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G:\Abteilung 5\Referat 51\Referatsablage 51\Konjunktur\Management Card\2023-10-06\"/>
    </mc:Choice>
  </mc:AlternateContent>
  <xr:revisionPtr revIDLastSave="0" documentId="13_ncr:1_{420D3E65-D59F-4ED5-983C-7F664DDAB420}" xr6:coauthVersionLast="36" xr6:coauthVersionMax="36" xr10:uidLastSave="{00000000-0000-0000-0000-000000000000}"/>
  <bookViews>
    <workbookView xWindow="0" yWindow="0" windowWidth="21410" windowHeight="9060" tabRatio="599" xr2:uid="{00000000-000D-0000-FFFF-FFFF00000000}"/>
  </bookViews>
  <sheets>
    <sheet name="Daten" sheetId="4" r:id="rId1"/>
    <sheet name="M-Daten" sheetId="38" r:id="rId2"/>
    <sheet name="EZH_BW" sheetId="33" r:id="rId3"/>
    <sheet name="EZH_D" sheetId="34" r:id="rId4"/>
    <sheet name="EW" sheetId="5" r:id="rId5"/>
    <sheet name="U" sheetId="19" r:id="rId6"/>
    <sheet name="ET" sheetId="7" r:id="rId7"/>
    <sheet name="BIPnom" sheetId="6" r:id="rId8"/>
    <sheet name="BIPQ" sheetId="25" r:id="rId9"/>
    <sheet name="BIPreal" sheetId="8" r:id="rId10"/>
    <sheet name="P" sheetId="24" r:id="rId11"/>
    <sheet name="BWS_A-T" sheetId="9" r:id="rId12"/>
    <sheet name="BWS_A" sheetId="10" r:id="rId13"/>
    <sheet name="BWS_B_F" sheetId="11" r:id="rId14"/>
    <sheet name="BWS_C" sheetId="12" r:id="rId15"/>
    <sheet name="BWS_F" sheetId="13" r:id="rId16"/>
    <sheet name="BWS_G_T" sheetId="14" r:id="rId17"/>
    <sheet name="BWS_G_J" sheetId="15" r:id="rId18"/>
    <sheet name="BWS_K_N" sheetId="16" r:id="rId19"/>
    <sheet name="BWS_O_T" sheetId="17" r:id="rId20"/>
    <sheet name="Patente" sheetId="21" r:id="rId21"/>
    <sheet name="EX-18" sheetId="22" r:id="rId22"/>
    <sheet name="EX_BW_18" sheetId="30" r:id="rId23"/>
    <sheet name="EX_D_18" sheetId="31" r:id="rId24"/>
    <sheet name="Tabelle2" sheetId="41" r:id="rId25"/>
    <sheet name="ALO_17" sheetId="18" r:id="rId26"/>
    <sheet name="ALO_18" sheetId="29" r:id="rId27"/>
    <sheet name="AE_U_Prod_BW" sheetId="26" r:id="rId28"/>
    <sheet name="AE_U_PROD_D" sheetId="28" r:id="rId29"/>
    <sheet name="BAU-DE" sheetId="35" r:id="rId30"/>
    <sheet name="BAU-BW" sheetId="27" r:id="rId31"/>
    <sheet name="Tabelle1" sheetId="40" r:id="rId32"/>
  </sheets>
  <definedNames>
    <definedName name="_xlnm.Print_Area" localSheetId="0">Daten!$B$2:$AA$60</definedName>
    <definedName name="_xlnm.Print_Titles" localSheetId="29">'BAU-DE'!$1:$7</definedName>
    <definedName name="Jahr_Wirtschaftsdaten">Daten!$C$63</definedName>
  </definedNames>
  <calcPr calcId="191029"/>
</workbook>
</file>

<file path=xl/calcChain.xml><?xml version="1.0" encoding="utf-8"?>
<calcChain xmlns="http://schemas.openxmlformats.org/spreadsheetml/2006/main">
  <c r="AX52" i="4" l="1"/>
  <c r="AS52" i="4"/>
  <c r="AN52" i="4"/>
  <c r="K91" i="33"/>
  <c r="AX20" i="4"/>
  <c r="AX55" i="4"/>
  <c r="AS55" i="4"/>
  <c r="AN55" i="4"/>
  <c r="AX54" i="4"/>
  <c r="AS54" i="4"/>
  <c r="AN54" i="4"/>
  <c r="AX51" i="4"/>
  <c r="AS51" i="4"/>
  <c r="AN51" i="4"/>
  <c r="AX49" i="4"/>
  <c r="AS49" i="4"/>
  <c r="AN49" i="4"/>
  <c r="AX48" i="4"/>
  <c r="AS48" i="4"/>
  <c r="AN48" i="4"/>
  <c r="AX43" i="4"/>
  <c r="AS43" i="4"/>
  <c r="AN43" i="4"/>
  <c r="AX42" i="4"/>
  <c r="AS42" i="4"/>
  <c r="AN42" i="4"/>
  <c r="AX37" i="4" l="1"/>
  <c r="AS37" i="4"/>
  <c r="AN37" i="4"/>
  <c r="AX36" i="4"/>
  <c r="AS36" i="4"/>
  <c r="AN36" i="4"/>
  <c r="C44" i="35"/>
  <c r="C43" i="35"/>
  <c r="C42" i="35"/>
  <c r="Y44" i="35"/>
  <c r="Y43" i="35"/>
  <c r="Y42" i="35"/>
  <c r="AX30" i="4"/>
  <c r="AX27" i="4"/>
  <c r="AS30" i="4"/>
  <c r="AS27" i="4"/>
  <c r="AN30" i="4"/>
  <c r="AN27" i="4"/>
  <c r="AX21" i="4" l="1"/>
  <c r="AS21" i="4"/>
  <c r="AN21" i="4"/>
  <c r="AX17" i="4"/>
  <c r="AS17" i="4"/>
  <c r="AN17" i="4"/>
  <c r="AX13" i="4"/>
  <c r="AS13" i="4"/>
  <c r="AN13" i="4"/>
  <c r="AX10" i="4"/>
  <c r="AS10" i="4"/>
  <c r="AN10" i="4"/>
  <c r="AX7" i="4"/>
  <c r="AS7" i="4"/>
  <c r="AN7" i="4"/>
  <c r="AS20" i="4"/>
  <c r="AN20" i="4"/>
  <c r="AX16" i="4"/>
  <c r="AS16" i="4"/>
  <c r="AN16" i="4"/>
  <c r="AX12" i="4"/>
  <c r="AS12" i="4"/>
  <c r="AN12" i="4"/>
  <c r="AX9" i="4"/>
  <c r="AS9" i="4"/>
  <c r="AN9" i="4"/>
  <c r="AX6" i="4"/>
  <c r="AS6" i="4"/>
  <c r="AN6" i="4"/>
  <c r="L7" i="26"/>
  <c r="K7" i="26"/>
  <c r="G7" i="26"/>
  <c r="F7" i="26"/>
  <c r="T55" i="4" l="1"/>
  <c r="P55" i="4"/>
  <c r="M55" i="4"/>
  <c r="H55" i="4"/>
  <c r="C55" i="4"/>
  <c r="X54" i="4"/>
  <c r="T54" i="4"/>
  <c r="P54" i="4"/>
  <c r="M54" i="4"/>
  <c r="H54" i="4"/>
  <c r="C54" i="4"/>
  <c r="K51" i="33" l="1"/>
  <c r="I47" i="33"/>
  <c r="I48" i="33"/>
  <c r="I49" i="33"/>
  <c r="I50" i="33"/>
  <c r="I51" i="33"/>
  <c r="I46" i="33"/>
  <c r="W349" i="33" l="1"/>
  <c r="W236" i="33"/>
  <c r="W120" i="33" l="1"/>
  <c r="K120" i="33" l="1"/>
  <c r="I121" i="33"/>
  <c r="I120" i="33"/>
  <c r="AH21" i="33" l="1"/>
  <c r="AH22" i="33"/>
  <c r="AH23" i="33"/>
  <c r="AH24" i="33"/>
  <c r="AH25" i="33"/>
  <c r="AH26" i="33"/>
  <c r="AH27" i="33"/>
  <c r="AH28" i="33"/>
  <c r="AH29" i="33"/>
  <c r="AH30" i="33"/>
  <c r="AH31" i="33"/>
  <c r="AH20" i="33"/>
  <c r="V19" i="33"/>
  <c r="AJ20" i="33" l="1"/>
  <c r="E280" i="22"/>
  <c r="E283" i="22"/>
  <c r="W30" i="33" l="1"/>
  <c r="W4" i="33"/>
  <c r="Y33" i="35"/>
  <c r="X43" i="4" l="1"/>
  <c r="U43" i="4"/>
  <c r="R43" i="4"/>
  <c r="U34" i="4"/>
  <c r="R34" i="4"/>
  <c r="R30" i="4"/>
  <c r="D280" i="22"/>
  <c r="U29" i="4" s="1"/>
  <c r="R29" i="4"/>
  <c r="U28" i="4" l="1"/>
  <c r="R28" i="4"/>
  <c r="Y11" i="35" l="1"/>
  <c r="Y12" i="35"/>
  <c r="Y13" i="35"/>
  <c r="Y14" i="35"/>
  <c r="Y15" i="35"/>
  <c r="Y16" i="35"/>
  <c r="Y17" i="35"/>
  <c r="Y18" i="35"/>
  <c r="Y19" i="35"/>
  <c r="Y20" i="35"/>
  <c r="Y21" i="35"/>
  <c r="Y22" i="35"/>
  <c r="Y23" i="35"/>
  <c r="Y24" i="35"/>
  <c r="Y25" i="35"/>
  <c r="Y26" i="35"/>
  <c r="Y27" i="35"/>
  <c r="Y28" i="35"/>
  <c r="Y29" i="35"/>
  <c r="Y30" i="35"/>
  <c r="Y31" i="35"/>
  <c r="Y32" i="35"/>
  <c r="AA122" i="26"/>
  <c r="Z122" i="26"/>
  <c r="R122" i="26"/>
  <c r="Q122" i="26"/>
  <c r="AA84" i="26"/>
  <c r="Z84" i="26"/>
  <c r="R84" i="26"/>
  <c r="Q84" i="26"/>
  <c r="AA46" i="26"/>
  <c r="Z46" i="26"/>
  <c r="R46" i="26"/>
  <c r="Q46" i="26"/>
  <c r="AA7" i="26"/>
  <c r="Z7" i="26"/>
  <c r="V7" i="26"/>
  <c r="U7" i="26"/>
  <c r="R39" i="4" l="1"/>
  <c r="U39" i="4"/>
  <c r="X39" i="4"/>
  <c r="R40" i="4"/>
  <c r="U40" i="4"/>
  <c r="X40" i="4"/>
  <c r="R41" i="4"/>
  <c r="U41" i="4"/>
  <c r="X41" i="4"/>
  <c r="R42" i="4"/>
  <c r="U42" i="4"/>
  <c r="X42" i="4"/>
  <c r="W27" i="33" l="1"/>
  <c r="W24" i="33" l="1"/>
  <c r="W21" i="33" l="1"/>
  <c r="W18" i="33" l="1"/>
  <c r="W15" i="33" l="1"/>
  <c r="W12" i="33" l="1"/>
  <c r="W9" i="33" l="1"/>
  <c r="W6" i="33" l="1"/>
  <c r="AE27" i="22" l="1"/>
  <c r="AA27" i="22"/>
  <c r="C20" i="21" l="1"/>
  <c r="B20" i="21"/>
  <c r="U30" i="4"/>
  <c r="H24" i="19" l="1"/>
  <c r="R7" i="4" l="1"/>
  <c r="U14" i="4"/>
  <c r="R14" i="4"/>
  <c r="AX31" i="4" l="1"/>
  <c r="AS31" i="4"/>
  <c r="AN31" i="4"/>
  <c r="I4" i="33"/>
  <c r="T49" i="25"/>
  <c r="M23" i="22"/>
  <c r="X28" i="4"/>
  <c r="R6" i="4"/>
  <c r="AX59" i="38"/>
  <c r="AS59" i="38"/>
  <c r="AN59" i="38"/>
  <c r="AX58" i="38"/>
  <c r="AS58" i="38"/>
  <c r="AN58" i="38"/>
  <c r="X58" i="38"/>
  <c r="T58" i="38"/>
  <c r="P58" i="38"/>
  <c r="M58" i="38"/>
  <c r="H58" i="38"/>
  <c r="C58" i="38"/>
  <c r="AX56" i="38"/>
  <c r="AS56" i="38"/>
  <c r="AN56" i="38"/>
  <c r="AX55" i="38"/>
  <c r="AS55" i="38"/>
  <c r="AN55" i="38"/>
  <c r="AX53" i="38"/>
  <c r="AS53" i="38"/>
  <c r="AN53" i="38"/>
  <c r="X53" i="38"/>
  <c r="T53" i="38"/>
  <c r="P53" i="38"/>
  <c r="M53" i="38"/>
  <c r="H53" i="38"/>
  <c r="C53" i="38"/>
  <c r="AX52" i="38"/>
  <c r="AS52" i="38"/>
  <c r="AN52" i="38"/>
  <c r="AX47" i="38"/>
  <c r="AS47" i="38"/>
  <c r="AN47" i="38"/>
  <c r="X47" i="38"/>
  <c r="U47" i="38"/>
  <c r="R47" i="38"/>
  <c r="AX46" i="38"/>
  <c r="AS46" i="38"/>
  <c r="AN46" i="38"/>
  <c r="X46" i="38"/>
  <c r="U46" i="38"/>
  <c r="R46" i="38"/>
  <c r="X45" i="38"/>
  <c r="U45" i="38"/>
  <c r="R45" i="38"/>
  <c r="X44" i="38"/>
  <c r="U44" i="38"/>
  <c r="R44" i="38"/>
  <c r="X43" i="38"/>
  <c r="U43" i="38"/>
  <c r="R43" i="38"/>
  <c r="AX41" i="38"/>
  <c r="AS41" i="38"/>
  <c r="AN41" i="38"/>
  <c r="AX40" i="38"/>
  <c r="AS40" i="38"/>
  <c r="AN40" i="38"/>
  <c r="U38" i="38"/>
  <c r="R38" i="38"/>
  <c r="U37" i="38"/>
  <c r="R37" i="38"/>
  <c r="AX35" i="38"/>
  <c r="AS35" i="38"/>
  <c r="AN35" i="38"/>
  <c r="AX34" i="38"/>
  <c r="AS34" i="38"/>
  <c r="AN34" i="38"/>
  <c r="U34" i="38"/>
  <c r="R34" i="38"/>
  <c r="U33" i="38"/>
  <c r="R33" i="38"/>
  <c r="AX32" i="38"/>
  <c r="AS32" i="38"/>
  <c r="AN32" i="38"/>
  <c r="U32" i="38"/>
  <c r="R32" i="38"/>
  <c r="AX31" i="38"/>
  <c r="AS31" i="38"/>
  <c r="AN31" i="38"/>
  <c r="U31" i="38"/>
  <c r="R31" i="38"/>
  <c r="U29" i="38"/>
  <c r="R29" i="38"/>
  <c r="AX25" i="38"/>
  <c r="AS25" i="38"/>
  <c r="AN25" i="38"/>
  <c r="U25" i="38"/>
  <c r="R25" i="38"/>
  <c r="AX24" i="38"/>
  <c r="AS24" i="38"/>
  <c r="AN24" i="38"/>
  <c r="U23" i="38"/>
  <c r="R23" i="38"/>
  <c r="U22" i="38"/>
  <c r="R22" i="38"/>
  <c r="AX21" i="38"/>
  <c r="AS21" i="38"/>
  <c r="AN21" i="38"/>
  <c r="U21" i="38"/>
  <c r="R21" i="38"/>
  <c r="AX20" i="38"/>
  <c r="AS20" i="38"/>
  <c r="AN20" i="38"/>
  <c r="U19" i="38"/>
  <c r="R19" i="38"/>
  <c r="U18" i="38"/>
  <c r="R18" i="38"/>
  <c r="AX17" i="38"/>
  <c r="AS17" i="38"/>
  <c r="AN17" i="38"/>
  <c r="AX16" i="38"/>
  <c r="AS16" i="38"/>
  <c r="AN16" i="38"/>
  <c r="AX14" i="38"/>
  <c r="AS14" i="38"/>
  <c r="AN14" i="38"/>
  <c r="AX13" i="38"/>
  <c r="AS13" i="38"/>
  <c r="AN13" i="38"/>
  <c r="U13" i="38"/>
  <c r="R13" i="38"/>
  <c r="U12" i="38"/>
  <c r="R12" i="38"/>
  <c r="AX11" i="38"/>
  <c r="AS11" i="38"/>
  <c r="AN11" i="38"/>
  <c r="U11" i="38"/>
  <c r="R11" i="38"/>
  <c r="X11" i="38" s="1"/>
  <c r="AX10" i="38"/>
  <c r="AS10" i="38"/>
  <c r="AN10" i="38"/>
  <c r="U10" i="38"/>
  <c r="R10" i="38"/>
  <c r="H35" i="22"/>
  <c r="U16" i="22"/>
  <c r="R33" i="4"/>
  <c r="U27" i="4"/>
  <c r="R27" i="4"/>
  <c r="R25" i="4"/>
  <c r="U25" i="4"/>
  <c r="R21" i="4"/>
  <c r="U21" i="4"/>
  <c r="R19" i="4"/>
  <c r="U19" i="4"/>
  <c r="R18" i="4"/>
  <c r="U18" i="4"/>
  <c r="R17" i="4"/>
  <c r="U17" i="4"/>
  <c r="U15" i="4"/>
  <c r="R15" i="4"/>
  <c r="U9" i="4"/>
  <c r="R9" i="4"/>
  <c r="B2" i="6"/>
  <c r="C2" i="6" s="1"/>
  <c r="D2" i="6" s="1"/>
  <c r="E2" i="6" s="1"/>
  <c r="F2" i="6" s="1"/>
  <c r="G2" i="6" s="1"/>
  <c r="H2" i="6" s="1"/>
  <c r="I2" i="6" s="1"/>
  <c r="J2" i="6" s="1"/>
  <c r="K2" i="6" s="1"/>
  <c r="L2" i="6" s="1"/>
  <c r="M2" i="6" s="1"/>
  <c r="N2" i="6" s="1"/>
  <c r="O2" i="6" s="1"/>
  <c r="P2" i="6" s="1"/>
  <c r="Q2" i="6" s="1"/>
  <c r="R2" i="6" s="1"/>
  <c r="S2" i="6" s="1"/>
  <c r="T2" i="6" s="1"/>
  <c r="U2" i="6" s="1"/>
  <c r="V2" i="6" s="1"/>
  <c r="W2" i="6" s="1"/>
  <c r="R8" i="4"/>
  <c r="U8" i="4"/>
  <c r="U6" i="4"/>
  <c r="B2" i="5"/>
  <c r="C2" i="5" s="1"/>
  <c r="D2" i="5" s="1"/>
  <c r="E2" i="5" s="1"/>
  <c r="F2" i="5" s="1"/>
  <c r="G2" i="5" s="1"/>
  <c r="H2" i="5" s="1"/>
  <c r="I2" i="5" s="1"/>
  <c r="J2" i="5" s="1"/>
  <c r="K2" i="5" s="1"/>
  <c r="L2" i="5" s="1"/>
  <c r="M2" i="5" s="1"/>
  <c r="N2" i="5" s="1"/>
  <c r="O2" i="5" s="1"/>
  <c r="P2" i="5" s="1"/>
  <c r="Q2" i="5" s="1"/>
  <c r="R2" i="5" s="1"/>
  <c r="S2" i="5" s="1"/>
  <c r="T2" i="5" s="1"/>
  <c r="U2" i="5" s="1"/>
  <c r="V2" i="5" s="1"/>
  <c r="W2" i="5" s="1"/>
  <c r="U33" i="4"/>
  <c r="Y39" i="35"/>
  <c r="Y10" i="35"/>
  <c r="Y9" i="35"/>
  <c r="H294" i="19"/>
  <c r="H276" i="19"/>
  <c r="H258" i="19"/>
  <c r="H240" i="19"/>
  <c r="H222" i="19"/>
  <c r="H204" i="19"/>
  <c r="H186" i="19"/>
  <c r="H168" i="19"/>
  <c r="H150" i="19"/>
  <c r="H132" i="19"/>
  <c r="H114" i="19"/>
  <c r="H96" i="19"/>
  <c r="H78" i="19"/>
  <c r="H60" i="19"/>
  <c r="H42" i="19"/>
  <c r="H297" i="19" s="1"/>
  <c r="X32" i="38" l="1"/>
  <c r="U7" i="4"/>
  <c r="X7" i="4" s="1"/>
  <c r="AS28" i="4"/>
  <c r="AN28" i="4"/>
  <c r="AX28" i="4"/>
  <c r="U11" i="4"/>
  <c r="R11" i="4"/>
  <c r="R16" i="38"/>
  <c r="X13" i="38"/>
  <c r="X8" i="4"/>
  <c r="X9" i="4"/>
  <c r="R15" i="38"/>
  <c r="X12" i="38"/>
  <c r="U15" i="38"/>
  <c r="X6" i="4"/>
  <c r="R12" i="4"/>
  <c r="X10" i="38"/>
  <c r="U12" i="4"/>
  <c r="U16" i="38"/>
</calcChain>
</file>

<file path=xl/sharedStrings.xml><?xml version="1.0" encoding="utf-8"?>
<sst xmlns="http://schemas.openxmlformats.org/spreadsheetml/2006/main" count="8486" uniqueCount="863">
  <si>
    <t>Deutschland</t>
  </si>
  <si>
    <t>Mill.</t>
  </si>
  <si>
    <t>Mrd. €</t>
  </si>
  <si>
    <t>€</t>
  </si>
  <si>
    <t>%</t>
  </si>
  <si>
    <t>(Bundesländer)</t>
  </si>
  <si>
    <t>Bayern</t>
  </si>
  <si>
    <t>Auftragseingang</t>
  </si>
  <si>
    <t>Insgesamt</t>
  </si>
  <si>
    <t>aus dem Ausland</t>
  </si>
  <si>
    <t>Umsatz (real)</t>
  </si>
  <si>
    <t>Produktion</t>
  </si>
  <si>
    <t>Wohnungsbau</t>
  </si>
  <si>
    <t>Arbeitslose in 1000</t>
  </si>
  <si>
    <t xml:space="preserve">  Deutschland</t>
  </si>
  <si>
    <t xml:space="preserve">  Baden-Württemberg </t>
  </si>
  <si>
    <t xml:space="preserve">  Baden-Württemberg</t>
  </si>
  <si>
    <t xml:space="preserve"> </t>
  </si>
  <si>
    <t>(Veränderung des realen BIP zum Vorjahr)</t>
  </si>
  <si>
    <t>Baden-Württemberg</t>
  </si>
  <si>
    <t>Veränderung gegenüber dem Vorjahr in %</t>
  </si>
  <si>
    <t>Warenexporte</t>
  </si>
  <si>
    <t>Bauhauptgewerbe</t>
  </si>
  <si>
    <t>Anteil an Deutschland in %</t>
  </si>
  <si>
    <t>Anzahl</t>
  </si>
  <si>
    <t>aus dem Inland</t>
  </si>
  <si>
    <t>JD %</t>
  </si>
  <si>
    <t>1.1 Bruttoinlandsprodukt in jeweiligen Preisen</t>
  </si>
  <si>
    <t>Zum Inhaltsverzeichnis</t>
  </si>
  <si>
    <t>Jahr</t>
  </si>
  <si>
    <t>Baden-
Württemberg</t>
  </si>
  <si>
    <t>Berlin</t>
  </si>
  <si>
    <t>Branden-
burg</t>
  </si>
  <si>
    <t>Bremen</t>
  </si>
  <si>
    <t>Hamburg</t>
  </si>
  <si>
    <t>Hessen</t>
  </si>
  <si>
    <t>Mecklenburg-
Vorpommern</t>
  </si>
  <si>
    <t>Nieder-
sachsen</t>
  </si>
  <si>
    <t>Nordrhein-
Westfalen</t>
  </si>
  <si>
    <t>Rheinland-Pfalz</t>
  </si>
  <si>
    <t>Saarland</t>
  </si>
  <si>
    <t>Sachsen</t>
  </si>
  <si>
    <t>Sachsen-Anhalt</t>
  </si>
  <si>
    <t>Schleswig-
Holstein</t>
  </si>
  <si>
    <t>Thüringen</t>
  </si>
  <si>
    <t>alte Bundesländer
einschließlich Berlin</t>
  </si>
  <si>
    <t>alte Bundesländer
ohne Berlin</t>
  </si>
  <si>
    <t>neue Bundesländer
einschließlich Berlin</t>
  </si>
  <si>
    <t>neue Bundesländer
ohne Berlin</t>
  </si>
  <si>
    <t>in Mill. Euro</t>
  </si>
  <si>
    <t>2010 = 100</t>
  </si>
  <si>
    <t>13. Einwohner</t>
  </si>
  <si>
    <t>in 1000 Personen</t>
  </si>
  <si>
    <t>11. Erwerbstätige (Inland)</t>
  </si>
  <si>
    <t xml:space="preserve">   11.1 Insgesamt (A-T)</t>
  </si>
  <si>
    <t>6.1 Bruttoinlandsprodukt (preisbereinigt, verkettet)</t>
  </si>
  <si>
    <t>Veränderungsrate gegenüber dem Vorjahr in %</t>
  </si>
  <si>
    <t>Noch:</t>
  </si>
  <si>
    <t>2. Bruttowertschöpfung in jeweiligen Preisen</t>
  </si>
  <si>
    <t xml:space="preserve">   2.2 Land- und Forstwirtschaft, Fischerei (A)</t>
  </si>
  <si>
    <t>Anteil an der Bruttowertschöpfung in jeweiligen Preisen insgesamt in %</t>
  </si>
  <si>
    <t xml:space="preserve">   2.3 Produzierendes Gewerbe (B-F)</t>
  </si>
  <si>
    <t xml:space="preserve">   2.3.1.2 Verarbeitendes Gewerbe (C)</t>
  </si>
  <si>
    <t xml:space="preserve">   2.3.2 Baugewerbe (F)</t>
  </si>
  <si>
    <t xml:space="preserve">   2.4 Dienstleistungsbereiche (G-T)</t>
  </si>
  <si>
    <t xml:space="preserve">   2.4.1 Handel, Verkehr und Lagerei, Gastgewerbe, Information und Kommunikation (G-J)</t>
  </si>
  <si>
    <t xml:space="preserve">   2.1 Insgesamt (A-T)</t>
  </si>
  <si>
    <t xml:space="preserve">   2.4.2 Finanz-, Versicherungs- und Unternehmensdienstleister; Grundstücks- u. Wohnungswesen (K-N)</t>
  </si>
  <si>
    <t xml:space="preserve">   2.4.3 Öffentliche und sonstige Dienstleister, Erziehung und Gesundheit, Private Haushalte (O-T)</t>
  </si>
  <si>
    <t>Januar</t>
  </si>
  <si>
    <t>Februar</t>
  </si>
  <si>
    <t>März</t>
  </si>
  <si>
    <t>April</t>
  </si>
  <si>
    <t>Mai</t>
  </si>
  <si>
    <t>Juni</t>
  </si>
  <si>
    <t>Juli</t>
  </si>
  <si>
    <t>August</t>
  </si>
  <si>
    <t>Westdeutschland</t>
  </si>
  <si>
    <t>Ostdeutschland</t>
  </si>
  <si>
    <t>© Statistik der Bundesagentur für Arbeit</t>
  </si>
  <si>
    <t>Unternehmensregister-System (URS)</t>
  </si>
  <si>
    <t>Beschäftigtengrößenklassen</t>
  </si>
  <si>
    <t>WZ08-B</t>
  </si>
  <si>
    <t>Bergbau und Gewinnung von Steinen und Erden</t>
  </si>
  <si>
    <t>WZ08-C</t>
  </si>
  <si>
    <t>Verarbeitendes Gewerbe</t>
  </si>
  <si>
    <t>WZ08-D</t>
  </si>
  <si>
    <t>Energieversorgung</t>
  </si>
  <si>
    <t>WZ08-E</t>
  </si>
  <si>
    <t>Wasserversorg.,Entsorg.,Beseitig.v.Umweltverschm.</t>
  </si>
  <si>
    <t>WZ08-F</t>
  </si>
  <si>
    <t>Baugewerbe</t>
  </si>
  <si>
    <t>WZ08-G</t>
  </si>
  <si>
    <t>Handel, Instandhaltung und Reparatur von Kfz</t>
  </si>
  <si>
    <t>WZ08-H</t>
  </si>
  <si>
    <t>Verkehr und Lagerei</t>
  </si>
  <si>
    <t>WZ08-I</t>
  </si>
  <si>
    <t>Gastgewerbe</t>
  </si>
  <si>
    <t>WZ08-J</t>
  </si>
  <si>
    <t>Information und Kommunikation</t>
  </si>
  <si>
    <t>WZ08-K</t>
  </si>
  <si>
    <t>Erbringung von Finanz- und Versicherungsleistungen</t>
  </si>
  <si>
    <t>WZ08-L</t>
  </si>
  <si>
    <t>Grundstücks- und Wohnungswesen</t>
  </si>
  <si>
    <t>WZ08-M</t>
  </si>
  <si>
    <t>Freiberufliche, wiss. u. techn. Dienstleistungen</t>
  </si>
  <si>
    <t>WZ08-N</t>
  </si>
  <si>
    <t>Sonstige wirtschaftliche Dienstleistungen</t>
  </si>
  <si>
    <t>WZ08-P</t>
  </si>
  <si>
    <t>Erziehung und Unterricht</t>
  </si>
  <si>
    <t>WZ08-Q</t>
  </si>
  <si>
    <t>Gesundheits- und Sozialwesen</t>
  </si>
  <si>
    <t>WZ08-R</t>
  </si>
  <si>
    <t>Kunst, Unterhaltung und Erholung</t>
  </si>
  <si>
    <t>WZ08-S</t>
  </si>
  <si>
    <t>Erbringung von sonstigen Dienstleistungen</t>
  </si>
  <si>
    <t>-</t>
  </si>
  <si>
    <t>Brandenburg</t>
  </si>
  <si>
    <t>Mecklenburg-Vorpommern</t>
  </si>
  <si>
    <t>Niedersachsen</t>
  </si>
  <si>
    <t>Nordrhein-Westfalen</t>
  </si>
  <si>
    <t>Schleswig-Holstein</t>
  </si>
  <si>
    <t>______________</t>
  </si>
  <si>
    <t>Bis x=2003:</t>
  </si>
  <si>
    <t>Zum 31.12.x+2 noch aktive Unternehmen mit</t>
  </si>
  <si>
    <t>sozialversicherungspflichtig Beschäftigten und/oder</t>
  </si>
  <si>
    <t>steuerbarem Umsatz im Bezugsjahr x.</t>
  </si>
  <si>
    <t>Ab x=2004:</t>
  </si>
  <si>
    <t>In x aktive Unternehmen mit sozialversicherungspflichtig</t>
  </si>
  <si>
    <t>Beschäftigten und/oder steuerbarem Umsatz im Bezugsjahr x.</t>
  </si>
  <si>
    <t>https://www-genesis.destatis.de/genesis/online/data;sid=E165E6A6834B2DF43F45E1AD3076F7B2.GO_1_4?operation=previous&amp;levelindex=2&amp;levelid=1542884512398&amp;levelid=1542884488378&amp;step=1</t>
  </si>
  <si>
    <t xml:space="preserve">https://www.dpma.de/dpma/veroeffentlichungen/statistiken/patente/index.html </t>
  </si>
  <si>
    <t>Bundesland</t>
  </si>
  <si>
    <t>Quotienten</t>
  </si>
  <si>
    <t>Exportwachstumsraten</t>
  </si>
  <si>
    <t>Exportquote</t>
  </si>
  <si>
    <t>Export pro Einwohner</t>
  </si>
  <si>
    <t>Mill. EUR</t>
  </si>
  <si>
    <t>EUR</t>
  </si>
  <si>
    <t>Ländersumme</t>
  </si>
  <si>
    <t>alte Bundesländer einschl. Berlin</t>
  </si>
  <si>
    <t>neue Bundesländer ohne Berlin</t>
  </si>
  <si>
    <t xml:space="preserve">Datenquelle: Außenhandelsstatistik. </t>
  </si>
  <si>
    <t xml:space="preserve">https://www.statistik-bw.de/HandelDienstl/Aussenhandel/AH-XP_exportquote.jsp </t>
  </si>
  <si>
    <t>Bundesländer</t>
  </si>
  <si>
    <t>Umsatz</t>
  </si>
  <si>
    <t>Auslandsumsatz</t>
  </si>
  <si>
    <t xml:space="preserve">Exportquote _x000D_
(Auslandsumsatz _x000D_
im Verhältnis _x000D_
zum Umsatz) </t>
  </si>
  <si>
    <t>insgesamt</t>
  </si>
  <si>
    <t>Veränderung gegenüber Vorjahr</t>
  </si>
  <si>
    <t>1.000 EUR</t>
  </si>
  <si>
    <t xml:space="preserve">% </t>
  </si>
  <si>
    <t>Baden-Württemberg1)</t>
  </si>
  <si>
    <t>Bayern2)</t>
  </si>
  <si>
    <t xml:space="preserve"> 1) Aufgrund revidierter Betriebsmeldungen sind die Umsatzwerte für Baden-Württemberg ab 2015 mit vorhergehenden Zeiträumen nur eingeschränkt vergleichbar. Eine Revision der Werte vor 2015 ist nicht möglich. </t>
  </si>
  <si>
    <t xml:space="preserve">2) Aufgrund revidierter Betriebsmeldungen sind die Umsatzwerte für Bayern ab dem Jahr 2014 mit den vorhergehenden Zeiträumen nicht vergleichbar. Eine Revision der Werte von 2013 und früheren Jahren ist leider nicht möglich. </t>
  </si>
  <si>
    <t>Bruttoinlandsprodukt in Baden-Württemberg seit 1996*)</t>
  </si>
  <si>
    <t>Jahr/_x000D_
Quartal</t>
  </si>
  <si>
    <t>Saison- und arbeitstäglich bereinigt</t>
  </si>
  <si>
    <t>gleitende Jahreswachstumsrate in %</t>
  </si>
  <si>
    <t>x</t>
  </si>
  <si>
    <t>I</t>
  </si>
  <si>
    <t>II</t>
  </si>
  <si>
    <t>III</t>
  </si>
  <si>
    <t>IV</t>
  </si>
  <si>
    <t>–</t>
  </si>
  <si>
    <t>…</t>
  </si>
  <si>
    <t xml:space="preserve">Datenquellen: VGRdL, Destatis, eigene Berechnungen. </t>
  </si>
  <si>
    <t xml:space="preserve">https://www.statistik-bw.de/GesamtwBranchen/KonjunktPreise/BIP_Q.jsp </t>
  </si>
  <si>
    <t>3. Vj. 18</t>
  </si>
  <si>
    <t>Statistisches Landesamt Baden-Württemberg</t>
  </si>
  <si>
    <t>Referat 41 - Verarbeitendes Gewerbe</t>
  </si>
  <si>
    <t>Saisonbereinigte Werte</t>
  </si>
  <si>
    <t>Auftragseingangsindex</t>
  </si>
  <si>
    <t>Umsatzindex</t>
  </si>
  <si>
    <t>Produktionsindex</t>
  </si>
  <si>
    <t>Stand:</t>
  </si>
  <si>
    <t>September</t>
  </si>
  <si>
    <t>Zeitraum</t>
  </si>
  <si>
    <t>Inland</t>
  </si>
  <si>
    <t>Ausland</t>
  </si>
  <si>
    <t>Vorleistungsgüter</t>
  </si>
  <si>
    <t>Investitionsgüter</t>
  </si>
  <si>
    <t>Konsumgüter</t>
  </si>
  <si>
    <t xml:space="preserve">    Alle Rechte vorbehalten.</t>
  </si>
  <si>
    <t>kalender- und saisonbereinigte Werte (BV4.1)
Veränderung in %</t>
  </si>
  <si>
    <t>Ausgewählte Zahlen aus Bautätigkeit und Bauhauptgewerbe</t>
  </si>
  <si>
    <t>Veränderung in %</t>
  </si>
  <si>
    <t>September 2018</t>
  </si>
  <si>
    <t>Januar bis</t>
  </si>
  <si>
    <t>Merkmal</t>
  </si>
  <si>
    <t>gegen</t>
  </si>
  <si>
    <t>2018</t>
  </si>
  <si>
    <t>September 2017</t>
  </si>
  <si>
    <t>1. Bautätigkeit</t>
  </si>
  <si>
    <t xml:space="preserve">Baugenehmigungen </t>
  </si>
  <si>
    <t>(in 1 000 m³ umbauten Raumes)</t>
  </si>
  <si>
    <t>davon</t>
  </si>
  <si>
    <t>Wohnbau</t>
  </si>
  <si>
    <t xml:space="preserve">Nichtwohnbau </t>
  </si>
  <si>
    <t>darunter</t>
  </si>
  <si>
    <r>
      <t xml:space="preserve">Wirtschaftsbau </t>
    </r>
    <r>
      <rPr>
        <vertAlign val="superscript"/>
        <sz val="9"/>
        <rFont val="Arial"/>
        <family val="2"/>
      </rPr>
      <t>1)</t>
    </r>
  </si>
  <si>
    <r>
      <t xml:space="preserve">Öffentlicher Bau </t>
    </r>
    <r>
      <rPr>
        <vertAlign val="superscript"/>
        <sz val="9"/>
        <rFont val="Arial"/>
        <family val="2"/>
      </rPr>
      <t>2)</t>
    </r>
  </si>
  <si>
    <t>2. Betriebe des Bauhauptgewerbes von Unternehmen mit 20 und mehr tätigen Personen</t>
  </si>
  <si>
    <t>Hochbau</t>
  </si>
  <si>
    <r>
      <t xml:space="preserve">Wirtschaftshochbau </t>
    </r>
    <r>
      <rPr>
        <vertAlign val="superscript"/>
        <sz val="9"/>
        <rFont val="MS Sans Serif"/>
        <family val="2"/>
      </rPr>
      <t>1)</t>
    </r>
  </si>
  <si>
    <r>
      <t xml:space="preserve">Öffentlicher Hochbau </t>
    </r>
    <r>
      <rPr>
        <vertAlign val="superscript"/>
        <sz val="9"/>
        <rFont val="MS Sans Serif"/>
        <family val="2"/>
      </rPr>
      <t>2)</t>
    </r>
  </si>
  <si>
    <t>Tiefbau</t>
  </si>
  <si>
    <t>Straßenbau</t>
  </si>
  <si>
    <t>Öffentlicher Tiefbau</t>
  </si>
  <si>
    <t>Wirtschaftstiefbau</t>
  </si>
  <si>
    <t>Geleistete Arbeitsstunden (in 1 000)</t>
  </si>
  <si>
    <t xml:space="preserve">darunter </t>
  </si>
  <si>
    <t>Tätige Pers. Bauhauptgew. (Anzahl)</t>
  </si>
  <si>
    <t>Baugewerbl. Umsatz (in 1 000 EUR)</t>
  </si>
  <si>
    <t>1) Einschließlich Landwirtschaftlicher Bau.</t>
  </si>
  <si>
    <t>2) Einschließlich Bauten für Organisationen ohne Erwerbszweck.</t>
  </si>
  <si>
    <t>Datenquelle: 44111 Monatsbericht im Bauhauptgewerbe und 31111 Statistik der Baugenehmigungen.</t>
  </si>
  <si>
    <t>607/08-25</t>
  </si>
  <si>
    <t>Arbeitsmarktstatistik</t>
  </si>
  <si>
    <t>Berichtsmonat</t>
  </si>
  <si>
    <t>Bestand 
Arbeitslose</t>
  </si>
  <si>
    <t>Arbeitslosen-
quote 
bezogen auf 
alle zivilen
Erwerbs-
personen</t>
  </si>
  <si>
    <t>Arbeitslosen-
quote bezo-
gen auf ab-
hängige ziv.
Erwerbs-
personen</t>
  </si>
  <si>
    <t>Januar 2017</t>
  </si>
  <si>
    <t>Februar 2017</t>
  </si>
  <si>
    <t>März 2017</t>
  </si>
  <si>
    <t>April 2017</t>
  </si>
  <si>
    <t>Mai 2017</t>
  </si>
  <si>
    <t>Juni 2017</t>
  </si>
  <si>
    <t>Juli 2017</t>
  </si>
  <si>
    <t>August 2017</t>
  </si>
  <si>
    <t>Oktober 2017</t>
  </si>
  <si>
    <t>November 2017</t>
  </si>
  <si>
    <t>Dezember 2017</t>
  </si>
  <si>
    <t>Januar 2018</t>
  </si>
  <si>
    <t>Februar 2018</t>
  </si>
  <si>
    <t>März 2018</t>
  </si>
  <si>
    <t>April 2018</t>
  </si>
  <si>
    <t>Mai 2018</t>
  </si>
  <si>
    <t>Juni 2018</t>
  </si>
  <si>
    <t>Juli 2018</t>
  </si>
  <si>
    <t>August 2018</t>
  </si>
  <si>
    <t>Oktober 2018</t>
  </si>
  <si>
    <t>Bestand an Arbeitslosen und Arbeitslosenquoten nach Ländern ab 1991 - Monatszahlen</t>
  </si>
  <si>
    <t>Produktionsindex für das Verarbeitende Gewerbe:
Deutschland, Monate, Original- und bereinigte Daten,
Wirtschaftszweige (Hauptgruppen und Aggregate)</t>
  </si>
  <si>
    <t>Indizes der Produktion im Verarbeitenden Gewerbe</t>
  </si>
  <si>
    <t>Produktionsindex (2015=100)</t>
  </si>
  <si>
    <t>WZ2008 (Hauptgruppen, Aggregate): Verarb. Gewerbe
Jahr
Monate</t>
  </si>
  <si>
    <t>Original- und bereinigte Daten</t>
  </si>
  <si>
    <t>Originalwerte</t>
  </si>
  <si>
    <t>BV4.1 kalender- und saisonbereinigt</t>
  </si>
  <si>
    <t>Oktober</t>
  </si>
  <si>
    <t>November</t>
  </si>
  <si>
    <t>Dezember</t>
  </si>
  <si>
    <t>Indizes des Umsatzes im Verarbeitenden Gewerbe</t>
  </si>
  <si>
    <t>Absatzrichtung</t>
  </si>
  <si>
    <t>Indizes des Auftragseingangs im Verarb. Gewerbe</t>
  </si>
  <si>
    <t>Euro</t>
  </si>
  <si>
    <t>Aus- / Einfuhr</t>
  </si>
  <si>
    <t>Veränderung</t>
  </si>
  <si>
    <t>Ausfuhr</t>
  </si>
  <si>
    <t>Einfuhr</t>
  </si>
  <si>
    <t>Aus- und Einfuhr (Außenhandel): Deutschland, Monate</t>
  </si>
  <si>
    <t>Außenhandel</t>
  </si>
  <si>
    <t>Jahr
Monate</t>
  </si>
  <si>
    <t>Ausfuhr: Wert</t>
  </si>
  <si>
    <t>Tsd. EUR</t>
  </si>
  <si>
    <t>https://www-genesis.destatis.de/genesis/online/data;sid=A4465A5AABFBBE29FBC8A0465902E234.GO_1_4?operation=statistikenVerzeichnisNextStep&amp;levelindex=0&amp;levelid=1542980922658&amp;index=26&amp;structurelevel=2</t>
  </si>
  <si>
    <t>Beschäftigte</t>
  </si>
  <si>
    <t>nominal</t>
  </si>
  <si>
    <t>real1)</t>
  </si>
  <si>
    <t>Messzahl</t>
  </si>
  <si>
    <t>2015=100</t>
  </si>
  <si>
    <t>Jan</t>
  </si>
  <si>
    <t>Feb</t>
  </si>
  <si>
    <t>Mrz</t>
  </si>
  <si>
    <t>Apr</t>
  </si>
  <si>
    <t>Jun</t>
  </si>
  <si>
    <t>Jul</t>
  </si>
  <si>
    <t>Aug</t>
  </si>
  <si>
    <t>Sep</t>
  </si>
  <si>
    <t>Okt</t>
  </si>
  <si>
    <t>Nov</t>
  </si>
  <si>
    <t>Dez</t>
  </si>
  <si>
    <t xml:space="preserve"> *) Vorläufige Ergebnisse. Basis 2015 = 100. </t>
  </si>
  <si>
    <t>2015 = 100</t>
  </si>
  <si>
    <t xml:space="preserve">Datenquelle: Monatliche Erhebung im KFZ-Handel. </t>
  </si>
  <si>
    <t xml:space="preserve">1) In Preisen von 2015. </t>
  </si>
  <si>
    <t xml:space="preserve">Datenquelle: Monatliche Erhebung im Großhandel. </t>
  </si>
  <si>
    <t>Einzelhandel</t>
  </si>
  <si>
    <t xml:space="preserve">https://www.statistik-bw.de/HandelDienstl/Binnenhandel/BHI-BSUS.jsp </t>
  </si>
  <si>
    <t>Monatsstatistik im Einzelhandel</t>
  </si>
  <si>
    <t>Preisarten</t>
  </si>
  <si>
    <t>in konstanten Preisen</t>
  </si>
  <si>
    <t>Veränderung zur Vorjahresperiode</t>
  </si>
  <si>
    <t>in (%)</t>
  </si>
  <si>
    <t>WZ08-47 Einzelhandel (ohne Handel mit Kraftfahrzeugen)</t>
  </si>
  <si>
    <t>Umsatz in konstanten Preisen:</t>
  </si>
  <si>
    <t>Ab 2005 liegen der Berechnung der Messzahl Preisindizes ohne</t>
  </si>
  <si>
    <t>Mehrwertsteuer zugrunde.</t>
  </si>
  <si>
    <t>Mai 2015:</t>
  </si>
  <si>
    <t>Die Berücksichtigung eines größeren Unternehmens des</t>
  </si>
  <si>
    <t>Online-Handels, das im Mai 2015 eine Niederlassung in</t>
  </si>
  <si>
    <t>Deutschland gründete, führte zu einem Bruch in den</t>
  </si>
  <si>
    <t>Zeitreihen.</t>
  </si>
  <si>
    <t xml:space="preserve">https://www-genesis.destatis.de/genesis/online/data;sid=FD6C2259E8523F83647823C7C18B8699.GO_1_4?operation=previous&amp;levelindex=1&amp;levelid=1542992108746&amp;levelid=1542992095282&amp;step=0 </t>
  </si>
  <si>
    <t>Erwerbstätige</t>
  </si>
  <si>
    <t xml:space="preserve">Bruttoinlandsprodukt (nominal)   </t>
  </si>
  <si>
    <t>je Erwerbstätigen</t>
  </si>
  <si>
    <t>Anteil Sektoren an der Bruttowertschöpfung (BWS)</t>
  </si>
  <si>
    <t>Land- und Forstwirtschaft</t>
  </si>
  <si>
    <t>Produzierendes Gewerbe</t>
  </si>
  <si>
    <t>Dienstleistungsbereiche</t>
  </si>
  <si>
    <t>Handel, Verkehr, Lagerei, Gastgewerbe,</t>
  </si>
  <si>
    <t xml:space="preserve">Finanz-, Versicherungs- und </t>
  </si>
  <si>
    <t>Unternehmensdienstleister, Grund-</t>
  </si>
  <si>
    <t>stücks- u. Wohnungswesen</t>
  </si>
  <si>
    <t>Öffentl. u. sonstige Dienstleister, Er-</t>
  </si>
  <si>
    <t>ziehung u. Gesundheit, priv. Haush.</t>
  </si>
  <si>
    <t>Exportquote (Anteil Exporte am BIP)</t>
  </si>
  <si>
    <t>Exportquote der Industrie</t>
  </si>
  <si>
    <t>(Anteil Auslandsumsatz am Gesamtumsatz)</t>
  </si>
  <si>
    <t>Patente je 100.000 Einwohner</t>
  </si>
  <si>
    <t>Arbeitslosenquote  (alle zivilen Erwerbspersonen)</t>
  </si>
  <si>
    <t>Wirtschaftswachstumsraten</t>
  </si>
  <si>
    <r>
      <t>je Einwohner</t>
    </r>
    <r>
      <rPr>
        <vertAlign val="superscript"/>
        <sz val="8"/>
        <rFont val="Arial"/>
        <family val="2"/>
      </rPr>
      <t xml:space="preserve"> 1)</t>
    </r>
  </si>
  <si>
    <t xml:space="preserve">Bruttoinlandsprodukt Baden-Württemberg </t>
  </si>
  <si>
    <t>(preisbereinigt; Veränderung gegenüber dem Vorjahresquartal in %)</t>
  </si>
  <si>
    <r>
      <t xml:space="preserve">Einwohner </t>
    </r>
    <r>
      <rPr>
        <b/>
        <vertAlign val="superscript"/>
        <sz val="8"/>
        <rFont val="Arial"/>
        <family val="2"/>
      </rPr>
      <t xml:space="preserve">1) </t>
    </r>
  </si>
  <si>
    <r>
      <t>Unternehmen</t>
    </r>
    <r>
      <rPr>
        <b/>
        <vertAlign val="superscript"/>
        <sz val="8"/>
        <rFont val="Arial"/>
        <family val="2"/>
      </rPr>
      <t>2)</t>
    </r>
  </si>
  <si>
    <t>Inflationsrate Baden-Württemberg</t>
  </si>
  <si>
    <t>Veränderung der Verbraucherpreise gegenüber dem Vorjahresmonat in %</t>
  </si>
  <si>
    <r>
      <rPr>
        <vertAlign val="superscript"/>
        <sz val="10"/>
        <rFont val="Arial"/>
        <family val="2"/>
      </rPr>
      <t>1)</t>
    </r>
    <r>
      <rPr>
        <sz val="10"/>
        <rFont val="Arial"/>
        <family val="2"/>
      </rPr>
      <t xml:space="preserve"> </t>
    </r>
    <r>
      <rPr>
        <sz val="8"/>
        <rFont val="Arial"/>
        <family val="2"/>
      </rPr>
      <t>Stand: 30. Juni</t>
    </r>
  </si>
  <si>
    <t xml:space="preserve">Warenexporte </t>
  </si>
  <si>
    <t xml:space="preserve">Arbeitsmarkt </t>
  </si>
  <si>
    <t>November 2018</t>
  </si>
  <si>
    <t>Auftragseingang, Geleistete Arbeitsstunden,
Baugewerblicher Umsatz im Bauhauptgewerbe (Betriebe mit
20 u.m. tätigen Personen): Bundesländer, Monate, Bauarten</t>
  </si>
  <si>
    <t>Monatsbericht im Bauhauptgewerbe</t>
  </si>
  <si>
    <t>Betriebe mit 20 u.m. tätigen Personen</t>
  </si>
  <si>
    <t>Bundesländer
Jahr
Monate</t>
  </si>
  <si>
    <t>Bauarten</t>
  </si>
  <si>
    <t>Gewerblicher und industrieller Hochbau</t>
  </si>
  <si>
    <t>Hochbauten f. Körperschaften d. öffentl. Rechts</t>
  </si>
  <si>
    <t>Hochbauten f. Organisationen ohne Erwerbszweck</t>
  </si>
  <si>
    <t>Gewerblicher und industrieller Tiefbau</t>
  </si>
  <si>
    <t>Geleistete Arbeitsstunden</t>
  </si>
  <si>
    <t>Baugewerblicher Umsatz</t>
  </si>
  <si>
    <t>Tsd. Std.</t>
  </si>
  <si>
    <t>44111-0007</t>
  </si>
  <si>
    <t>45212-0004</t>
  </si>
  <si>
    <t>Genesis 51000-0031</t>
  </si>
  <si>
    <t>51000-0002</t>
  </si>
  <si>
    <t>Dezember 2018</t>
  </si>
  <si>
    <t xml:space="preserve">© Statistisches Landesamt Baden-Württemberg, 2019 </t>
  </si>
  <si>
    <t>2019</t>
  </si>
  <si>
    <t>(C)opyright Statistisches Bundesamt (Destatis), 2019 | Stand: 05.12.2019 / 14:37:09</t>
  </si>
  <si>
    <t>Exporte1)</t>
  </si>
  <si>
    <t>Bruttoinlands-produkt (BIP)2)</t>
  </si>
  <si>
    <t>Veränderung zu 2017</t>
  </si>
  <si>
    <t>konstante jährliche Wachstumsrate seit 2008</t>
  </si>
  <si>
    <t>Deutschland3)</t>
  </si>
  <si>
    <t xml:space="preserve"> 1) Endgültige Ergebnisse. </t>
  </si>
  <si>
    <t xml:space="preserve">2) BIP in jeweiligen Preisen: Berechnungsstand August 2018/Februar 2019; Einwohner: Stand 31.12.2018 </t>
  </si>
  <si>
    <t xml:space="preserve">3) Die Summe der Exporte der Bundesländer ist deutlich niedriger als der Wert der Exporte Deutschlands. Die Differenz ergibt sich aus Waren ausländischen Ursprungs, Rückwaren und Waren mit nicht ermittelten Ursprungsbundesländern. </t>
  </si>
  <si>
    <t>Exportquote im Verarbeitenden Gewerbe in Deutschland 2018 nach Bundesländern</t>
  </si>
  <si>
    <t>4. Vj. 18</t>
  </si>
  <si>
    <t>1. Vj. 19</t>
  </si>
  <si>
    <t>2. Vj. 19</t>
  </si>
  <si>
    <t>3. Vj. 19</t>
  </si>
  <si>
    <t>Arbeitslose insgesamt</t>
  </si>
  <si>
    <t>Arbeitslosenquote bezogen auf alle zivile Erwerbspersonen</t>
  </si>
  <si>
    <t xml:space="preserve"> Datenquelle: Bundesagentur für Arbeit, Jahresdurchschnittswerte, vorläufige Zahlen. </t>
  </si>
  <si>
    <t>Verbraucherpreisindex Baden-Württemberg und Deutschland und Index der Einzelhandelspreise in Deutschland seit 1968</t>
  </si>
  <si>
    <t>Jahr/Monat</t>
  </si>
  <si>
    <t>Deutschland1)</t>
  </si>
  <si>
    <t>Verbraucherpreisindex (2015 = 100)</t>
  </si>
  <si>
    <t>Index der Einzelhandelspreise2) (2015 = 100)</t>
  </si>
  <si>
    <t>Index</t>
  </si>
  <si>
    <t>Veränderung zum Vorjahr</t>
  </si>
  <si>
    <t>Prozent</t>
  </si>
  <si>
    <t>JD 2019</t>
  </si>
  <si>
    <t>1) Quelle: Statistisches Bundesamt, Fachserie 17 Reihe 7.</t>
  </si>
  <si>
    <t>2) Einzelhandel und Kraftfahrzeughandel, Tankstellen zusammen (WZ‑Nr. 52 + WZ Nr. 50).</t>
  </si>
  <si>
    <t>r) berichtigte Zahl</t>
  </si>
  <si>
    <t>JD = Jahresdurchschnitt; arithmetisches Mittel aus den 12 Monatsergebnissen auf der jeweiligen Basis.</t>
  </si>
  <si>
    <t>Berechnung der Indexveränderung:_x000D_
 Die Indexveränderung in Prozent ergibt sich nach der Formel: neuer Indexstand/alter Indexstand × 100 - 100</t>
  </si>
  <si>
    <t>JD 2018</t>
  </si>
  <si>
    <t>JD 2017</t>
  </si>
  <si>
    <t>JD 2016</t>
  </si>
  <si>
    <t>JD 2015</t>
  </si>
  <si>
    <t>JD 2014</t>
  </si>
  <si>
    <t>JD 2013</t>
  </si>
  <si>
    <t>JD 2012</t>
  </si>
  <si>
    <t>JD 2011</t>
  </si>
  <si>
    <t>JD 2010</t>
  </si>
  <si>
    <t>JD 2009</t>
  </si>
  <si>
    <t>JD 2008</t>
  </si>
  <si>
    <t>JD 2007</t>
  </si>
  <si>
    <t>JD 2006</t>
  </si>
  <si>
    <t>JD 2005</t>
  </si>
  <si>
    <t>JD 2004</t>
  </si>
  <si>
    <t>JD 2003</t>
  </si>
  <si>
    <t>JD 2002</t>
  </si>
  <si>
    <t>JD 2001</t>
  </si>
  <si>
    <t>JD 2000</t>
  </si>
  <si>
    <t>JD 1999</t>
  </si>
  <si>
    <t>JD 1998</t>
  </si>
  <si>
    <t>JD 1997</t>
  </si>
  <si>
    <t>JD 1996</t>
  </si>
  <si>
    <t>JD 1995</t>
  </si>
  <si>
    <t>JD 1994</t>
  </si>
  <si>
    <t>JD 1993</t>
  </si>
  <si>
    <t>JD 1992</t>
  </si>
  <si>
    <t>JD 1991</t>
  </si>
  <si>
    <t>JD 1990</t>
  </si>
  <si>
    <t>JD 1989</t>
  </si>
  <si>
    <t>JD 1988</t>
  </si>
  <si>
    <t>JD 1987</t>
  </si>
  <si>
    <t>JD 1986</t>
  </si>
  <si>
    <t>JD 1985</t>
  </si>
  <si>
    <t>JD 1984</t>
  </si>
  <si>
    <t>JD 1983</t>
  </si>
  <si>
    <t>JD 1982</t>
  </si>
  <si>
    <t>JD 1981</t>
  </si>
  <si>
    <t>JD 1980</t>
  </si>
  <si>
    <t>JD 1979</t>
  </si>
  <si>
    <t>JD 1978</t>
  </si>
  <si>
    <t>JD 1977</t>
  </si>
  <si>
    <t>JD 1976</t>
  </si>
  <si>
    <t>JD 1975</t>
  </si>
  <si>
    <t>JD 1974</t>
  </si>
  <si>
    <t>JD 1973</t>
  </si>
  <si>
    <t>JD 1972</t>
  </si>
  <si>
    <t>JD 1971</t>
  </si>
  <si>
    <t>JD 1970</t>
  </si>
  <si>
    <t>JD 1969</t>
  </si>
  <si>
    <t>JD 1968</t>
  </si>
  <si>
    <t>September 2019</t>
  </si>
  <si>
    <t>Auftragseingänge (2015 ≙ 100)</t>
  </si>
  <si>
    <t>August 2019</t>
  </si>
  <si>
    <t>AE</t>
  </si>
  <si>
    <t>Januar 2019</t>
  </si>
  <si>
    <t>Februar 2019</t>
  </si>
  <si>
    <t>März 2019</t>
  </si>
  <si>
    <t>April 2019</t>
  </si>
  <si>
    <t>Mai 2019</t>
  </si>
  <si>
    <t>Juni 2019</t>
  </si>
  <si>
    <t>Juli 2019</t>
  </si>
  <si>
    <t>Oktober 2019</t>
  </si>
  <si>
    <t>November 2019</t>
  </si>
  <si>
    <t>Arbeitslosenquote % (bez. auf alle ziv. Erw.pers)</t>
  </si>
  <si>
    <r>
      <rPr>
        <vertAlign val="superscript"/>
        <sz val="10"/>
        <rFont val="Arial"/>
        <family val="2"/>
      </rPr>
      <t>2)</t>
    </r>
    <r>
      <rPr>
        <vertAlign val="superscript"/>
        <sz val="8"/>
        <rFont val="Arial"/>
        <family val="2"/>
      </rPr>
      <t xml:space="preserve"> </t>
    </r>
    <r>
      <rPr>
        <sz val="8"/>
        <rFont val="Arial"/>
        <family val="2"/>
      </rPr>
      <t>2017</t>
    </r>
  </si>
  <si>
    <t>Berechnung: Auftragseingang insgesamt</t>
  </si>
  <si>
    <t>Berechnung: Auftragseingang Wohnungsbau:</t>
  </si>
  <si>
    <t>Ausfuhr Baden-Württembergs und Deutschlands seit 2008 nach GP-Gliederung und Bestimmungsländern</t>
  </si>
  <si>
    <t xml:space="preserve">Lfd. 
Nr. </t>
  </si>
  <si>
    <t>Warenbezeichnung
Ländername</t>
  </si>
  <si>
    <t>2019 (vorläufig)</t>
  </si>
  <si>
    <t>Menge</t>
  </si>
  <si>
    <t>Wert</t>
  </si>
  <si>
    <t>kg</t>
  </si>
  <si>
    <t>Länder insgesamt</t>
  </si>
  <si>
    <t>Datenquelle: Außenhandelsstatistik</t>
  </si>
  <si>
    <t>© Statistisches Landesamt Baden-Württemberg, Stuttgart, 2020</t>
  </si>
  <si>
    <t>Vervielfältigung und Verbreitung, auch auszugsweise, mit Quellenangabe gestattet.</t>
  </si>
  <si>
    <t>Aus- und Einfuhr (Außenhandel): Bundesländer, Jahre</t>
  </si>
  <si>
    <t>Einfuhr: Wert</t>
  </si>
  <si>
    <t>Restposition</t>
  </si>
  <si>
    <t>Summe Länder:</t>
  </si>
  <si>
    <t>Arbeitslose insgesamt nach Ländern - Jahreszahlen</t>
  </si>
  <si>
    <t>Berichtsjahr</t>
  </si>
  <si>
    <t>Deutsch-
land</t>
  </si>
  <si>
    <t>Rheinland-
Pfalz</t>
  </si>
  <si>
    <t>Baden-
Württem-
berg</t>
  </si>
  <si>
    <t>Mecklen-
burg-
Vor-
pommern</t>
  </si>
  <si>
    <t>Sachsen-
Anhalt</t>
  </si>
  <si>
    <t>Arbeitslose im Bestand - Jahresdurchschnitt</t>
  </si>
  <si>
    <t>Arbeitslosenquote bezogen auf abhängige zivile Erwerbspersonen - in Prozent -</t>
  </si>
  <si>
    <t>Arbeitslosenquote bezogen auf alle zivilen Erwerbspersonen - in Prozent -</t>
  </si>
  <si>
    <t>Zitierhinweis: Statistik der Bundesagentur für Arbeit, Arbeitslosigkeit im Zeitverlauf</t>
  </si>
  <si>
    <t>Datenstand: Dezember 2019</t>
  </si>
  <si>
    <r>
      <t xml:space="preserve">Arbeitslose und Arbeitslosenquote in Deutschland </t>
    </r>
    <r>
      <rPr>
        <sz val="11"/>
        <color indexed="10"/>
        <rFont val="Calibri"/>
        <family val="2"/>
      </rPr>
      <t>2018</t>
    </r>
    <r>
      <rPr>
        <sz val="11"/>
        <color indexed="8"/>
        <rFont val="Calibri"/>
        <family val="2"/>
      </rPr>
      <t xml:space="preserve"> nach Bundesländern</t>
    </r>
  </si>
  <si>
    <t>Exporte in Deutschland 2018 nach Bundesländern (alt, nicht gelöscht weil aktuelle Tabelle noch nicht verfügbar)</t>
  </si>
  <si>
    <t>Differenz Ausfuhr Destatis 2019 und StaLa:</t>
  </si>
  <si>
    <t>Eckdaten des Verarbeitenden Gewerbes in Baden-Württemberg seit 1950</t>
  </si>
  <si>
    <t>Jahr1)</t>
  </si>
  <si>
    <t>Betriebe</t>
  </si>
  <si>
    <t>Darunter_x000D_
Arbeiter</t>
  </si>
  <si>
    <t>Geleistete_x000D_
Arbeitsstunden3)</t>
  </si>
  <si>
    <t>Gesamtumsatz4)</t>
  </si>
  <si>
    <t>Entgelte</t>
  </si>
  <si>
    <t>Anzahl2)</t>
  </si>
  <si>
    <t>1.000 Std.</t>
  </si>
  <si>
    <t>1.000 EUR5)</t>
  </si>
  <si>
    <t xml:space="preserve">2) Bis 2006: Jahresergebnis = Monatsdurchschnitt; ab 2007: Stand 30. September. </t>
  </si>
  <si>
    <t xml:space="preserve">3) Bis 2002: Geleistete Arbeiterstunden. </t>
  </si>
  <si>
    <t xml:space="preserve">4) Aufgrund revidierter Betriebsmeldungen sind die Umsatzwerte ab 2015 mit vorhergehenden Zeiträumen nur eingeschränkt vergleichbar. Eine Revision der Werte vor 2015 ist nicht möglich. </t>
  </si>
  <si>
    <t xml:space="preserve">5) Bis 2001: In Euro umgerechnete DM-Werte (Umrechnungskurs 1,95583). Jahressummen. Bis 2006: Von allen monatlich meldenden Betrieben; ab 2007: Nur Betriebe, die im Berichtsmonat September auskunftspflichtig waren. </t>
  </si>
  <si>
    <t xml:space="preserve">© Statistisches Landesamt Baden-Württemberg, 2020 </t>
  </si>
  <si>
    <t>Umsatz insgesamt</t>
  </si>
  <si>
    <t>Index (2015 = 100)</t>
  </si>
  <si>
    <t>4. Vj. 19</t>
  </si>
  <si>
    <t>JD 2020</t>
  </si>
  <si>
    <t>Beschäftigte und Umsatz der Betriebe im Verarbeitenden
Gewerbe: Deutschland, Jahre, Wirtschaftszweige
(WZ2008 Hauptgruppen und Aggregate)</t>
  </si>
  <si>
    <t>Jahresbericht für Betriebe im Verarb. Gewerbe</t>
  </si>
  <si>
    <t xml:space="preserve">WZ2008 (Hauptgruppen, Aggregate): Verarb. Gewerbe
</t>
  </si>
  <si>
    <t>Bruttolohn- und -gehaltssumme</t>
  </si>
  <si>
    <t>Inlandsumsatz</t>
  </si>
  <si>
    <t>Betriebe, Beschäftigte:</t>
  </si>
  <si>
    <t>Stand: Ende September des Berichtsjahres.</t>
  </si>
  <si>
    <t>2014:</t>
  </si>
  <si>
    <t>Auf Grund revidierter Betriebsmeldungen sind die Umsatzwerte</t>
  </si>
  <si>
    <t>ab dem Jahr 2014 im Wirtschaftszweig WZ08-2910 und den</t>
  </si>
  <si>
    <t>darüber liegenden Aggregaten mit den vorhergehenden</t>
  </si>
  <si>
    <t>Zeiträumen nur eingeschränkt vergleichbar.</t>
  </si>
  <si>
    <t>© Statistisches Bundesamt (Destatis), 2020 | Stand: 07.05.2020 / 11:38:37</t>
  </si>
  <si>
    <t>2020</t>
  </si>
  <si>
    <t>Februar 2020</t>
  </si>
  <si>
    <t>Januar 2020</t>
  </si>
  <si>
    <t>Arbeitslose nach Rechtskreisen</t>
  </si>
  <si>
    <t xml:space="preserve">2.2.1 Bestand an Arbeitslosen - nach Ländern und Trägerschaft - insgesamt </t>
  </si>
  <si>
    <t>zurück zum Inhalt</t>
  </si>
  <si>
    <t>Deutschland nach Ländern</t>
  </si>
  <si>
    <t>April 2020</t>
  </si>
  <si>
    <t>Region</t>
  </si>
  <si>
    <t xml:space="preserve">Bestand an Arbeitslosen - nach Ländern und Trägerschaft - insgesamt </t>
  </si>
  <si>
    <t>davon (Sp. 1)
 im Rechtskreis</t>
  </si>
  <si>
    <t>davon (Sp. 5) 
Jobcenter als</t>
  </si>
  <si>
    <t>SGB III</t>
  </si>
  <si>
    <t>SGB II</t>
  </si>
  <si>
    <t>gemeinsame Einrichtungen 
(§44b SGB II)</t>
  </si>
  <si>
    <t>zugelassene kommunale Träger (6a SGB II)</t>
  </si>
  <si>
    <t>absolut</t>
  </si>
  <si>
    <t>Anteil 
in %</t>
  </si>
  <si>
    <t>01 Schleswig-Holstein</t>
  </si>
  <si>
    <t>02 Hamburg</t>
  </si>
  <si>
    <t>.</t>
  </si>
  <si>
    <t>03 Niedersachsen</t>
  </si>
  <si>
    <t>04 Bremen</t>
  </si>
  <si>
    <t>05 Nordrhein-Westfalen</t>
  </si>
  <si>
    <t>06 Hessen</t>
  </si>
  <si>
    <t>07 Rheinland-Pfalz</t>
  </si>
  <si>
    <t>08 Baden-Württemberg</t>
  </si>
  <si>
    <t>09 Bayern</t>
  </si>
  <si>
    <t>10 Saarland</t>
  </si>
  <si>
    <t>11 Berlin</t>
  </si>
  <si>
    <t>12 Brandenburg</t>
  </si>
  <si>
    <t>13 Mecklenburg-Vorpommern</t>
  </si>
  <si>
    <t>14 Sachsen</t>
  </si>
  <si>
    <t>15 Sachsen-Anhalt</t>
  </si>
  <si>
    <t>16 Thüringen</t>
  </si>
  <si>
    <t>Veränderung zum Vorjahresmonat</t>
  </si>
  <si>
    <r>
      <t>06 Hessen</t>
    </r>
    <r>
      <rPr>
        <vertAlign val="superscript"/>
        <sz val="8"/>
        <rFont val="Arial"/>
        <family val="2"/>
      </rPr>
      <t/>
    </r>
  </si>
  <si>
    <t>Datenstand: April 2020 Zentraler Statistik-Service</t>
  </si>
  <si>
    <t>Zitierhinweis: Statistik der Bundesagentur für Arbeit, Arbeitslose nach Rechtskreisen</t>
  </si>
  <si>
    <t>Dezember 2019</t>
  </si>
  <si>
    <t>März 2020</t>
  </si>
  <si>
    <t>Deutsch-land</t>
  </si>
  <si>
    <t>Mrz 20 / Feb 20</t>
  </si>
  <si>
    <r>
      <t>Referat 61                                                                                                                                                                          
Stand: 11</t>
    </r>
    <r>
      <rPr>
        <sz val="8"/>
        <color indexed="8"/>
        <rFont val="Arial"/>
        <family val="2"/>
      </rPr>
      <t>.05.2020</t>
    </r>
  </si>
  <si>
    <t>Mrz 20 / Mrz 19</t>
  </si>
  <si>
    <t>Jan-Mrz 20 /
Jan-Mrz 19</t>
  </si>
  <si>
    <r>
      <t xml:space="preserve">Strukturdaten </t>
    </r>
    <r>
      <rPr>
        <b/>
        <sz val="10"/>
        <color indexed="8"/>
        <rFont val="Arial"/>
        <family val="2"/>
      </rPr>
      <t>2019</t>
    </r>
  </si>
  <si>
    <t>Wirtschaftsdaten 05/2020</t>
  </si>
  <si>
    <t>Jan bis Mrz 20</t>
  </si>
  <si>
    <t xml:space="preserve">Insgesamt
     Apr20/Apr19                              </t>
  </si>
  <si>
    <t>insgesamt ……………………………………………………..April 20/April 19</t>
  </si>
  <si>
    <t>Insgesamt
April20/April19</t>
  </si>
  <si>
    <t>https://www.statistik-bw.de/Service/Veroeff/Statistische_Berichte/411520007.pdf</t>
  </si>
  <si>
    <t xml:space="preserve">insgesamt </t>
  </si>
  <si>
    <t xml:space="preserve">                          </t>
  </si>
  <si>
    <t>Mai 2020</t>
  </si>
  <si>
    <t>Juni 2020</t>
  </si>
  <si>
    <t xml:space="preserve">Datenquelle: Monatserhebung im Einzelhandel. </t>
  </si>
  <si>
    <t>e-mail vom StaLa</t>
  </si>
  <si>
    <t>Juli 2020</t>
  </si>
  <si>
    <t>August 2020</t>
  </si>
  <si>
    <t xml:space="preserve"> – 0,1</t>
  </si>
  <si>
    <t xml:space="preserve"> – 0,7</t>
  </si>
  <si>
    <t xml:space="preserve"> –</t>
  </si>
  <si>
    <t xml:space="preserve">– 0,7 </t>
  </si>
  <si>
    <t xml:space="preserve"> – 0,2</t>
  </si>
  <si>
    <t xml:space="preserve"> – 0,9</t>
  </si>
  <si>
    <r>
      <t xml:space="preserve">November </t>
    </r>
    <r>
      <rPr>
        <sz val="11"/>
        <color indexed="10"/>
        <rFont val="Calibri"/>
        <family val="2"/>
      </rPr>
      <t>vorläufig</t>
    </r>
  </si>
  <si>
    <t>für alle WZ08C</t>
  </si>
  <si>
    <t>September 2020</t>
  </si>
  <si>
    <t>2020 (vorläufig)</t>
  </si>
  <si>
    <t>Oktober 2020</t>
  </si>
  <si>
    <t>November 2020</t>
  </si>
  <si>
    <t>https://www.statistik-bw.de/GesamtwBranchen/KonjunktPreise/VPI-LR.jsp</t>
  </si>
  <si>
    <t>StaLa: Gesamtwirtschaft&gt;Konjunktur und Preis&gt;Verbraucherpreisindex Auswahl in der Überschrift seit 1968</t>
  </si>
  <si>
    <t>lt. Vullh diese verwenden:</t>
  </si>
  <si>
    <t>Dezember 2020</t>
  </si>
  <si>
    <t>Januar 2021</t>
  </si>
  <si>
    <t>Datenquelle: Außenhandelsstatistik.</t>
  </si>
  <si>
    <t>Februar 2021</t>
  </si>
  <si>
    <t>Auftragseingang im Verarbeitenden Gewerbe (Volumenindex):
Deutschland, Monate, Original- und bereinigte Daten,
Absatzrichtung, Wirtschaftszweige (Hauptgr. und Aggregate)</t>
  </si>
  <si>
    <t>Umsatz im Verarbeitenden Gewerbe (Volumenindex):
Deutschland, Monate, Original- und bereinigte Daten,
Absatzrichtung, Wirtschaftszweige (Hauptgr. und Aggregate)</t>
  </si>
  <si>
    <t>Auftragseingang: Volumenindex (2015=100)</t>
  </si>
  <si>
    <t>Umsatz: Volumenindex (2015=100)</t>
  </si>
  <si>
    <t>2021</t>
  </si>
  <si>
    <t>Tabelle: 42151-0004 https://www-genesis.destatis.de/genesis/</t>
  </si>
  <si>
    <t>Umsatztabelle 42152-0004: https://www-genesis.destatis.de/genesis/</t>
  </si>
  <si>
    <t>Auftragseingang (real)</t>
  </si>
  <si>
    <t>Produktion (real)</t>
  </si>
  <si>
    <t>LÄNDER INSGESAMT</t>
  </si>
  <si>
    <t>Ausfuhr Baden-Württembergs und Deutschlands seit 2008 
nach Erdteilen, Bestimmungsländergruppen und Ware</t>
  </si>
  <si>
    <t>Ländergruppenname</t>
  </si>
  <si>
    <t>Tonnen</t>
  </si>
  <si>
    <t>e-mail Stala vom 1.3.21: AH2008 bis 2020v.zip 1_1_2_Ausfuhr_BW+D_GP_ab2008-2020v_Ländergruppen.xlsx</t>
  </si>
  <si>
    <t>in Tsd. €</t>
  </si>
  <si>
    <t>https://www.statistik-bw.de/Service/Veroeff/Statistische_Berichte/352220001.pdf#search=Produzierendes+Gewerbe</t>
  </si>
  <si>
    <t>Daten auf StaLa Seite nicht unter Außenhandel, sondern unter Produzierendes Gewerbe suchen: Service/Veröffentlichungen/Statistische Berichte … suchen.</t>
  </si>
  <si>
    <t>Anmeldungen</t>
  </si>
  <si>
    <t>Anteil in Prozent</t>
  </si>
  <si>
    <t>Arbeitslosenquoten - hier: Arbeitslosenquote - Gesamt</t>
  </si>
  <si>
    <t>Länder, Regierungsbezirke, Kreise und Gemeinden (Gebietsstand = Datenstand)</t>
  </si>
  <si>
    <t>Zeitreihe, Datenstand: Dezember 2020</t>
  </si>
  <si>
    <t>Rechtskreis Insgesamt</t>
  </si>
  <si>
    <t>Jahresdurchschnitte</t>
  </si>
  <si>
    <t>Jahresdurch-schnitt</t>
  </si>
  <si>
    <t>https://statistik.arbeitsagentur.de/SiteGlobals/Forms/Suche/Einzelheftsuche_Formular.html?submit=Suchen&amp;topic_f=gemeinde-arbeitslose-quoten</t>
  </si>
  <si>
    <t>Tätige Personen und Umsatz im Einzelhandel in Baden-Württemberg 2020 und 2021*)</t>
  </si>
  <si>
    <t>März 2021</t>
  </si>
  <si>
    <t>\\Bk.bwl.net\wm\Gruppenablage\Abteilung 6\Referat 61\Referatsablage 61\Konjunktur\BIP-Quartalsrechnung_WM\WM-BIP-Q</t>
  </si>
  <si>
    <r>
      <t xml:space="preserve">Bruttoinlandsprodukt real; Kettenindex, </t>
    </r>
    <r>
      <rPr>
        <u/>
        <sz val="10"/>
        <color indexed="8"/>
        <rFont val="Calibri"/>
        <family val="2"/>
      </rPr>
      <t>Quartale</t>
    </r>
  </si>
  <si>
    <t>Veränderung zum Vorjahresquartal (%)</t>
  </si>
  <si>
    <t>BV 4.1</t>
  </si>
  <si>
    <t>Veränderung zum Vorquartal (%)</t>
  </si>
  <si>
    <t xml:space="preserve">Daten bis einschließlich IV. Quartal 2020 </t>
  </si>
  <si>
    <t>Dateiname: 21-03-30_WM-BIP-Q.xlsm</t>
  </si>
  <si>
    <t>oder aus Berechnungen Dr. Vullhorst, falls das StaLa noch nichts veröffentlicht hat:</t>
  </si>
  <si>
    <r>
      <t>1. Betriebe, Beschäftigte, Arbeitsstunden, Entgelte und Umsatz im Verarbeitenden Gewerbe, Bergbau und Gewinnung von Steinen und Erden in Baden-Württemberg 2020 nach Wirtschaftszweigen (</t>
    </r>
    <r>
      <rPr>
        <sz val="10"/>
        <color indexed="10"/>
        <rFont val="Arial"/>
        <family val="2"/>
      </rPr>
      <t>Berichtskreis 50+</t>
    </r>
    <r>
      <rPr>
        <sz val="10"/>
        <rFont val="Arial"/>
        <family val="2"/>
      </rPr>
      <t>)</t>
    </r>
  </si>
  <si>
    <r>
      <t xml:space="preserve">Artikel-Nr. 3520 19001 Produzierendes Gewerbe E I 1 - j/19 (4) Fachauskünfte: (0711) 641-27 15 27.04.2020 Verarbeitendes Gewerbe, Bergbau und Gewinnung von Steinen und Erden in Baden-Württemberg 2019 – </t>
    </r>
    <r>
      <rPr>
        <sz val="10"/>
        <color indexed="10"/>
        <rFont val="Arial"/>
        <family val="2"/>
      </rPr>
      <t>Jahresergebnis</t>
    </r>
    <r>
      <rPr>
        <sz val="10"/>
        <rFont val="Arial"/>
        <family val="2"/>
      </rPr>
      <t xml:space="preserve"> für Betriebe (</t>
    </r>
    <r>
      <rPr>
        <sz val="10"/>
        <color indexed="10"/>
        <rFont val="Arial"/>
        <family val="2"/>
      </rPr>
      <t>Berichtskreis 20 +</t>
    </r>
    <r>
      <rPr>
        <sz val="10"/>
        <rFont val="Arial"/>
        <family val="2"/>
      </rPr>
      <t>) –</t>
    </r>
  </si>
  <si>
    <t>Jahresergebnis: Betriebe 50+</t>
  </si>
  <si>
    <r>
      <t>Entwicklung im Verarbeitenden Gewerbe, Bergbau und Gewinnung von Steinen und Erden in Baden-Württemberg seit 1999 (</t>
    </r>
    <r>
      <rPr>
        <sz val="10"/>
        <color indexed="10"/>
        <rFont val="Arial"/>
        <family val="2"/>
      </rPr>
      <t>Berichtskreis 20+</t>
    </r>
    <r>
      <rPr>
        <sz val="10"/>
        <rFont val="Arial"/>
        <family val="2"/>
      </rPr>
      <t xml:space="preserve">) in Millionen €
</t>
    </r>
  </si>
  <si>
    <r>
      <t xml:space="preserve"> 1) Bis 1969: Industriebetriebe mit 10 und mehr Beschäftigten; ab 1977: Produzierende Betriebe von Unternehmen des Verarbeitenden Gewerbes (einschließlich Bergbau und Gewinnung von Steinen und Erden) mit im Allgemeinen</t>
    </r>
    <r>
      <rPr>
        <sz val="11"/>
        <color indexed="10"/>
        <rFont val="Calibri"/>
        <family val="2"/>
      </rPr>
      <t xml:space="preserve"> 20 und mehr</t>
    </r>
    <r>
      <rPr>
        <sz val="11"/>
        <color indexed="8"/>
        <rFont val="Calibri"/>
        <family val="2"/>
      </rPr>
      <t xml:space="preserve"> tätigen Personen sowie produzierende Betriebe mit im Allgemeinen mindestens</t>
    </r>
    <r>
      <rPr>
        <sz val="11"/>
        <color indexed="10"/>
        <rFont val="Calibri"/>
        <family val="2"/>
      </rPr>
      <t xml:space="preserve"> 20</t>
    </r>
    <r>
      <rPr>
        <sz val="11"/>
        <color indexed="8"/>
        <rFont val="Calibri"/>
        <family val="2"/>
      </rPr>
      <t xml:space="preserve"> tätigen Personen von Unternehmen anderer Wirtschaftszweige (jeweils ohne Baubetriebe und Betriebe der Energie- und Wasserversorgung, Abwasser- und Abfallentsorgung, Beseitigung von Umweltverschmutzungen). Davon abweichend liegt bei wenigen besonders klein strukturierten Wirtschaftszweigen des o.g. Erhebungsbereichs eine Erfassungsgrenze von 10 tätigen Personen zugrunde; 1970 bis 1976: Rückrechnung nach dem neuen Berichtskreis; für die Zahl der Betriebe war keine Rückrechnung möglich; ab 1989: Einschließlich der im Rahmen der Arbeitsstättenzählung 1987 aufgefundenen Betriebe; ab 1995: WZ 93 statt SYPRO; ab 1997: Einschließlich der Auffindungen aus der Handwerkszählung 1995; ab 2002: Einschließlich der Auffindungen aus administrativen Registerquellen; ab 2003: WZ 2003; ab 2008: WZ 2008. </t>
    </r>
  </si>
  <si>
    <r>
      <t xml:space="preserve">Datenquelle: »Monatsbericht für Betriebe« mit 50 und mehr Beschäftigten und »Jahresbericht für Betriebe« von Unternehmen mit im </t>
    </r>
    <r>
      <rPr>
        <sz val="11"/>
        <color indexed="10"/>
        <rFont val="Calibri"/>
        <family val="2"/>
      </rPr>
      <t xml:space="preserve">allgemeinen 20 und mehr </t>
    </r>
    <r>
      <rPr>
        <sz val="11"/>
        <color indexed="8"/>
        <rFont val="Calibri"/>
        <family val="2"/>
      </rPr>
      <t xml:space="preserve">Beschäftigten im Verarbeitenden Gewerbe sowie im Bergbau und der Gewinnung von Steinen und Erden. Die Ergebnisse sind aus den genannten Erhebungen zusammengefasst dargestellt. </t>
    </r>
  </si>
  <si>
    <r>
      <t>Datenquelle: Ergebnisse aus dem Industrie- und Monatsbericht für Betriebe (bis 2006); ab 2007: »</t>
    </r>
    <r>
      <rPr>
        <sz val="11"/>
        <color indexed="10"/>
        <rFont val="Calibri"/>
        <family val="2"/>
      </rPr>
      <t xml:space="preserve">Monatsbericht für Betriebe« mit 50 und mehr Beschäftigten </t>
    </r>
    <r>
      <rPr>
        <sz val="11"/>
        <color indexed="8"/>
        <rFont val="Calibri"/>
        <family val="2"/>
      </rPr>
      <t>und »</t>
    </r>
    <r>
      <rPr>
        <sz val="11"/>
        <color indexed="10"/>
        <rFont val="Calibri"/>
        <family val="2"/>
      </rPr>
      <t xml:space="preserve">Jahresbericht für Betriebe« von Unternehmen mit im allgemeinen 20 und mehr Beschäftigten </t>
    </r>
    <r>
      <rPr>
        <sz val="11"/>
        <color indexed="8"/>
        <rFont val="Calibri"/>
        <family val="2"/>
      </rPr>
      <t xml:space="preserve">im Verarbeitenden Gewerbe sowie im Bergbau und der Gewinnung von Steinen und Erden. Die Ergebnisse sind aus den genannten Erhebungen zusammengefasst dargestellt. Bis 1994: Ohne Bergbau. </t>
    </r>
  </si>
  <si>
    <t>Jahr1) _x000D_
Monat</t>
  </si>
  <si>
    <t>Beschäftigte2)</t>
  </si>
  <si>
    <t>Geleistete Arbeitsstunden3)</t>
  </si>
  <si>
    <t>Umsatz4)</t>
  </si>
  <si>
    <t>Berichtskreis 50+</t>
  </si>
  <si>
    <t>mit der Eurozone</t>
  </si>
  <si>
    <t>https://www.statistik-bw.de/Industrie/Konjunktur/monatsErg50plus.jsp</t>
  </si>
  <si>
    <t>Anzahl (MD)5)</t>
  </si>
  <si>
    <t>Mill. Std.</t>
  </si>
  <si>
    <t xml:space="preserve"> *) Einschließlich Bergbau und Gewinnung von Steinen und Erden. </t>
  </si>
  <si>
    <t xml:space="preserve">1) 2002: Einschließlich der Auffindungen aus administrativen Registerquellen; bis 2004 nach WZ 2003, ab 2005 nach WZ 2008. </t>
  </si>
  <si>
    <t xml:space="preserve">3) Bis 2002 geleistete Arbeiterstunden. </t>
  </si>
  <si>
    <t xml:space="preserve">5) Jahresergebnis = Monatsdurchschnitt (MD). </t>
  </si>
  <si>
    <t>Auslandsumsatz mit der Eurozone</t>
  </si>
  <si>
    <t>Auslandsumsatz mit dem sonstigen Ausland</t>
  </si>
  <si>
    <t>1000</t>
  </si>
  <si>
    <t>2014, 2016:</t>
  </si>
  <si>
    <t>ab dem Jahr 2014 und ab 2016 im Wirtschaftszweig WZ08-2910</t>
  </si>
  <si>
    <t>und den darüber liegenden Aggregaten mit den vorhergehenden</t>
  </si>
  <si>
    <t>Juni 2021</t>
  </si>
  <si>
    <t>Mai 2021</t>
  </si>
  <si>
    <t>April 2021</t>
  </si>
  <si>
    <t>tätige Personen</t>
  </si>
  <si>
    <t xml:space="preserve">Bemerkung: Berechnung des zuletzt veröffentlichten Quartalsergebnisses t+90 Tage nach Ablauf des Berichtsquartals. </t>
  </si>
  <si>
    <t>Kettenindex (2015 = 100)</t>
  </si>
  <si>
    <t>Veränderung gegenüber Vorjahresquartal in %</t>
  </si>
  <si>
    <t>Veränderung gegenüber Vorquartal in %</t>
  </si>
  <si>
    <t>Juli 2021</t>
  </si>
  <si>
    <t>Jan bis Juli 21/Jan bis Juli 20:</t>
  </si>
  <si>
    <t>August 2021</t>
  </si>
  <si>
    <t>September 2021</t>
  </si>
  <si>
    <t>2 Übersichtstabellen</t>
  </si>
  <si>
    <t>2.1 Tabellen für die Gesamtwirtschaft</t>
  </si>
  <si>
    <t>2.1.1 Bruttoinlandsprodukt</t>
  </si>
  <si>
    <t>In jeweiligen Preisen</t>
  </si>
  <si>
    <t>Preisbereinigt, verkettet</t>
  </si>
  <si>
    <t>Ursprungs-
werte</t>
  </si>
  <si>
    <t>saison- und kalenderbereinigte 
Werte nach X13</t>
  </si>
  <si>
    <t>Werte nach X13</t>
  </si>
  <si>
    <t>saison- und kalenderbereinigt</t>
  </si>
  <si>
    <t>Kalender-faktoren 1)</t>
  </si>
  <si>
    <t>Kalender-einfluss 2)</t>
  </si>
  <si>
    <t>kalenderbereinigt 3)</t>
  </si>
  <si>
    <t>Mrd. EUR</t>
  </si>
  <si>
    <t>% 4)</t>
  </si>
  <si>
    <t xml:space="preserve">X  </t>
  </si>
  <si>
    <t>1) Quelle: Deutsche Bundesbank. – 2) Veränderung der Kalenderfaktoren gegenüber dem Vorjahr. – 3) Ursprungswerte dividiert durch Kalenderfaktoren.</t>
  </si>
  <si>
    <t xml:space="preserve">Für Jahre sind die kalenderbereinigten Werte gleich den saison- und kalenderbereinigten Werten (ausgenommen Rundungsdifferenzen). – 4) Veränderung </t>
  </si>
  <si>
    <t>gegenüber dem Vorjahr.</t>
  </si>
  <si>
    <t>https://www.destatis.de/DE/Themen/Wirtschaft/Volkswirtschaftliche-Gesamtrechnungen-Inlandsprodukt/Publikationen/Downloads-Inlandsprodukt/inlandsprodukt-endgueltig-pdf-2180140.html</t>
  </si>
  <si>
    <t>Oktober 2021</t>
  </si>
  <si>
    <t>November 2021</t>
  </si>
  <si>
    <r>
      <t xml:space="preserve">Inflationsrate Baden-Württemberg </t>
    </r>
    <r>
      <rPr>
        <b/>
        <sz val="10"/>
        <color indexed="60"/>
        <rFont val="Arial"/>
        <family val="2"/>
      </rPr>
      <t>und Deutschland</t>
    </r>
  </si>
  <si>
    <t>Daten sind noch nicht verfügbar</t>
  </si>
  <si>
    <t xml:space="preserve">Quelle auf BA-Seite: Statistik &gt; Fachstatistik &gt; Arbeitssuche, Arbeitslosigkeit u. Unterbeschäftigung  &gt; Produkte &gt;alle Produkte&gt;Zeitreihen Arbeitslose, Arbeitsuchende und Arbeitslosenquote,
dann folgende Tabelle auswählen:
Arbeitslose und Arbeitslosenquote Deutschland West/Ost Länder und Regionaldirektion (Zeitreihe Monatszahlen ab 1991) </t>
  </si>
  <si>
    <t>Dezember 2021</t>
  </si>
  <si>
    <t xml:space="preserve">© Statistisches Landesamt Baden-Württemberg, 2022 </t>
  </si>
  <si>
    <t>Außenhandel Baden-Württembergs im November und Januar bis November 2021</t>
  </si>
  <si>
    <t>gegenüber November und Januar bis November 2020</t>
  </si>
  <si>
    <t>Januar - November</t>
  </si>
  <si>
    <t>*) Vorläufige Ergebnisse, Stand: 01/2022.</t>
  </si>
  <si>
    <t>© Statistisches Landesamt Baden-Württemberg, Stuttgart, 2022.</t>
  </si>
  <si>
    <t>Januar 2022</t>
  </si>
  <si>
    <t>© Statistisches Bundesamt (Destatis), 2022 | Stand: 04.02.2022 / 12:06:21</t>
  </si>
  <si>
    <t>© Statistisches Bundesamt (Destatis), 2022 | Stand: 04.02.2022 / 12:18:20</t>
  </si>
  <si>
    <t>© Statistisches Bundesamt (Destatis), 2022 | Stand: 07.02.2022 / 10:38:31</t>
  </si>
  <si>
    <t>JD 2022</t>
  </si>
  <si>
    <t>2022</t>
  </si>
  <si>
    <t>%2)</t>
  </si>
  <si>
    <t xml:space="preserve">2) Veränderung jeweils gegenüber dem entsprechenden Vorjahreszeitraum. Berechnet auf Basis der Messzahlen. </t>
  </si>
  <si>
    <t>Außenhandel Baden-Württembergs im Dezember und Januar bis Dezember 2021*)</t>
  </si>
  <si>
    <t>gegenüber Dezember und Januar bis Dezember 2020</t>
  </si>
  <si>
    <t>Januar - Dezember</t>
  </si>
  <si>
    <t>2021*)</t>
  </si>
  <si>
    <t>*) Vorläufige Ergebnisse, Stand: 02/2022.</t>
  </si>
  <si>
    <t>Februar 2022</t>
  </si>
  <si>
    <r>
      <rPr>
        <b/>
        <sz val="8"/>
        <rFont val="Arial"/>
        <family val="2"/>
      </rPr>
      <t>Bruttoinlandsprodukt (nominal)</t>
    </r>
    <r>
      <rPr>
        <b/>
        <sz val="8"/>
        <color rgb="FFFF0000"/>
        <rFont val="Arial"/>
        <family val="2"/>
      </rPr>
      <t xml:space="preserve">   </t>
    </r>
  </si>
  <si>
    <t>2021 (vorläufig)</t>
  </si>
  <si>
    <t>e-mail Stala vom 4.4.22: AH2008 bis 2020v.zip 1_1_2_Ausfuhr_BW+D_GP_ab2008-2020v_Ländergruppen.xlsx</t>
  </si>
  <si>
    <t>Baden-Württemberg WIMIBLATT  Januar 2022</t>
  </si>
  <si>
    <t>Tätige Personen und Umsatz im Einzelhandel in Baden-Württemberg 2021 und 2022*)</t>
  </si>
  <si>
    <t>Tätige Personen und Umsatz im Kraftfahrzeughandel in Baden-Württemberg 2021 und 2022*)</t>
  </si>
  <si>
    <t>Tätige Personen und Umsatz in der Handelsvermittlung und im Großhandel in Baden-Württemberg 2021 und 2022*)</t>
  </si>
  <si>
    <t>Außenhandel Baden-Württembergs im Januar 2021*)</t>
  </si>
  <si>
    <t>gegenüber Januar 2020</t>
  </si>
  <si>
    <t xml:space="preserve">Januar </t>
  </si>
  <si>
    <t>März 2022</t>
  </si>
  <si>
    <t>Rechtliche Einheiten (Unternehmensregister-System):
Bundesländer, Jahre, Wirtschaftszweige (Abschnitte),
Beschäftigtengrößenklassen</t>
  </si>
  <si>
    <t>Rechtliche Einheiten (Anzahl)</t>
  </si>
  <si>
    <t>Jahr
Bundesländer
WZ2008 (Abschnitte): URS</t>
  </si>
  <si>
    <t>0 bis unter 10 abhängig Beschäftigte</t>
  </si>
  <si>
    <t>10 bis unter 50 abhängig Beschäftigte</t>
  </si>
  <si>
    <t>50 bis unter 250 abhängig Beschäftigte</t>
  </si>
  <si>
    <t>250 und mehr abhängig Beschäftigte</t>
  </si>
  <si>
    <t>Tabelle: 52111-0005</t>
  </si>
  <si>
    <t>© Statistisches Bundesamt (Destatis), 2022 | Stand: 09.05.2022 / 18:51:32</t>
  </si>
  <si>
    <t>51000-0030</t>
  </si>
  <si>
    <t xml:space="preserve">Exportquote (Anteil Exporte am BIP) </t>
  </si>
  <si>
    <t>Ergebnisse des Verarbeitenden Gewerbes*) in Baden-Württemberg seit 2000_x000D_
– Absolute Werte im Berichtskreises 50+ –</t>
  </si>
  <si>
    <t>42111-0001</t>
  </si>
  <si>
    <t>Monatsbericht im Verarbeitenden Gewerbe</t>
  </si>
  <si>
    <t>Spalte händisch ergänzt: Werte unter Fachstatistik, alle Produkte, Zeitreihen</t>
  </si>
  <si>
    <t xml:space="preserve"> *) Preisbereinigt, verkettet, Stand: 05.04.2022. </t>
  </si>
  <si>
    <t>Außenhandel Baden-Württembergs im Januar 2022*)</t>
  </si>
  <si>
    <t>gegenüber Januar 2021*)</t>
  </si>
  <si>
    <t>2022*)</t>
  </si>
  <si>
    <t>*) Vorläufige Ergebnisse, Stand: 03/2022.</t>
  </si>
  <si>
    <t>Aus- und Einfuhr (Außenhandel): Bundesländer, Monate</t>
  </si>
  <si>
    <t>Baden-Württemberg WIMIBLATT  Februar 2022</t>
  </si>
  <si>
    <t>Jan bis Feb 22/Jan bis Feb 21:</t>
  </si>
  <si>
    <t>April 2022</t>
  </si>
  <si>
    <r>
      <rPr>
        <vertAlign val="superscript"/>
        <sz val="10"/>
        <rFont val="Arial"/>
        <family val="2"/>
      </rPr>
      <t>2)</t>
    </r>
    <r>
      <rPr>
        <vertAlign val="superscript"/>
        <sz val="8"/>
        <rFont val="Arial"/>
        <family val="2"/>
      </rPr>
      <t xml:space="preserve"> </t>
    </r>
    <r>
      <rPr>
        <sz val="8"/>
        <rFont val="Arial"/>
        <family val="2"/>
      </rPr>
      <t>2020</t>
    </r>
  </si>
  <si>
    <t>im Registerblatt SUMRES in Spalte O: Veränderung zum Vorquartal in (%)</t>
  </si>
  <si>
    <t>1. Vj. 22</t>
  </si>
  <si>
    <r>
      <t xml:space="preserve">Bruttoinlandsprodukt real; Kettenindex, </t>
    </r>
    <r>
      <rPr>
        <u/>
        <sz val="10"/>
        <color theme="1"/>
        <rFont val="Calibri"/>
        <family val="2"/>
        <scheme val="minor"/>
      </rPr>
      <t>Quartale</t>
    </r>
  </si>
  <si>
    <r>
      <t xml:space="preserve">STL-Werte </t>
    </r>
    <r>
      <rPr>
        <sz val="10"/>
        <color rgb="FFFF0000"/>
        <rFont val="Calibri"/>
        <family val="2"/>
        <scheme val="minor"/>
      </rPr>
      <t>(25.05.2022)</t>
    </r>
  </si>
  <si>
    <t>orig</t>
  </si>
  <si>
    <t>BV4.1</t>
  </si>
  <si>
    <t>Baden-Württemberg WIMIBLATT  März 2022</t>
  </si>
  <si>
    <t>Jan bis Mrz 22/Jan bis FebMrz 21:</t>
  </si>
  <si>
    <t>Umsatz im Einzelhandel: Deutschland, Monate/Quartale/Halbjahre, Preisarten, Wirtschaftszweige</t>
  </si>
  <si>
    <t>(preis- und saisonbereinigt; Veränderung gegenüber dem Vorquartal in %; WM-Berechnung)</t>
  </si>
  <si>
    <t>Mai 2022</t>
  </si>
  <si>
    <t>Baden-Württemberg WIMIBLATT  April 2022</t>
  </si>
  <si>
    <t>Jan bis Apr 22/Jan bis Apr 21:</t>
  </si>
  <si>
    <t>51000-0031</t>
  </si>
  <si>
    <t>Juni 2022</t>
  </si>
  <si>
    <t>Baden-Württemberg WIMIBLATT  Mai 2022</t>
  </si>
  <si>
    <t>Baden-Württemberg WIMIBLATT  Juni 2022</t>
  </si>
  <si>
    <t>Jan bis Jun 22/Jan bis Jun 21</t>
  </si>
  <si>
    <t>Juli 2022</t>
  </si>
  <si>
    <t>Zitierhinweis: Bundesagentur für Arbeit, Arbeitslosigkeit im Zeitverlauf</t>
  </si>
  <si>
    <t>2. Vj. 22</t>
  </si>
  <si>
    <t>August 2022</t>
  </si>
  <si>
    <t>Baden-Württemberg WIMIBLATT  Juli 2022</t>
  </si>
  <si>
    <t>Jan bis Jul 22/Jan bis Jul 21</t>
  </si>
  <si>
    <t>September 2022</t>
  </si>
  <si>
    <t>Baden-Württemberg WIMIBLATT  August 2022</t>
  </si>
  <si>
    <t>Jan bis Aug 22/Jan bis Aug 21</t>
  </si>
  <si>
    <t>Oktober 2022</t>
  </si>
  <si>
    <t>3. Vj. 22</t>
  </si>
  <si>
    <t>Baden-Württemberg WIMIBLATT  September 2022</t>
  </si>
  <si>
    <t>Jan bis Sep 22/Jan bis Sep 21</t>
  </si>
  <si>
    <t>November 2022</t>
  </si>
  <si>
    <t>Datenquelle: Verbraucherpreisindex für Baden-Württemberg.</t>
  </si>
  <si>
    <t>Baden-Württemberg WIMIBLATT  Oktober 2022</t>
  </si>
  <si>
    <t xml:space="preserve">© Statistisches Landesamt Baden-Württemberg, 2023 </t>
  </si>
  <si>
    <t>Jan bis Okt 22/Jan bis Okt 21</t>
  </si>
  <si>
    <t>Dezember 2022</t>
  </si>
  <si>
    <t>© Statistisches Landesamt Baden-Württemberg, Stuttgart, Jahr 2023</t>
  </si>
  <si>
    <t>Baden-Württemberg WIMIBLATT  November 2022</t>
  </si>
  <si>
    <r>
      <t>Die jährliche Inflationsrate 2022 beträgt 7,5 % für Baden-Württemberg und</t>
    </r>
    <r>
      <rPr>
        <sz val="8"/>
        <color rgb="FFFF0000"/>
        <rFont val="Arial"/>
        <family val="2"/>
      </rPr>
      <t xml:space="preserve"> </t>
    </r>
    <r>
      <rPr>
        <sz val="8"/>
        <color rgb="FFC00000"/>
        <rFont val="Arial"/>
        <family val="2"/>
      </rPr>
      <t>7,9 % für Deutschland</t>
    </r>
    <r>
      <rPr>
        <sz val="8"/>
        <color rgb="FFFF0000"/>
        <rFont val="Arial"/>
        <family val="2"/>
      </rPr>
      <t>.</t>
    </r>
  </si>
  <si>
    <t>Jan bis Nov 22/Jan bis Nov 21</t>
  </si>
  <si>
    <t>Januar 2023</t>
  </si>
  <si>
    <t>4. Vj. 22</t>
  </si>
  <si>
    <t>Verbraucherpreisindex (2020 = 100)</t>
  </si>
  <si>
    <t>Index der Einzelhandelspreise2) (2020 = 100)</t>
  </si>
  <si>
    <t>JD 2023</t>
  </si>
  <si>
    <t>© Statistisches Landesamt Baden-Württemberg, 2023</t>
  </si>
  <si>
    <t>Baden-Württemberg WIMIBLATT  Dezember 2022</t>
  </si>
  <si>
    <t>Jan bis Dez 22/Jan bis Dez 21</t>
  </si>
  <si>
    <t>Februar 2023</t>
  </si>
  <si>
    <t>Produktions Tabelle 42153-0001 https://www-genesis.destatis.de/genesis/online?operation=statistic&amp;levelindex=0&amp;levelid=1606753451204&amp;code=42153#abreadcrumb</t>
  </si>
  <si>
    <t>2023</t>
  </si>
  <si>
    <t>...</t>
  </si>
  <si>
    <t>real aber nicht kalenderbereinigt, nicht saisonbereinigt, aber preisbereinigt</t>
  </si>
  <si>
    <t>real, d.h. preisbereingt, aber nicht kalender und nicht saisonbereinigt</t>
  </si>
  <si>
    <t>Arbeitslosenquote (alle zivilen Erwerbspersonen)</t>
  </si>
  <si>
    <t>Arbeitslosenquote % (bez. auf alle ziv. Erw.pers.)</t>
  </si>
  <si>
    <r>
      <t xml:space="preserve">Strukturdaten </t>
    </r>
    <r>
      <rPr>
        <b/>
        <sz val="10"/>
        <color indexed="8"/>
        <rFont val="Arial"/>
        <family val="2"/>
      </rPr>
      <t>2022</t>
    </r>
  </si>
  <si>
    <t>© Statistisches Bundesamt (Destatis), 2022 | Stand: 31.03.2023 / 10:32:20</t>
  </si>
  <si>
    <t>Ausfuhr: Gewicht</t>
  </si>
  <si>
    <t>t</t>
  </si>
  <si>
    <t>© Statistisches Bundesamt (Destatis), 2023 | Stand: 31.03.2023 / 14:57:29</t>
  </si>
  <si>
    <t>2023 - vorläufige Ergebnisse</t>
  </si>
  <si>
    <t xml:space="preserve">2) Einschließlich Auszubildende, Heimarbeitende (ab 2002), tätige Inhaberinnen und Inhaber sowie Mitinhaberinnen und Mitinhaber. Ohne Leiharbeitnehmerinnen und Leiharbeitnehmer im Sinne des Arbeitnehmerüberlassungsgesetzes. </t>
  </si>
  <si>
    <t xml:space="preserve">Datenquelle: Monatsbericht für Betriebe im Verarbeitenden Gewerbe sowie im Bergbau und in der Gewinnung von Steinen und Erden. Endgültige Daten für das aktuelle Berichtsjahr liegen i. d. R. ab Mitte Februar des Folgejahrs vor. </t>
  </si>
  <si>
    <t>© Statistisches Bundesamt (Destatis), 2023 | Stand: 04.04.2023 / 12:00:28</t>
  </si>
  <si>
    <t>Patentanmeldungen, Anteile und Anmeldungen pro 100.000 Einwohner nach Bundesländern 2022</t>
  </si>
  <si>
    <t>Anmeldungen pro 100.000 Einwohner</t>
  </si>
  <si>
    <t>Westdeutschland
mit Berlin</t>
  </si>
  <si>
    <t>Westdeutschland
ohne Berlin</t>
  </si>
  <si>
    <t>Ostdeutschland
mit Berlin</t>
  </si>
  <si>
    <t>Ostdeutschland
ohne Berlin</t>
  </si>
  <si>
    <t>VGR Bund veröffentlcht 03.2023</t>
  </si>
  <si>
    <t>Baden-Württemberg WIMIBLATT  Januar 2023</t>
  </si>
  <si>
    <t>März 2023</t>
  </si>
  <si>
    <t>Tätige Personen und Umsatz im Einzelhandel in Baden-Württemberg 2022 und 2023*)</t>
  </si>
  <si>
    <t xml:space="preserve">%2) </t>
  </si>
  <si>
    <t>Berechnete Anfangswertberechnung= Endwert/(Anderungsprozentsatz/100+1)</t>
  </si>
  <si>
    <t>Baden-Württemberg WIMIBLATT  Februar 2023</t>
  </si>
  <si>
    <t>Tätige Personen und Umsatz im Kraftfahrzeughandel in Baden-Württemberg 2022 und 2023*)</t>
  </si>
  <si>
    <t>Tätige Personen und Umsatz in der Handelsvermittlung und im Großhandel in Baden-Württemberg 2022 und 2023*)</t>
  </si>
  <si>
    <t>April 2023</t>
  </si>
  <si>
    <t>1. Vj. 23</t>
  </si>
  <si>
    <t>Baden-Württemberg WIMIBLATT  März 2023</t>
  </si>
  <si>
    <t>Mai 2023</t>
  </si>
  <si>
    <t>Baden-Württemberg WIMIBLATT  April 2023</t>
  </si>
  <si>
    <t>Juni 2023</t>
  </si>
  <si>
    <t>Baden-Württemberg WIMIBLATT  Mai 2023</t>
  </si>
  <si>
    <t>Juli 2023</t>
  </si>
  <si>
    <t>2. Vj. 23</t>
  </si>
  <si>
    <t>Baden-Württemberg WIMIBLATT  Juni 2023</t>
  </si>
  <si>
    <t>© Statistisches Bundesamt (Destatis), 2023 | Stand: 07.09.2023 / 16:20:39</t>
  </si>
  <si>
    <t>August 2023</t>
  </si>
  <si>
    <t>geprüft o.k.</t>
  </si>
  <si>
    <t xml:space="preserve">  Aug 23 / Jul 23</t>
  </si>
  <si>
    <t>Aug 23 / Aug 22</t>
  </si>
  <si>
    <t>Jan-Aug 23 /
Jan-Aug 22</t>
  </si>
  <si>
    <t>© Statistisches Bundesamt (Destatis), 2023 | Stand: 11.10.2023 / 15:39:47</t>
  </si>
  <si>
    <t>© Statistisches Bundesamt (Destatis), 2023 | Stand: 11.10.2023 / 15:44:26</t>
  </si>
  <si>
    <t>© Statistisches Bundesamt (Destatis), 2023 | Stand: 11.10.2023 / 15:48:17</t>
  </si>
  <si>
    <t>Baden-Württemberg WIMIBLATT  Juli 2023</t>
  </si>
  <si>
    <t>Jan bis Jul 23</t>
  </si>
  <si>
    <t>© Statistisches Bundesamt (Destatis), 2023 | Stand: 12.10.2023 / 11:05:46</t>
  </si>
  <si>
    <t>###</t>
  </si>
  <si>
    <t>© Statistisches Bundesamt (Destatis), 2023 | Stand: 12.10.2023 / 13:28:20</t>
  </si>
  <si>
    <t>© Statistisches Bundesamt (Destatis), 2023 | Stand: 13.10.2023 / 10:35:21</t>
  </si>
  <si>
    <t>Jan bis Aug 23</t>
  </si>
  <si>
    <t>September 2023</t>
  </si>
  <si>
    <t>Datenstand: September 2023</t>
  </si>
  <si>
    <r>
      <t>Referat 51                                                                                                                                                                          
Stand: 13</t>
    </r>
    <r>
      <rPr>
        <sz val="8"/>
        <color indexed="8"/>
        <rFont val="Arial"/>
        <family val="2"/>
      </rPr>
      <t>.10.2023</t>
    </r>
  </si>
  <si>
    <t>Wirtschaftsdaten 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</si>
</sst>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44" formatCode="_-* #,##0.00\ &quot;€&quot;_-;\-* #,##0.00\ &quot;€&quot;_-;_-* &quot;-&quot;??\ &quot;€&quot;_-;_-@_-"/>
    <numFmt numFmtId="164" formatCode="_-* #,##0.00_-;\-* #,##0.00_-;_-* &quot;-&quot;??_-;_-@_-"/>
    <numFmt numFmtId="165" formatCode="0.0"/>
    <numFmt numFmtId="166" formatCode="#,##0.0"/>
    <numFmt numFmtId="167" formatCode="###,###"/>
    <numFmt numFmtId="168" formatCode="0.000"/>
    <numFmt numFmtId="169" formatCode="#\ ###\ ###\ ##0\ \ ;\ \–###\ ###\ ##0\ \ ;\ * \–\ \ ;\ * @\ \ "/>
    <numFmt numFmtId="170" formatCode="###\ ##0.0\ \ ;\ * \–###\ ##0.0\ \ ;\ * \–\ \ ;\ * @\ \ "/>
    <numFmt numFmtId="171" formatCode="###\ ##0.0\ \ ;\ * \–###\ ##0.0\ \ ;\ * \X\ \ ;\ * @\ \ "/>
    <numFmt numFmtId="172" formatCode="##0\ \ ;\ * \X\ \ ;\ * @\ \ "/>
    <numFmt numFmtId="173" formatCode="##\ ###\ ##0.0\ \ ;\ \–#\ ###\ ##0.0\ \ ;\ * \–\ \ ;\ * @\ \ "/>
    <numFmt numFmtId="174" formatCode="\+0.0;\-0.0"/>
    <numFmt numFmtId="175" formatCode="#\ ###\ ##0\ \ "/>
    <numFmt numFmtId="176" formatCode="\+??0.0\ \ ;\–??0.0\ \ ;\–\ \ "/>
    <numFmt numFmtId="177" formatCode="[&gt;0.0000001]\+??0.0\ \ ;??0.0\ \ \ ;\-\ \ "/>
    <numFmt numFmtId="178" formatCode="[&gt;0.0000001]\+??0.0\ \ ;??0.0\ \ "/>
    <numFmt numFmtId="179" formatCode="0.0\ \ "/>
    <numFmt numFmtId="180" formatCode="#,##0\ "/>
    <numFmt numFmtId="181" formatCode="#,##0.0\ "/>
    <numFmt numFmtId="182" formatCode="###\ ###\ ###\ ##0"/>
    <numFmt numFmtId="183" formatCode="###0"/>
    <numFmt numFmtId="184" formatCode="* \+\ ??0.0\ \ ;* \–\ ??0.0\ \ ;* \–\ \ ;* @\ \ "/>
    <numFmt numFmtId="185" formatCode="@\ *."/>
    <numFmt numFmtId="186" formatCode="0.0_)"/>
    <numFmt numFmtId="187" formatCode="\ @\ *."/>
    <numFmt numFmtId="188" formatCode="\+#\ ###\ ##0;\-\ #\ ###\ ##0;\-"/>
    <numFmt numFmtId="189" formatCode="* &quot;[&quot;#0&quot;]&quot;"/>
    <numFmt numFmtId="190" formatCode="*+\ #\ ###\ ###\ ##0.0;\-\ #\ ###\ ###\ ##0.0;* &quot;&quot;\-&quot;&quot;"/>
    <numFmt numFmtId="191" formatCode="\+\ #\ ###\ ###\ ##0.0;\-\ #\ ###\ ###\ ##0.0;* &quot;&quot;\-&quot;&quot;"/>
    <numFmt numFmtId="192" formatCode="* &quot;[&quot;#0\ \ &quot;]&quot;"/>
    <numFmt numFmtId="193" formatCode="##\ ###\ ##0"/>
    <numFmt numFmtId="194" formatCode="#\ ###\ ###"/>
    <numFmt numFmtId="195" formatCode="#\ ###\ ##0.0;\-\ #\ ###\ ##0.0;\-"/>
    <numFmt numFmtId="196" formatCode="\ #\ ###\ ###\ ##0\ \ ;\ \–###\ ###\ ##0\ \ ;\ * \–\ \ ;\ * @\ \ "/>
    <numFmt numFmtId="197" formatCode="\ ??0.0\ \ ;\ * \–??0.0\ \ ;\ * \–\ \ ;\ * @\ \ "/>
    <numFmt numFmtId="198" formatCode="\ ####0.0\ \ ;\ * \–####0.0\ \ ;\ * \X\ \ ;\ * @\ \ "/>
    <numFmt numFmtId="199" formatCode="\ ##0\ \ ;\ * \x\ \ ;\ * @\ \ "/>
    <numFmt numFmtId="200" formatCode="#,##0;\-#,##0\ \ "/>
    <numFmt numFmtId="201" formatCode="\ ##\ ###\ ##0.0\ \ ;\ \–#\ ###\ ##0.0\ \ ;\ * \–\ \ ;\ * @\ \ "/>
    <numFmt numFmtId="202" formatCode="\ #\ ###\ ##0.000\ \ ;\ \–###\ ##0.000\ \ ;\ * \–\ \ ;\ * @\ \ "/>
    <numFmt numFmtId="203" formatCode="\ #\ ###\ ##0.00\ \ ;\ \–###\ ##0.00\ \ ;\ * \–\ \ ;\ * @\ \ "/>
    <numFmt numFmtId="204" formatCode="\ \ @\ *."/>
    <numFmt numFmtId="205" formatCode="\ \ \ \ @\ *."/>
    <numFmt numFmtId="206" formatCode="\ \ \ \ \ \ @\ *."/>
    <numFmt numFmtId="207" formatCode="\ \ \ \ \ \ @"/>
    <numFmt numFmtId="208" formatCode="\ \ \ \ \ \ \ @\ *."/>
    <numFmt numFmtId="209" formatCode="\ \ \ \ @"/>
    <numFmt numFmtId="210" formatCode="\ \ @"/>
    <numFmt numFmtId="211" formatCode="\ \ \ @\ *."/>
    <numFmt numFmtId="212" formatCode="\ @"/>
    <numFmt numFmtId="213" formatCode="\ \ \ @"/>
    <numFmt numFmtId="214" formatCode="\ \ \ \ \ \ \ \ \ @\ *."/>
    <numFmt numFmtId="215" formatCode="\ \ \ \ \ \ \ \ \ \ @\ *."/>
    <numFmt numFmtId="216" formatCode="\ \ \ \ \ \ \ \ \ @"/>
    <numFmt numFmtId="217" formatCode="\ \ \ \ \ \ \ \ \ \ \ \ @\ *."/>
    <numFmt numFmtId="218" formatCode="\ \ \ \ \ \ \ \ \ \ \ \ @"/>
    <numFmt numFmtId="219" formatCode="\ \ \ \ \ \ \ \ \ \ \ \ \ @\ *."/>
    <numFmt numFmtId="220" formatCode="#\ ###\ ###\ ##0\ \ ;\–\ #\ ###\ ##0\ \ ;\ \–\ \ ;* @\ \ "/>
    <numFmt numFmtId="221" formatCode="#,##0.0\ \ "/>
    <numFmt numFmtId="222" formatCode="@\ \ "/>
    <numFmt numFmtId="223" formatCode="#,##0\ \ "/>
    <numFmt numFmtId="224" formatCode="0.0\ "/>
    <numFmt numFmtId="225" formatCode="#,##0.000"/>
    <numFmt numFmtId="226" formatCode="_-* #,##0_-;\-* #,##0_-;_-* &quot;-&quot;??_-;_-@_-"/>
    <numFmt numFmtId="227" formatCode="mmmm\ yyyy"/>
    <numFmt numFmtId="228" formatCode="* #,##0.0;* \-#,##0.0;\-"/>
    <numFmt numFmtId="229" formatCode="_-* #,##0.00\ &quot;DM&quot;_-;\-* #,##0.00\ &quot;DM&quot;_-;_-* &quot;-&quot;??\ &quot;DM&quot;_-;_-@_-"/>
    <numFmt numFmtId="230" formatCode="#\ ##0.000"/>
    <numFmt numFmtId="231" formatCode="#\ ##0.00"/>
    <numFmt numFmtId="232" formatCode="#\ ##0.0\ \ \ ;\-#\ ##0.0\ \ \ "/>
    <numFmt numFmtId="233" formatCode="#\ ##0.0\ \ ;\–#\ ##0.0\ \ "/>
    <numFmt numFmtId="234" formatCode="#\ ##0.0\ ;[&lt;=-0.05]\–#\ ##0.0\ ;0.0\ "/>
    <numFmt numFmtId="235" formatCode="#\ ##0.00\ ;\–#\ ##0.00\ "/>
    <numFmt numFmtId="238" formatCode="_-* #,##0.00\ &quot;€&quot;_-;\-* #,##0.00\ &quot;€&quot;_-;_-* &quot;-&quot;??\ &quot;€&quot;_-;_-@_-"/>
  </numFmts>
  <fonts count="137">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9"/>
      <name val="Arial"/>
      <family val="2"/>
    </font>
    <font>
      <sz val="7"/>
      <name val="Arial"/>
      <family val="2"/>
    </font>
    <font>
      <sz val="6"/>
      <name val="Arial"/>
      <family val="2"/>
    </font>
    <font>
      <b/>
      <sz val="8"/>
      <name val="Arial"/>
      <family val="2"/>
    </font>
    <font>
      <b/>
      <sz val="10"/>
      <name val="Arial"/>
      <family val="2"/>
    </font>
    <font>
      <b/>
      <sz val="7"/>
      <name val="Arial"/>
      <family val="2"/>
    </font>
    <font>
      <sz val="9"/>
      <name val="Arial"/>
      <family val="2"/>
    </font>
    <font>
      <sz val="10"/>
      <name val="Arial"/>
      <family val="2"/>
    </font>
    <font>
      <vertAlign val="superscript"/>
      <sz val="10"/>
      <name val="Arial"/>
      <family val="2"/>
    </font>
    <font>
      <u/>
      <sz val="8"/>
      <color indexed="12"/>
      <name val="Arial"/>
      <family val="2"/>
    </font>
    <font>
      <i/>
      <sz val="10"/>
      <name val="Arial"/>
      <family val="2"/>
    </font>
    <font>
      <sz val="10"/>
      <name val="MS Sans Serif"/>
    </font>
    <font>
      <b/>
      <sz val="11"/>
      <name val="Arial"/>
      <family val="2"/>
    </font>
    <font>
      <b/>
      <u/>
      <sz val="11"/>
      <name val="Arial"/>
      <family val="2"/>
    </font>
    <font>
      <sz val="11"/>
      <name val="Arial"/>
      <family val="2"/>
    </font>
    <font>
      <b/>
      <sz val="16"/>
      <name val="MS Sans Serif"/>
    </font>
    <font>
      <b/>
      <sz val="12"/>
      <name val="MS Sans Serif"/>
    </font>
    <font>
      <sz val="9"/>
      <name val="MS Sans Serif"/>
      <family val="2"/>
    </font>
    <font>
      <b/>
      <sz val="9"/>
      <name val="MS Sans Serif"/>
      <family val="2"/>
    </font>
    <font>
      <b/>
      <sz val="10"/>
      <name val="MS Sans Serif"/>
    </font>
    <font>
      <vertAlign val="superscript"/>
      <sz val="9"/>
      <name val="Arial"/>
      <family val="2"/>
    </font>
    <font>
      <vertAlign val="superscript"/>
      <sz val="9"/>
      <name val="MS Sans Serif"/>
      <family val="2"/>
    </font>
    <font>
      <sz val="10"/>
      <name val="MS Sans Serif"/>
      <family val="2"/>
    </font>
    <font>
      <sz val="8"/>
      <name val="MS Sans Serif"/>
    </font>
    <font>
      <sz val="8"/>
      <color indexed="8"/>
      <name val="Arial"/>
      <family val="2"/>
    </font>
    <font>
      <b/>
      <sz val="10"/>
      <color indexed="8"/>
      <name val="Arial"/>
      <family val="2"/>
    </font>
    <font>
      <b/>
      <sz val="8"/>
      <color indexed="8"/>
      <name val="Arial"/>
      <family val="2"/>
    </font>
    <font>
      <b/>
      <sz val="9"/>
      <color indexed="8"/>
      <name val="Arial"/>
      <family val="2"/>
    </font>
    <font>
      <i/>
      <sz val="8"/>
      <name val="Arial"/>
      <family val="2"/>
    </font>
    <font>
      <b/>
      <sz val="12"/>
      <name val="Arial"/>
      <family val="2"/>
    </font>
    <font>
      <vertAlign val="superscript"/>
      <sz val="8"/>
      <name val="Arial"/>
      <family val="2"/>
    </font>
    <font>
      <b/>
      <vertAlign val="superscript"/>
      <sz val="8"/>
      <name val="Arial"/>
      <family val="2"/>
    </font>
    <font>
      <u/>
      <sz val="10"/>
      <color indexed="12"/>
      <name val="Arial"/>
      <family val="2"/>
    </font>
    <font>
      <u/>
      <sz val="8"/>
      <color indexed="12"/>
      <name val="Tahoma"/>
      <family val="2"/>
    </font>
    <font>
      <sz val="8"/>
      <name val="Tahoma"/>
      <family val="2"/>
    </font>
    <font>
      <sz val="7.5"/>
      <name val="Arial"/>
      <family val="2"/>
    </font>
    <font>
      <sz val="10"/>
      <name val="Arial"/>
      <family val="2"/>
    </font>
    <font>
      <i/>
      <sz val="10"/>
      <name val="Arial"/>
      <family val="2"/>
    </font>
    <font>
      <sz val="10"/>
      <name val="Times New Roman"/>
      <family val="1"/>
    </font>
    <font>
      <b/>
      <u/>
      <sz val="8"/>
      <color indexed="12"/>
      <name val="Arial"/>
      <family val="2"/>
    </font>
    <font>
      <sz val="7"/>
      <name val="Letter Gothic CE"/>
      <family val="3"/>
      <charset val="238"/>
    </font>
    <font>
      <sz val="8"/>
      <name val="Arial"/>
      <family val="2"/>
    </font>
    <font>
      <b/>
      <sz val="8"/>
      <name val="Arial"/>
      <family val="2"/>
    </font>
    <font>
      <sz val="7"/>
      <name val="Arial"/>
      <family val="2"/>
    </font>
    <font>
      <b/>
      <sz val="7"/>
      <name val="Arial"/>
      <family val="2"/>
    </font>
    <font>
      <sz val="5"/>
      <name val="Arial"/>
      <family val="2"/>
    </font>
    <font>
      <sz val="11"/>
      <color indexed="8"/>
      <name val="Calibri"/>
      <family val="2"/>
    </font>
    <font>
      <sz val="11"/>
      <color indexed="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7"/>
      <name val="Arial"/>
      <family val="2"/>
    </font>
    <font>
      <b/>
      <sz val="7"/>
      <name val="Arial"/>
      <family val="2"/>
    </font>
    <font>
      <sz val="10"/>
      <color indexed="10"/>
      <name val="Arial"/>
      <family val="2"/>
    </font>
    <font>
      <u/>
      <sz val="10"/>
      <color indexed="8"/>
      <name val="Calibri"/>
      <family val="2"/>
    </font>
    <font>
      <b/>
      <sz val="9"/>
      <name val="MetaNormalLF-Roman"/>
      <family val="2"/>
    </font>
    <font>
      <sz val="8"/>
      <name val="MetaNormalLF-Roman"/>
      <family val="2"/>
    </font>
    <font>
      <sz val="10"/>
      <color indexed="17"/>
      <name val="Univers Condensed"/>
      <family val="2"/>
    </font>
    <font>
      <i/>
      <sz val="8"/>
      <name val="MetaNormalLF-Roman"/>
      <family val="2"/>
    </font>
    <font>
      <b/>
      <sz val="10"/>
      <color indexed="6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theme="10"/>
      <name val="Calibri"/>
      <family val="2"/>
      <scheme val="minor"/>
    </font>
    <font>
      <u/>
      <sz val="11"/>
      <color theme="10"/>
      <name val="Arial"/>
      <family val="2"/>
    </font>
    <font>
      <u/>
      <sz val="10"/>
      <color theme="10"/>
      <name val="Arial"/>
      <family val="2"/>
    </font>
    <font>
      <sz val="11"/>
      <color rgb="FF9C6500"/>
      <name val="Calibri"/>
      <family val="2"/>
      <scheme val="minor"/>
    </font>
    <font>
      <sz val="11"/>
      <color rgb="FF9C0006"/>
      <name val="Calibri"/>
      <family val="2"/>
      <scheme val="minor"/>
    </font>
    <font>
      <sz val="11"/>
      <color theme="1"/>
      <name val="Arial"/>
      <family val="2"/>
    </font>
    <font>
      <sz val="9"/>
      <color theme="1"/>
      <name val="Arial"/>
      <family val="2"/>
    </font>
    <font>
      <sz val="10"/>
      <color rgb="FF000000"/>
      <name val="Arial"/>
      <family val="2"/>
    </font>
    <font>
      <sz val="10"/>
      <color theme="1"/>
      <name val="Arial"/>
      <family val="2"/>
    </font>
    <font>
      <sz val="10"/>
      <color indexed="8"/>
      <name val="Calibri"/>
      <family val="2"/>
      <scheme val="minor"/>
    </font>
    <font>
      <sz val="11"/>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u/>
      <sz val="8"/>
      <color theme="10"/>
      <name val="Arial"/>
      <family val="2"/>
    </font>
    <font>
      <sz val="8"/>
      <color theme="1"/>
      <name val="Arial"/>
      <family val="2"/>
    </font>
    <font>
      <sz val="10"/>
      <color rgb="FFFF0000"/>
      <name val="Arial"/>
      <family val="2"/>
    </font>
    <font>
      <sz val="8"/>
      <color rgb="FF000000"/>
      <name val="Arial"/>
      <family val="2"/>
    </font>
    <font>
      <b/>
      <sz val="8"/>
      <color rgb="FFFF0000"/>
      <name val="Arial"/>
      <family val="2"/>
    </font>
    <font>
      <sz val="10"/>
      <color theme="1"/>
      <name val="Calibri"/>
      <family val="2"/>
      <scheme val="minor"/>
    </font>
    <font>
      <sz val="8"/>
      <color rgb="FFFF0000"/>
      <name val="Arial"/>
      <family val="2"/>
    </font>
    <font>
      <b/>
      <sz val="10"/>
      <color rgb="FFFF0000"/>
      <name val="Arial"/>
      <family val="2"/>
    </font>
    <font>
      <sz val="8"/>
      <color theme="5" tint="-0.249977111117893"/>
      <name val="Arial"/>
      <family val="2"/>
    </font>
    <font>
      <sz val="7"/>
      <color rgb="FFFF0000"/>
      <name val="Arial"/>
      <family val="2"/>
    </font>
    <font>
      <u/>
      <sz val="8"/>
      <color rgb="FF0000FF"/>
      <name val="Arial"/>
      <family val="2"/>
    </font>
    <font>
      <sz val="10"/>
      <name val="Arial"/>
      <family val="2"/>
    </font>
    <font>
      <b/>
      <sz val="10"/>
      <name val="Arial"/>
      <family val="2"/>
    </font>
    <font>
      <i/>
      <sz val="10"/>
      <name val="Arial"/>
      <family val="2"/>
    </font>
    <font>
      <sz val="10"/>
      <color rgb="FF0070C0"/>
      <name val="Arial"/>
      <family val="2"/>
    </font>
    <font>
      <u/>
      <sz val="10"/>
      <color theme="1"/>
      <name val="Calibri"/>
      <family val="2"/>
      <scheme val="minor"/>
    </font>
    <font>
      <sz val="10"/>
      <color rgb="FFFF0000"/>
      <name val="Calibri"/>
      <family val="2"/>
      <scheme val="minor"/>
    </font>
    <font>
      <sz val="10"/>
      <color rgb="FF000000"/>
      <name val="Calibri"/>
      <family val="2"/>
    </font>
    <font>
      <sz val="10"/>
      <name val="Arial"/>
      <family val="2"/>
    </font>
    <font>
      <b/>
      <sz val="10"/>
      <name val="Arial"/>
      <family val="2"/>
    </font>
    <font>
      <sz val="10"/>
      <name val="Arial"/>
      <family val="2"/>
    </font>
    <font>
      <sz val="10"/>
      <name val="Arial"/>
      <family val="2"/>
    </font>
    <font>
      <sz val="10"/>
      <name val="Arial"/>
      <family val="2"/>
    </font>
    <font>
      <i/>
      <sz val="10"/>
      <name val="Arial"/>
      <family val="2"/>
    </font>
    <font>
      <sz val="8"/>
      <color rgb="FFC00000"/>
      <name val="Arial"/>
      <family val="2"/>
    </font>
    <font>
      <b/>
      <sz val="10"/>
      <name val="Arial"/>
      <family val="2"/>
    </font>
    <font>
      <sz val="7"/>
      <name val="Arial"/>
      <family val="2"/>
    </font>
    <font>
      <b/>
      <sz val="7"/>
      <name val="Arial"/>
      <family val="2"/>
    </font>
    <font>
      <b/>
      <sz val="7"/>
      <color rgb="FF000000"/>
      <name val="Calibri"/>
      <family val="2"/>
    </font>
    <font>
      <sz val="7"/>
      <color rgb="FF000000"/>
      <name val="Calibri"/>
      <family val="2"/>
    </font>
    <font>
      <sz val="10"/>
      <name val="Arial"/>
    </font>
    <font>
      <b/>
      <sz val="10"/>
      <name val="Arial"/>
    </font>
    <font>
      <i/>
      <sz val="10"/>
      <name val="Arial"/>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indexed="26"/>
      </patternFill>
    </fill>
    <fill>
      <patternFill patternType="solid">
        <fgColor indexed="55"/>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9FAFA"/>
        <bgColor indexed="64"/>
      </patternFill>
    </fill>
    <fill>
      <patternFill patternType="solid">
        <fgColor rgb="FFE8F6F9"/>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10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bottom style="thin">
        <color indexed="10"/>
      </bottom>
      <diagonal/>
    </border>
    <border>
      <left style="hair">
        <color indexed="22"/>
      </left>
      <right style="hair">
        <color indexed="22"/>
      </right>
      <top/>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top style="hair">
        <color indexed="22"/>
      </top>
      <bottom style="hair">
        <color indexed="22"/>
      </bottom>
      <diagonal/>
    </border>
    <border>
      <left style="hair">
        <color indexed="22"/>
      </left>
      <right/>
      <top/>
      <bottom/>
      <diagonal/>
    </border>
    <border>
      <left/>
      <right style="hair">
        <color indexed="22"/>
      </right>
      <top/>
      <bottom/>
      <diagonal/>
    </border>
    <border>
      <left style="hair">
        <color indexed="22"/>
      </left>
      <right/>
      <top style="hair">
        <color indexed="22"/>
      </top>
      <bottom/>
      <diagonal/>
    </border>
    <border>
      <left style="hair">
        <color indexed="22"/>
      </left>
      <right/>
      <top/>
      <bottom style="hair">
        <color indexed="22"/>
      </bottom>
      <diagonal/>
    </border>
    <border>
      <left/>
      <right/>
      <top style="hair">
        <color indexed="22"/>
      </top>
      <bottom/>
      <diagonal/>
    </border>
    <border>
      <left/>
      <right style="hair">
        <color indexed="22"/>
      </right>
      <top style="hair">
        <color indexed="22"/>
      </top>
      <bottom/>
      <diagonal/>
    </border>
    <border>
      <left/>
      <right/>
      <top/>
      <bottom style="hair">
        <color indexed="22"/>
      </bottom>
      <diagonal/>
    </border>
    <border>
      <left/>
      <right style="hair">
        <color indexed="22"/>
      </right>
      <top/>
      <bottom style="hair">
        <color indexed="22"/>
      </bottom>
      <diagonal/>
    </border>
    <border>
      <left style="hair">
        <color indexed="22"/>
      </left>
      <right style="hair">
        <color indexed="22"/>
      </right>
      <top style="hair">
        <color indexed="22"/>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double">
        <color indexed="22"/>
      </right>
      <top style="hair">
        <color indexed="22"/>
      </top>
      <bottom style="hair">
        <color indexed="22"/>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rgb="FF404040"/>
      </bottom>
      <diagonal/>
    </border>
    <border>
      <left style="medium">
        <color rgb="FFDDDDDD"/>
      </left>
      <right style="medium">
        <color rgb="FFDDDDDD"/>
      </right>
      <top style="medium">
        <color rgb="FFDDDDDD"/>
      </top>
      <bottom style="medium">
        <color rgb="FFDDDDDD"/>
      </bottom>
      <diagonal/>
    </border>
    <border>
      <left style="double">
        <color theme="0" tint="-0.24994659260841701"/>
      </left>
      <right style="double">
        <color indexed="22"/>
      </right>
      <top/>
      <bottom/>
      <diagonal/>
    </border>
    <border>
      <left/>
      <right style="double">
        <color theme="0" tint="-0.24994659260841701"/>
      </right>
      <top/>
      <bottom/>
      <diagonal/>
    </border>
    <border>
      <left style="hair">
        <color indexed="22"/>
      </left>
      <right style="double">
        <color theme="0" tint="-0.24994659260841701"/>
      </right>
      <top/>
      <bottom/>
      <diagonal/>
    </border>
    <border>
      <left style="hair">
        <color indexed="22"/>
      </left>
      <right style="double">
        <color theme="0" tint="-0.24994659260841701"/>
      </right>
      <top style="hair">
        <color indexed="22"/>
      </top>
      <bottom/>
      <diagonal/>
    </border>
    <border>
      <left style="double">
        <color theme="0" tint="-0.24994659260841701"/>
      </left>
      <right style="double">
        <color indexed="22"/>
      </right>
      <top style="hair">
        <color indexed="22"/>
      </top>
      <bottom style="hair">
        <color indexed="22"/>
      </bottom>
      <diagonal/>
    </border>
    <border>
      <left style="double">
        <color theme="0" tint="-0.24994659260841701"/>
      </left>
      <right style="double">
        <color theme="0" tint="-0.24994659260841701"/>
      </right>
      <top style="hair">
        <color indexed="22"/>
      </top>
      <bottom style="hair">
        <color indexed="22"/>
      </bottom>
      <diagonal/>
    </border>
    <border>
      <left style="thin">
        <color theme="0" tint="-0.14993743705557422"/>
      </left>
      <right style="thin">
        <color theme="0" tint="-0.14993743705557422"/>
      </right>
      <top/>
      <bottom/>
      <diagonal/>
    </border>
    <border>
      <left/>
      <right style="thin">
        <color theme="0" tint="-0.14993743705557422"/>
      </right>
      <top/>
      <bottom/>
      <diagonal/>
    </border>
    <border>
      <left style="hair">
        <color rgb="FFC0C0C0"/>
      </left>
      <right style="hair">
        <color indexed="22"/>
      </right>
      <top/>
      <bottom/>
      <diagonal/>
    </border>
    <border>
      <left style="thin">
        <color theme="0" tint="-0.14993743705557422"/>
      </left>
      <right style="hair">
        <color rgb="FFC0C0C0"/>
      </right>
      <top/>
      <bottom/>
      <diagonal/>
    </border>
    <border>
      <left style="hair">
        <color rgb="FFC0C0C0"/>
      </left>
      <right style="hair">
        <color indexed="22"/>
      </right>
      <top/>
      <bottom style="hair">
        <color rgb="FFC0C0C0"/>
      </bottom>
      <diagonal/>
    </border>
    <border>
      <left/>
      <right style="thin">
        <color theme="0" tint="-0.14993743705557422"/>
      </right>
      <top/>
      <bottom style="hair">
        <color rgb="FFC0C0C0"/>
      </bottom>
      <diagonal/>
    </border>
    <border>
      <left style="thin">
        <color theme="0" tint="-0.14993743705557422"/>
      </left>
      <right style="thin">
        <color theme="0" tint="-0.14993743705557422"/>
      </right>
      <top/>
      <bottom style="hair">
        <color rgb="FFC0C0C0"/>
      </bottom>
      <diagonal/>
    </border>
    <border>
      <left style="thin">
        <color theme="0" tint="-0.14993743705557422"/>
      </left>
      <right style="hair">
        <color rgb="FFC0C0C0"/>
      </right>
      <top/>
      <bottom style="hair">
        <color rgb="FFC0C0C0"/>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medium">
        <color indexed="8"/>
      </top>
      <bottom style="medium">
        <color indexed="8"/>
      </bottom>
      <diagonal/>
    </border>
  </borders>
  <cellStyleXfs count="487">
    <xf numFmtId="0" fontId="0" fillId="0" borderId="0"/>
    <xf numFmtId="185" fontId="5" fillId="0" borderId="0"/>
    <xf numFmtId="185" fontId="5" fillId="0" borderId="0"/>
    <xf numFmtId="49" fontId="5" fillId="0" borderId="0"/>
    <xf numFmtId="49" fontId="5" fillId="0" borderId="0"/>
    <xf numFmtId="186" fontId="13" fillId="0" borderId="0">
      <alignment horizontal="center"/>
    </xf>
    <xf numFmtId="186" fontId="13" fillId="0" borderId="0">
      <alignment horizontal="center"/>
    </xf>
    <xf numFmtId="215" fontId="5" fillId="0" borderId="0">
      <alignment horizontal="center"/>
    </xf>
    <xf numFmtId="217" fontId="5" fillId="0" borderId="0"/>
    <xf numFmtId="218" fontId="5" fillId="0" borderId="0"/>
    <xf numFmtId="219" fontId="5" fillId="0" borderId="0"/>
    <xf numFmtId="187" fontId="5" fillId="0" borderId="0"/>
    <xf numFmtId="187" fontId="5" fillId="0" borderId="0"/>
    <xf numFmtId="187" fontId="46" fillId="0" borderId="0"/>
    <xf numFmtId="187" fontId="5" fillId="0" borderId="0"/>
    <xf numFmtId="212" fontId="46" fillId="0" borderId="0"/>
    <xf numFmtId="0" fontId="78" fillId="26" borderId="0" applyNumberFormat="0" applyBorder="0" applyAlignment="0" applyProtection="0"/>
    <xf numFmtId="0" fontId="52" fillId="2" borderId="0" applyNumberFormat="0" applyBorder="0" applyAlignment="0" applyProtection="0"/>
    <xf numFmtId="0" fontId="78" fillId="27" borderId="0" applyNumberFormat="0" applyBorder="0" applyAlignment="0" applyProtection="0"/>
    <xf numFmtId="0" fontId="52" fillId="3" borderId="0" applyNumberFormat="0" applyBorder="0" applyAlignment="0" applyProtection="0"/>
    <xf numFmtId="0" fontId="78" fillId="28" borderId="0" applyNumberFormat="0" applyBorder="0" applyAlignment="0" applyProtection="0"/>
    <xf numFmtId="0" fontId="52" fillId="4" borderId="0" applyNumberFormat="0" applyBorder="0" applyAlignment="0" applyProtection="0"/>
    <xf numFmtId="0" fontId="78" fillId="29" borderId="0" applyNumberFormat="0" applyBorder="0" applyAlignment="0" applyProtection="0"/>
    <xf numFmtId="0" fontId="52" fillId="5" borderId="0" applyNumberFormat="0" applyBorder="0" applyAlignment="0" applyProtection="0"/>
    <xf numFmtId="0" fontId="78" fillId="30" borderId="0" applyNumberFormat="0" applyBorder="0" applyAlignment="0" applyProtection="0"/>
    <xf numFmtId="0" fontId="52" fillId="6" borderId="0" applyNumberFormat="0" applyBorder="0" applyAlignment="0" applyProtection="0"/>
    <xf numFmtId="0" fontId="78" fillId="31" borderId="0" applyNumberFormat="0" applyBorder="0" applyAlignment="0" applyProtection="0"/>
    <xf numFmtId="0" fontId="52"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204" fontId="7" fillId="0" borderId="0"/>
    <xf numFmtId="210" fontId="46" fillId="0" borderId="0"/>
    <xf numFmtId="188" fontId="13" fillId="0" borderId="0"/>
    <xf numFmtId="188" fontId="13" fillId="0" borderId="0"/>
    <xf numFmtId="211" fontId="5" fillId="0" borderId="0"/>
    <xf numFmtId="189" fontId="13" fillId="0" borderId="0"/>
    <xf numFmtId="189" fontId="13" fillId="0" borderId="0"/>
    <xf numFmtId="213" fontId="5" fillId="0" borderId="0"/>
    <xf numFmtId="213" fontId="46" fillId="0" borderId="0"/>
    <xf numFmtId="213" fontId="5" fillId="0" borderId="0"/>
    <xf numFmtId="0" fontId="78" fillId="32" borderId="0" applyNumberFormat="0" applyBorder="0" applyAlignment="0" applyProtection="0"/>
    <xf numFmtId="0" fontId="52" fillId="8" borderId="0" applyNumberFormat="0" applyBorder="0" applyAlignment="0" applyProtection="0"/>
    <xf numFmtId="0" fontId="78" fillId="33" borderId="0" applyNumberFormat="0" applyBorder="0" applyAlignment="0" applyProtection="0"/>
    <xf numFmtId="0" fontId="52" fillId="9" borderId="0" applyNumberFormat="0" applyBorder="0" applyAlignment="0" applyProtection="0"/>
    <xf numFmtId="0" fontId="78" fillId="34" borderId="0" applyNumberFormat="0" applyBorder="0" applyAlignment="0" applyProtection="0"/>
    <xf numFmtId="0" fontId="52" fillId="10" borderId="0" applyNumberFormat="0" applyBorder="0" applyAlignment="0" applyProtection="0"/>
    <xf numFmtId="0" fontId="78" fillId="35" borderId="0" applyNumberFormat="0" applyBorder="0" applyAlignment="0" applyProtection="0"/>
    <xf numFmtId="0" fontId="52" fillId="5" borderId="0" applyNumberFormat="0" applyBorder="0" applyAlignment="0" applyProtection="0"/>
    <xf numFmtId="0" fontId="78" fillId="36" borderId="0" applyNumberFormat="0" applyBorder="0" applyAlignment="0" applyProtection="0"/>
    <xf numFmtId="0" fontId="52" fillId="8" borderId="0" applyNumberFormat="0" applyBorder="0" applyAlignment="0" applyProtection="0"/>
    <xf numFmtId="0" fontId="78" fillId="37" borderId="0" applyNumberFormat="0" applyBorder="0" applyAlignment="0" applyProtection="0"/>
    <xf numFmtId="0" fontId="52" fillId="11"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190" fontId="13" fillId="0" borderId="0"/>
    <xf numFmtId="190" fontId="13" fillId="0" borderId="0"/>
    <xf numFmtId="205" fontId="5" fillId="0" borderId="0"/>
    <xf numFmtId="205" fontId="7" fillId="0" borderId="0"/>
    <xf numFmtId="205" fontId="5" fillId="0" borderId="0"/>
    <xf numFmtId="209" fontId="46" fillId="0" borderId="0"/>
    <xf numFmtId="0" fontId="79" fillId="38" borderId="0" applyNumberFormat="0" applyBorder="0" applyAlignment="0" applyProtection="0"/>
    <xf numFmtId="0" fontId="54" fillId="12" borderId="0" applyNumberFormat="0" applyBorder="0" applyAlignment="0" applyProtection="0"/>
    <xf numFmtId="0" fontId="79" fillId="39" borderId="0" applyNumberFormat="0" applyBorder="0" applyAlignment="0" applyProtection="0"/>
    <xf numFmtId="0" fontId="54" fillId="9" borderId="0" applyNumberFormat="0" applyBorder="0" applyAlignment="0" applyProtection="0"/>
    <xf numFmtId="0" fontId="79" fillId="40" borderId="0" applyNumberFormat="0" applyBorder="0" applyAlignment="0" applyProtection="0"/>
    <xf numFmtId="0" fontId="54" fillId="10" borderId="0" applyNumberFormat="0" applyBorder="0" applyAlignment="0" applyProtection="0"/>
    <xf numFmtId="0" fontId="79" fillId="41" borderId="0" applyNumberFormat="0" applyBorder="0" applyAlignment="0" applyProtection="0"/>
    <xf numFmtId="0" fontId="54" fillId="13" borderId="0" applyNumberFormat="0" applyBorder="0" applyAlignment="0" applyProtection="0"/>
    <xf numFmtId="0" fontId="79" fillId="42" borderId="0" applyNumberFormat="0" applyBorder="0" applyAlignment="0" applyProtection="0"/>
    <xf numFmtId="0" fontId="54" fillId="14" borderId="0" applyNumberFormat="0" applyBorder="0" applyAlignment="0" applyProtection="0"/>
    <xf numFmtId="0" fontId="79" fillId="43" borderId="0" applyNumberFormat="0" applyBorder="0" applyAlignment="0" applyProtection="0"/>
    <xf numFmtId="0" fontId="54" fillId="15"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191" fontId="13" fillId="0" borderId="0">
      <alignment horizontal="center"/>
    </xf>
    <xf numFmtId="191" fontId="13" fillId="0" borderId="0">
      <alignment horizontal="center"/>
    </xf>
    <xf numFmtId="206" fontId="5" fillId="0" borderId="0">
      <alignment horizontal="center"/>
    </xf>
    <xf numFmtId="206" fontId="5" fillId="0" borderId="0"/>
    <xf numFmtId="206" fontId="5" fillId="0" borderId="0">
      <alignment horizontal="center"/>
    </xf>
    <xf numFmtId="192" fontId="13" fillId="0" borderId="0">
      <alignment horizontal="center"/>
    </xf>
    <xf numFmtId="192" fontId="13" fillId="0" borderId="0">
      <alignment horizontal="center"/>
    </xf>
    <xf numFmtId="207" fontId="5" fillId="0" borderId="0">
      <alignment horizontal="center"/>
    </xf>
    <xf numFmtId="193" fontId="13" fillId="0" borderId="0">
      <alignment horizontal="center"/>
    </xf>
    <xf numFmtId="193" fontId="13" fillId="0" borderId="0">
      <alignment horizontal="center"/>
    </xf>
    <xf numFmtId="208" fontId="5" fillId="0" borderId="0">
      <alignment horizontal="center"/>
    </xf>
    <xf numFmtId="194" fontId="13" fillId="0" borderId="0">
      <alignment horizontal="center"/>
    </xf>
    <xf numFmtId="194" fontId="13" fillId="0" borderId="0">
      <alignment horizontal="center"/>
    </xf>
    <xf numFmtId="214" fontId="5" fillId="0" borderId="0">
      <alignment horizontal="center"/>
    </xf>
    <xf numFmtId="214" fontId="5" fillId="0" borderId="0"/>
    <xf numFmtId="214" fontId="5" fillId="0" borderId="0">
      <alignment horizontal="center"/>
    </xf>
    <xf numFmtId="195" fontId="13" fillId="0" borderId="0">
      <alignment horizontal="center"/>
    </xf>
    <xf numFmtId="195" fontId="13" fillId="0" borderId="0">
      <alignment horizontal="center"/>
    </xf>
    <xf numFmtId="216" fontId="5" fillId="0" borderId="0">
      <alignment horizontal="center"/>
    </xf>
    <xf numFmtId="0" fontId="79" fillId="44" borderId="0" applyNumberFormat="0" applyBorder="0" applyAlignment="0" applyProtection="0"/>
    <xf numFmtId="0" fontId="54" fillId="16" borderId="0" applyNumberFormat="0" applyBorder="0" applyAlignment="0" applyProtection="0"/>
    <xf numFmtId="0" fontId="79" fillId="45" borderId="0" applyNumberFormat="0" applyBorder="0" applyAlignment="0" applyProtection="0"/>
    <xf numFmtId="0" fontId="54" fillId="17" borderId="0" applyNumberFormat="0" applyBorder="0" applyAlignment="0" applyProtection="0"/>
    <xf numFmtId="0" fontId="79" fillId="46" borderId="0" applyNumberFormat="0" applyBorder="0" applyAlignment="0" applyProtection="0"/>
    <xf numFmtId="0" fontId="54" fillId="18" borderId="0" applyNumberFormat="0" applyBorder="0" applyAlignment="0" applyProtection="0"/>
    <xf numFmtId="0" fontId="79" fillId="47" borderId="0" applyNumberFormat="0" applyBorder="0" applyAlignment="0" applyProtection="0"/>
    <xf numFmtId="0" fontId="54" fillId="13" borderId="0" applyNumberFormat="0" applyBorder="0" applyAlignment="0" applyProtection="0"/>
    <xf numFmtId="0" fontId="79" fillId="48" borderId="0" applyNumberFormat="0" applyBorder="0" applyAlignment="0" applyProtection="0"/>
    <xf numFmtId="0" fontId="54" fillId="14" borderId="0" applyNumberFormat="0" applyBorder="0" applyAlignment="0" applyProtection="0"/>
    <xf numFmtId="0" fontId="79" fillId="49" borderId="0" applyNumberFormat="0" applyBorder="0" applyAlignment="0" applyProtection="0"/>
    <xf numFmtId="0" fontId="54" fillId="19" borderId="0" applyNumberFormat="0" applyBorder="0" applyAlignment="0" applyProtection="0"/>
    <xf numFmtId="0" fontId="80" fillId="50" borderId="74" applyNumberFormat="0" applyAlignment="0" applyProtection="0"/>
    <xf numFmtId="0" fontId="55" fillId="20" borderId="1" applyNumberFormat="0" applyAlignment="0" applyProtection="0"/>
    <xf numFmtId="202" fontId="7" fillId="0" borderId="0">
      <alignment horizontal="right"/>
    </xf>
    <xf numFmtId="201" fontId="7" fillId="0" borderId="0">
      <alignment horizontal="right"/>
    </xf>
    <xf numFmtId="196" fontId="7" fillId="0" borderId="0">
      <alignment horizontal="right"/>
    </xf>
    <xf numFmtId="0" fontId="7" fillId="0" borderId="0">
      <alignment horizontal="right"/>
    </xf>
    <xf numFmtId="203" fontId="7" fillId="0" borderId="0">
      <alignment horizontal="right"/>
    </xf>
    <xf numFmtId="0" fontId="81" fillId="50" borderId="75" applyNumberFormat="0" applyAlignment="0" applyProtection="0"/>
    <xf numFmtId="0" fontId="56" fillId="20" borderId="2" applyNumberFormat="0" applyAlignment="0" applyProtection="0"/>
    <xf numFmtId="0" fontId="82" fillId="51" borderId="75" applyNumberFormat="0" applyAlignment="0" applyProtection="0"/>
    <xf numFmtId="0" fontId="57" fillId="7" borderId="2" applyNumberFormat="0" applyAlignment="0" applyProtection="0"/>
    <xf numFmtId="0" fontId="83" fillId="0" borderId="76" applyNumberFormat="0" applyFill="0" applyAlignment="0" applyProtection="0"/>
    <xf numFmtId="0" fontId="58" fillId="0" borderId="3" applyNumberFormat="0" applyFill="0" applyAlignment="0" applyProtection="0"/>
    <xf numFmtId="0" fontId="84" fillId="0" borderId="0" applyNumberFormat="0" applyFill="0" applyBorder="0" applyAlignment="0" applyProtection="0"/>
    <xf numFmtId="0" fontId="59" fillId="0" borderId="0" applyNumberForma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 fillId="0" borderId="4"/>
    <xf numFmtId="0" fontId="85" fillId="52" borderId="0" applyNumberFormat="0" applyBorder="0" applyAlignment="0" applyProtection="0"/>
    <xf numFmtId="0" fontId="60" fillId="4" borderId="0" applyNumberFormat="0" applyBorder="0" applyAlignment="0" applyProtection="0"/>
    <xf numFmtId="49" fontId="9" fillId="0" borderId="0">
      <alignment horizontal="left"/>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6" fillId="0" borderId="0" applyNumberFormat="0" applyFill="0" applyBorder="0" applyAlignment="0" applyProtection="0"/>
    <xf numFmtId="0" fontId="87" fillId="0" borderId="0" applyNumberFormat="0" applyFill="0" applyBorder="0" applyAlignment="0" applyProtection="0"/>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7" fillId="0" borderId="0" applyNumberFormat="0" applyFill="0" applyBorder="0" applyAlignment="0" applyProtection="0"/>
    <xf numFmtId="0" fontId="8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5" fillId="0" borderId="0">
      <alignment horizontal="left"/>
    </xf>
    <xf numFmtId="0" fontId="5" fillId="0" borderId="0">
      <alignment horizontal="left"/>
    </xf>
    <xf numFmtId="1" fontId="7" fillId="0" borderId="5">
      <alignment horizontal="center"/>
    </xf>
    <xf numFmtId="164" fontId="13" fillId="0" borderId="0" applyFont="0" applyFill="0" applyBorder="0" applyAlignment="0" applyProtection="0"/>
    <xf numFmtId="164" fontId="13" fillId="0" borderId="0" applyFon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alignment vertical="top"/>
      <protection locked="0"/>
    </xf>
    <xf numFmtId="0" fontId="86"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7"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lignment horizontal="left"/>
      <protection locked="0"/>
    </xf>
    <xf numFmtId="0" fontId="45" fillId="0" borderId="0">
      <alignment horizontal="left"/>
      <protection locked="0"/>
    </xf>
    <xf numFmtId="0" fontId="75" fillId="0" borderId="0"/>
    <xf numFmtId="198" fontId="7" fillId="0" borderId="0">
      <alignment horizontal="right"/>
    </xf>
    <xf numFmtId="199" fontId="7" fillId="0" borderId="0">
      <alignment horizontal="right"/>
    </xf>
    <xf numFmtId="185" fontId="46" fillId="0" borderId="0"/>
    <xf numFmtId="0" fontId="89" fillId="53" borderId="0" applyNumberFormat="0" applyBorder="0" applyAlignment="0" applyProtection="0"/>
    <xf numFmtId="0" fontId="61" fillId="21" borderId="0" applyNumberFormat="0" applyBorder="0" applyAlignment="0" applyProtection="0"/>
    <xf numFmtId="0" fontId="8" fillId="0" borderId="6" applyFont="0" applyBorder="0" applyAlignment="0"/>
    <xf numFmtId="49" fontId="5" fillId="0" borderId="0">
      <alignment horizontal="left"/>
    </xf>
    <xf numFmtId="1" fontId="10" fillId="22" borderId="7">
      <alignment horizontal="right"/>
    </xf>
    <xf numFmtId="0" fontId="78" fillId="54" borderId="77" applyNumberFormat="0" applyFont="0" applyAlignment="0" applyProtection="0"/>
    <xf numFmtId="0" fontId="13" fillId="23" borderId="8" applyNumberFormat="0" applyFont="0" applyAlignment="0" applyProtection="0"/>
    <xf numFmtId="49" fontId="46" fillId="0" borderId="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197" fontId="7" fillId="0" borderId="0">
      <alignment horizontal="right"/>
    </xf>
    <xf numFmtId="0" fontId="90" fillId="55" borderId="0" applyNumberFormat="0" applyBorder="0" applyAlignment="0" applyProtection="0"/>
    <xf numFmtId="0" fontId="62" fillId="3" borderId="0" applyNumberFormat="0" applyBorder="0" applyAlignment="0" applyProtection="0"/>
    <xf numFmtId="0" fontId="13" fillId="0" borderId="0"/>
    <xf numFmtId="0" fontId="91" fillId="0" borderId="0"/>
    <xf numFmtId="0" fontId="13" fillId="0" borderId="0"/>
    <xf numFmtId="0" fontId="13" fillId="0" borderId="0"/>
    <xf numFmtId="0" fontId="91" fillId="0" borderId="0"/>
    <xf numFmtId="0" fontId="92" fillId="0" borderId="0"/>
    <xf numFmtId="0" fontId="13" fillId="0" borderId="0"/>
    <xf numFmtId="0" fontId="91" fillId="0" borderId="0"/>
    <xf numFmtId="0" fontId="13" fillId="0" borderId="0"/>
    <xf numFmtId="0" fontId="91" fillId="0" borderId="0"/>
    <xf numFmtId="0" fontId="91" fillId="0" borderId="0"/>
    <xf numFmtId="0" fontId="13" fillId="0" borderId="0"/>
    <xf numFmtId="0" fontId="91" fillId="0" borderId="0"/>
    <xf numFmtId="0" fontId="13" fillId="0" borderId="0"/>
    <xf numFmtId="0" fontId="91" fillId="0" borderId="0"/>
    <xf numFmtId="0" fontId="13" fillId="0" borderId="0"/>
    <xf numFmtId="0" fontId="78" fillId="0" borderId="0"/>
    <xf numFmtId="0" fontId="91" fillId="0" borderId="0"/>
    <xf numFmtId="0" fontId="13" fillId="0" borderId="0"/>
    <xf numFmtId="0" fontId="20" fillId="0" borderId="0"/>
    <xf numFmtId="0" fontId="91" fillId="0" borderId="0"/>
    <xf numFmtId="0" fontId="13" fillId="0" borderId="0"/>
    <xf numFmtId="0" fontId="17"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3" fillId="0" borderId="0"/>
    <xf numFmtId="0" fontId="13" fillId="0" borderId="0"/>
    <xf numFmtId="0" fontId="13" fillId="0" borderId="0"/>
    <xf numFmtId="0" fontId="13" fillId="0" borderId="0"/>
    <xf numFmtId="0" fontId="13" fillId="0" borderId="0"/>
    <xf numFmtId="0" fontId="13" fillId="0" borderId="0"/>
    <xf numFmtId="0" fontId="91" fillId="0" borderId="0"/>
    <xf numFmtId="0" fontId="91" fillId="0" borderId="0"/>
    <xf numFmtId="0" fontId="13" fillId="0" borderId="0"/>
    <xf numFmtId="0" fontId="91" fillId="0" borderId="0"/>
    <xf numFmtId="0" fontId="13" fillId="0" borderId="0"/>
    <xf numFmtId="0" fontId="13" fillId="0" borderId="0"/>
    <xf numFmtId="0" fontId="13" fillId="0" borderId="0"/>
    <xf numFmtId="0" fontId="91" fillId="0" borderId="0"/>
    <xf numFmtId="0" fontId="13" fillId="0" borderId="0"/>
    <xf numFmtId="0" fontId="91" fillId="0" borderId="0"/>
    <xf numFmtId="0" fontId="13" fillId="0" borderId="0"/>
    <xf numFmtId="0" fontId="91" fillId="0" borderId="0"/>
    <xf numFmtId="0" fontId="91" fillId="0" borderId="0"/>
    <xf numFmtId="0" fontId="93" fillId="0" borderId="0"/>
    <xf numFmtId="0" fontId="13" fillId="0" borderId="0"/>
    <xf numFmtId="0" fontId="13" fillId="0" borderId="0"/>
    <xf numFmtId="0" fontId="91" fillId="0" borderId="0"/>
    <xf numFmtId="0" fontId="91" fillId="0" borderId="0"/>
    <xf numFmtId="0" fontId="9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5" fillId="0" borderId="0"/>
    <xf numFmtId="0" fontId="13" fillId="0" borderId="0"/>
    <xf numFmtId="0" fontId="13" fillId="0" borderId="0"/>
    <xf numFmtId="0" fontId="91" fillId="0" borderId="0"/>
    <xf numFmtId="0" fontId="91" fillId="0" borderId="0"/>
    <xf numFmtId="0" fontId="13" fillId="0" borderId="0"/>
    <xf numFmtId="0" fontId="96" fillId="0" borderId="0"/>
    <xf numFmtId="0" fontId="5" fillId="0" borderId="0"/>
    <xf numFmtId="0" fontId="13" fillId="0" borderId="0"/>
    <xf numFmtId="0" fontId="5" fillId="0" borderId="0"/>
    <xf numFmtId="0" fontId="13" fillId="0" borderId="0"/>
    <xf numFmtId="0" fontId="92" fillId="0" borderId="0"/>
    <xf numFmtId="0" fontId="13" fillId="0" borderId="0"/>
    <xf numFmtId="0" fontId="13" fillId="0" borderId="0"/>
    <xf numFmtId="0" fontId="5" fillId="0" borderId="0"/>
    <xf numFmtId="0" fontId="13" fillId="0" borderId="0"/>
    <xf numFmtId="0" fontId="13" fillId="0" borderId="0"/>
    <xf numFmtId="0" fontId="13" fillId="0" borderId="0"/>
    <xf numFmtId="0" fontId="13" fillId="0" borderId="0"/>
    <xf numFmtId="0" fontId="91" fillId="0" borderId="0"/>
    <xf numFmtId="0" fontId="13" fillId="0" borderId="0"/>
    <xf numFmtId="0" fontId="40" fillId="0" borderId="0"/>
    <xf numFmtId="0" fontId="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3" fillId="0" borderId="0"/>
    <xf numFmtId="166" fontId="41" fillId="0" borderId="0">
      <alignment horizontal="center" vertical="center"/>
    </xf>
    <xf numFmtId="0" fontId="97" fillId="0" borderId="78" applyNumberFormat="0" applyFill="0" applyAlignment="0" applyProtection="0"/>
    <xf numFmtId="0" fontId="64" fillId="0" borderId="9" applyNumberFormat="0" applyFill="0" applyAlignment="0" applyProtection="0"/>
    <xf numFmtId="0" fontId="98" fillId="0" borderId="79" applyNumberFormat="0" applyFill="0" applyAlignment="0" applyProtection="0"/>
    <xf numFmtId="0" fontId="65" fillId="0" borderId="10" applyNumberFormat="0" applyFill="0" applyAlignment="0" applyProtection="0"/>
    <xf numFmtId="0" fontId="99" fillId="0" borderId="80" applyNumberFormat="0" applyFill="0" applyAlignment="0" applyProtection="0"/>
    <xf numFmtId="0" fontId="66" fillId="0" borderId="11" applyNumberFormat="0" applyFill="0" applyAlignment="0" applyProtection="0"/>
    <xf numFmtId="0" fontId="99" fillId="0" borderId="0" applyNumberFormat="0" applyFill="0" applyBorder="0" applyAlignment="0" applyProtection="0"/>
    <xf numFmtId="0" fontId="66" fillId="0" borderId="0" applyNumberFormat="0" applyFill="0" applyBorder="0" applyAlignment="0" applyProtection="0"/>
    <xf numFmtId="0" fontId="100" fillId="0" borderId="0" applyNumberFormat="0" applyFill="0" applyBorder="0" applyAlignment="0" applyProtection="0"/>
    <xf numFmtId="0" fontId="63" fillId="0" borderId="0" applyNumberFormat="0" applyFill="0" applyBorder="0" applyAlignment="0" applyProtection="0"/>
    <xf numFmtId="49" fontId="5" fillId="0" borderId="0">
      <alignment horizontal="left" vertical="top"/>
    </xf>
    <xf numFmtId="0" fontId="101" fillId="0" borderId="81" applyNumberFormat="0" applyFill="0" applyAlignment="0" applyProtection="0"/>
    <xf numFmtId="0" fontId="67" fillId="0" borderId="12" applyNumberFormat="0" applyFill="0" applyAlignment="0" applyProtection="0"/>
    <xf numFmtId="229" fontId="13" fillId="0" borderId="0" applyFont="0" applyFill="0" applyBorder="0" applyAlignment="0" applyProtection="0"/>
    <xf numFmtId="44" fontId="13" fillId="0" borderId="0" applyFont="0" applyFill="0" applyBorder="0" applyAlignment="0" applyProtection="0"/>
    <xf numFmtId="229" fontId="13" fillId="0" borderId="0" applyFont="0" applyFill="0" applyBorder="0" applyAlignment="0" applyProtection="0"/>
    <xf numFmtId="0" fontId="102" fillId="0" borderId="0" applyNumberFormat="0" applyFill="0" applyBorder="0" applyAlignment="0" applyProtection="0"/>
    <xf numFmtId="0" fontId="53" fillId="0" borderId="0" applyNumberFormat="0" applyFill="0" applyBorder="0" applyAlignment="0" applyProtection="0"/>
    <xf numFmtId="200" fontId="44" fillId="0" borderId="13"/>
    <xf numFmtId="0" fontId="103" fillId="56" borderId="82" applyNumberFormat="0" applyAlignment="0" applyProtection="0"/>
    <xf numFmtId="0" fontId="68" fillId="24" borderId="14" applyNumberFormat="0" applyAlignment="0" applyProtection="0"/>
    <xf numFmtId="0" fontId="11" fillId="0" borderId="0">
      <alignment horizontal="center" vertical="center"/>
    </xf>
    <xf numFmtId="0" fontId="4" fillId="0" borderId="0"/>
    <xf numFmtId="0" fontId="4" fillId="0" borderId="0"/>
    <xf numFmtId="0" fontId="4" fillId="0" borderId="0"/>
    <xf numFmtId="0" fontId="4" fillId="0" borderId="0"/>
    <xf numFmtId="0" fontId="4" fillId="0" borderId="0"/>
    <xf numFmtId="0" fontId="3" fillId="0" borderId="0"/>
    <xf numFmtId="0" fontId="114" fillId="0" borderId="0" applyNumberFormat="0" applyFill="0" applyBorder="0" applyAlignment="0" applyProtection="0"/>
    <xf numFmtId="0" fontId="86" fillId="0" borderId="0" applyNumberFormat="0" applyFill="0" applyBorder="0" applyAlignment="0" applyProtection="0"/>
    <xf numFmtId="0" fontId="100" fillId="0" borderId="0" applyNumberFormat="0" applyFill="0" applyBorder="0" applyAlignment="0" applyProtection="0"/>
    <xf numFmtId="164" fontId="4" fillId="0" borderId="0" applyFont="0" applyFill="0" applyBorder="0" applyAlignment="0" applyProtection="0"/>
    <xf numFmtId="186" fontId="4" fillId="0" borderId="0">
      <alignment horizontal="center"/>
    </xf>
    <xf numFmtId="186" fontId="4" fillId="0" borderId="0">
      <alignment horizontal="center"/>
    </xf>
    <xf numFmtId="188" fontId="4" fillId="0" borderId="0"/>
    <xf numFmtId="188" fontId="4" fillId="0" borderId="0"/>
    <xf numFmtId="189" fontId="4" fillId="0" borderId="0"/>
    <xf numFmtId="189" fontId="4" fillId="0" borderId="0"/>
    <xf numFmtId="190" fontId="4" fillId="0" borderId="0"/>
    <xf numFmtId="190" fontId="4" fillId="0" borderId="0"/>
    <xf numFmtId="191" fontId="4" fillId="0" borderId="0">
      <alignment horizontal="center"/>
    </xf>
    <xf numFmtId="191" fontId="4" fillId="0" borderId="0">
      <alignment horizontal="center"/>
    </xf>
    <xf numFmtId="192" fontId="4" fillId="0" borderId="0">
      <alignment horizontal="center"/>
    </xf>
    <xf numFmtId="192" fontId="4" fillId="0" borderId="0">
      <alignment horizontal="center"/>
    </xf>
    <xf numFmtId="193" fontId="4" fillId="0" borderId="0">
      <alignment horizontal="center"/>
    </xf>
    <xf numFmtId="193" fontId="4" fillId="0" borderId="0">
      <alignment horizontal="center"/>
    </xf>
    <xf numFmtId="194" fontId="4" fillId="0" borderId="0">
      <alignment horizontal="center"/>
    </xf>
    <xf numFmtId="194" fontId="4" fillId="0" borderId="0">
      <alignment horizontal="center"/>
    </xf>
    <xf numFmtId="195" fontId="4" fillId="0" borderId="0">
      <alignment horizontal="center"/>
    </xf>
    <xf numFmtId="195" fontId="4" fillId="0" borderId="0">
      <alignment horizontal="center"/>
    </xf>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1" fillId="0" borderId="0"/>
    <xf numFmtId="0" fontId="91" fillId="0" borderId="0"/>
    <xf numFmtId="0" fontId="91" fillId="0" borderId="0"/>
    <xf numFmtId="44" fontId="4" fillId="0" borderId="0" applyFont="0" applyFill="0" applyBorder="0" applyAlignment="0" applyProtection="0"/>
    <xf numFmtId="44" fontId="4" fillId="0" borderId="0" applyFont="0" applyFill="0" applyBorder="0" applyAlignment="0" applyProtection="0"/>
    <xf numFmtId="0" fontId="91" fillId="0" borderId="0"/>
    <xf numFmtId="0" fontId="91" fillId="0" borderId="0"/>
    <xf numFmtId="0" fontId="9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1" fillId="0" borderId="0"/>
    <xf numFmtId="0" fontId="91" fillId="0" borderId="0"/>
    <xf numFmtId="0" fontId="91" fillId="0" borderId="0"/>
    <xf numFmtId="44" fontId="4" fillId="0" borderId="0" applyFont="0" applyFill="0" applyBorder="0" applyAlignment="0" applyProtection="0"/>
    <xf numFmtId="44"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cellStyleXfs>
  <cellXfs count="1375">
    <xf numFmtId="0" fontId="0" fillId="0" borderId="0" xfId="0"/>
    <xf numFmtId="0" fontId="5" fillId="0" borderId="0" xfId="0" applyFont="1" applyBorder="1"/>
    <xf numFmtId="0" fontId="12" fillId="0" borderId="0" xfId="0" applyFont="1" applyBorder="1"/>
    <xf numFmtId="0" fontId="5" fillId="0" borderId="5" xfId="0" applyFont="1" applyBorder="1"/>
    <xf numFmtId="0" fontId="5" fillId="0" borderId="0" xfId="0" applyFont="1" applyBorder="1" applyAlignment="1">
      <alignment horizontal="center" vertical="center"/>
    </xf>
    <xf numFmtId="0" fontId="7" fillId="0" borderId="0" xfId="0" applyFont="1" applyBorder="1" applyAlignment="1">
      <alignment horizontal="center" vertical="center" wrapText="1"/>
    </xf>
    <xf numFmtId="165" fontId="5" fillId="0" borderId="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13" fillId="0" borderId="0" xfId="0" applyFont="1" applyBorder="1"/>
    <xf numFmtId="0" fontId="5" fillId="0" borderId="0" xfId="0" applyFont="1"/>
    <xf numFmtId="0" fontId="9" fillId="0" borderId="0" xfId="308" applyFont="1" applyAlignment="1">
      <alignment horizontal="left"/>
    </xf>
    <xf numFmtId="0" fontId="7" fillId="0" borderId="0" xfId="308" applyFont="1"/>
    <xf numFmtId="0" fontId="96" fillId="0" borderId="0" xfId="308"/>
    <xf numFmtId="49" fontId="7" fillId="0" borderId="15" xfId="308" applyNumberFormat="1" applyFont="1" applyBorder="1" applyAlignment="1">
      <alignment horizontal="center" vertical="center" wrapText="1"/>
    </xf>
    <xf numFmtId="49" fontId="7" fillId="0" borderId="16" xfId="308" applyNumberFormat="1" applyFont="1" applyBorder="1" applyAlignment="1">
      <alignment horizontal="center" vertical="center" wrapText="1"/>
    </xf>
    <xf numFmtId="1" fontId="7" fillId="0" borderId="17" xfId="308" applyNumberFormat="1" applyFont="1" applyBorder="1" applyAlignment="1">
      <alignment horizontal="center"/>
    </xf>
    <xf numFmtId="169" fontId="7" fillId="0" borderId="0" xfId="308" applyNumberFormat="1" applyFont="1" applyAlignment="1">
      <alignment horizontal="right"/>
    </xf>
    <xf numFmtId="170" fontId="7" fillId="0" borderId="0" xfId="308" applyNumberFormat="1" applyFont="1" applyAlignment="1">
      <alignment horizontal="right"/>
    </xf>
    <xf numFmtId="171" fontId="7" fillId="0" borderId="0" xfId="308" applyNumberFormat="1" applyFont="1" applyAlignment="1">
      <alignment horizontal="right"/>
    </xf>
    <xf numFmtId="172" fontId="7" fillId="0" borderId="0" xfId="308" applyNumberFormat="1" applyFont="1" applyAlignment="1">
      <alignment horizontal="right"/>
    </xf>
    <xf numFmtId="49" fontId="5" fillId="0" borderId="0" xfId="308" applyNumberFormat="1" applyFont="1" applyAlignment="1">
      <alignment horizontal="left" vertical="center"/>
    </xf>
    <xf numFmtId="0" fontId="5" fillId="0" borderId="0" xfId="273" applyFont="1" applyFill="1"/>
    <xf numFmtId="3" fontId="5" fillId="0" borderId="0" xfId="273" applyNumberFormat="1" applyFont="1" applyFill="1"/>
    <xf numFmtId="0" fontId="13" fillId="0" borderId="0" xfId="0" applyFont="1"/>
    <xf numFmtId="0" fontId="13" fillId="0" borderId="0" xfId="0" applyFont="1" applyAlignment="1">
      <alignment horizontal="right"/>
    </xf>
    <xf numFmtId="3" fontId="13" fillId="0" borderId="0" xfId="0" applyNumberFormat="1" applyFont="1"/>
    <xf numFmtId="0" fontId="88" fillId="0" borderId="0" xfId="195"/>
    <xf numFmtId="17" fontId="5" fillId="0" borderId="0" xfId="0" applyNumberFormat="1" applyFont="1" applyBorder="1" applyAlignment="1">
      <alignment horizontal="left" vertical="center"/>
    </xf>
    <xf numFmtId="0" fontId="0" fillId="0" borderId="0" xfId="0" applyAlignment="1">
      <alignment vertical="center"/>
    </xf>
    <xf numFmtId="176" fontId="12" fillId="0" borderId="0" xfId="0" applyNumberFormat="1" applyFont="1" applyFill="1" applyBorder="1" applyAlignment="1">
      <alignment horizontal="right"/>
    </xf>
    <xf numFmtId="0" fontId="30" fillId="0" borderId="0" xfId="0" applyFont="1" applyFill="1" applyBorder="1" applyAlignment="1">
      <alignment vertical="center"/>
    </xf>
    <xf numFmtId="0" fontId="32" fillId="0" borderId="0" xfId="0" applyFont="1" applyFill="1" applyBorder="1" applyAlignment="1">
      <alignment vertical="center"/>
    </xf>
    <xf numFmtId="0" fontId="30" fillId="57" borderId="0" xfId="0" applyFont="1" applyFill="1" applyBorder="1" applyAlignment="1">
      <alignment vertical="center"/>
    </xf>
    <xf numFmtId="0" fontId="9" fillId="0" borderId="0" xfId="0" applyFont="1"/>
    <xf numFmtId="183" fontId="5" fillId="0" borderId="18" xfId="0" applyNumberFormat="1" applyFont="1" applyBorder="1" applyAlignment="1">
      <alignment horizontal="center"/>
    </xf>
    <xf numFmtId="182" fontId="5" fillId="0" borderId="19" xfId="0" applyNumberFormat="1" applyFont="1" applyBorder="1" applyAlignment="1">
      <alignment horizontal="center"/>
    </xf>
    <xf numFmtId="182" fontId="5" fillId="0" borderId="18" xfId="0" applyNumberFormat="1" applyFont="1" applyBorder="1" applyAlignment="1">
      <alignment horizontal="center"/>
    </xf>
    <xf numFmtId="49" fontId="5" fillId="0" borderId="20" xfId="0" applyNumberFormat="1" applyFont="1" applyBorder="1"/>
    <xf numFmtId="182" fontId="5" fillId="0" borderId="0" xfId="0" applyNumberFormat="1" applyFont="1" applyAlignment="1">
      <alignment horizontal="right"/>
    </xf>
    <xf numFmtId="0" fontId="5" fillId="0" borderId="0" xfId="0" applyFont="1" applyBorder="1" applyAlignment="1">
      <alignment horizontal="center"/>
    </xf>
    <xf numFmtId="167" fontId="5" fillId="0" borderId="0" xfId="0" applyNumberFormat="1" applyFont="1" applyBorder="1" applyAlignment="1"/>
    <xf numFmtId="0" fontId="5" fillId="0" borderId="0" xfId="0" applyFont="1" applyBorder="1" applyAlignment="1">
      <alignment horizontal="left" vertical="center" wrapText="1"/>
    </xf>
    <xf numFmtId="0" fontId="12"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167" fontId="5" fillId="0" borderId="0" xfId="0" applyNumberFormat="1" applyFont="1" applyBorder="1" applyAlignment="1">
      <alignment horizontal="center" vertical="center"/>
    </xf>
    <xf numFmtId="167" fontId="5" fillId="0" borderId="0" xfId="0" applyNumberFormat="1" applyFont="1" applyBorder="1" applyAlignment="1">
      <alignment vertical="center"/>
    </xf>
    <xf numFmtId="0" fontId="5" fillId="0" borderId="0" xfId="0" applyFont="1" applyBorder="1" applyAlignment="1">
      <alignment horizontal="left" vertical="center"/>
    </xf>
    <xf numFmtId="165" fontId="0" fillId="0" borderId="0" xfId="0" applyNumberFormat="1"/>
    <xf numFmtId="165" fontId="5" fillId="0" borderId="0" xfId="0" applyNumberFormat="1" applyFont="1" applyBorder="1"/>
    <xf numFmtId="0" fontId="5" fillId="0" borderId="0" xfId="0" applyFont="1" applyFill="1" applyBorder="1"/>
    <xf numFmtId="16" fontId="5" fillId="0" borderId="0" xfId="0" applyNumberFormat="1" applyFont="1" applyFill="1" applyBorder="1"/>
    <xf numFmtId="0" fontId="13" fillId="0" borderId="0" xfId="0" applyFont="1" applyAlignment="1">
      <alignment vertical="center"/>
    </xf>
    <xf numFmtId="0" fontId="13" fillId="0" borderId="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5" fillId="0" borderId="21" xfId="0" applyFont="1" applyBorder="1" applyAlignment="1">
      <alignment vertical="center"/>
    </xf>
    <xf numFmtId="0" fontId="9" fillId="0" borderId="25" xfId="0" applyFont="1" applyBorder="1" applyAlignment="1">
      <alignment vertical="center"/>
    </xf>
    <xf numFmtId="0" fontId="5" fillId="0" borderId="25" xfId="0" applyFont="1" applyBorder="1" applyAlignment="1">
      <alignment vertical="center"/>
    </xf>
    <xf numFmtId="0" fontId="5" fillId="0" borderId="22"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7" xfId="0" applyFont="1" applyBorder="1" applyAlignment="1">
      <alignment horizontal="center" vertical="center"/>
    </xf>
    <xf numFmtId="0" fontId="5" fillId="0" borderId="26" xfId="0" applyFont="1" applyBorder="1" applyAlignment="1">
      <alignment horizontal="left" vertical="center"/>
    </xf>
    <xf numFmtId="0" fontId="5" fillId="0" borderId="23" xfId="0" applyFont="1" applyBorder="1" applyAlignment="1">
      <alignment horizontal="left" vertical="center"/>
    </xf>
    <xf numFmtId="0" fontId="9" fillId="0" borderId="28" xfId="0" applyFont="1" applyBorder="1" applyAlignment="1">
      <alignment horizontal="left" vertical="center"/>
    </xf>
    <xf numFmtId="0" fontId="5" fillId="0" borderId="28" xfId="0" applyFont="1" applyBorder="1" applyAlignment="1">
      <alignment horizontal="lef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67" fontId="5" fillId="0" borderId="26" xfId="0" applyNumberFormat="1" applyFont="1" applyBorder="1" applyAlignment="1">
      <alignment horizontal="center" vertical="center"/>
    </xf>
    <xf numFmtId="167" fontId="5" fillId="0" borderId="27" xfId="0" applyNumberFormat="1" applyFont="1" applyBorder="1" applyAlignment="1">
      <alignment horizontal="center" vertical="center"/>
    </xf>
    <xf numFmtId="165" fontId="5" fillId="0" borderId="26" xfId="0" applyNumberFormat="1" applyFont="1" applyBorder="1" applyAlignment="1">
      <alignment horizontal="center" vertical="center"/>
    </xf>
    <xf numFmtId="165" fontId="5" fillId="0" borderId="27" xfId="0" applyNumberFormat="1" applyFont="1" applyBorder="1" applyAlignment="1">
      <alignment horizontal="center" vertical="center"/>
    </xf>
    <xf numFmtId="167" fontId="5" fillId="0" borderId="26" xfId="0" applyNumberFormat="1" applyFont="1" applyBorder="1" applyAlignment="1">
      <alignment vertical="center"/>
    </xf>
    <xf numFmtId="0" fontId="5" fillId="0" borderId="23" xfId="0" applyFont="1" applyBorder="1" applyAlignment="1">
      <alignment vertical="center"/>
    </xf>
    <xf numFmtId="0" fontId="5" fillId="0" borderId="23" xfId="0" applyFont="1" applyFill="1" applyBorder="1" applyAlignment="1">
      <alignment horizontal="left" vertical="center"/>
    </xf>
    <xf numFmtId="0" fontId="5" fillId="0" borderId="28" xfId="0" applyFont="1" applyFill="1" applyBorder="1" applyAlignment="1">
      <alignment horizontal="left" vertical="center"/>
    </xf>
    <xf numFmtId="0" fontId="5" fillId="0" borderId="28" xfId="0" applyFont="1" applyBorder="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167" fontId="5" fillId="0" borderId="23" xfId="0" applyNumberFormat="1" applyFont="1" applyBorder="1" applyAlignment="1">
      <alignment vertical="center"/>
    </xf>
    <xf numFmtId="167" fontId="5" fillId="0" borderId="28" xfId="0" applyNumberFormat="1" applyFont="1" applyBorder="1" applyAlignment="1">
      <alignment vertical="center"/>
    </xf>
    <xf numFmtId="0" fontId="13" fillId="0" borderId="0" xfId="225"/>
    <xf numFmtId="0" fontId="5" fillId="0" borderId="21" xfId="0" applyFont="1" applyFill="1" applyBorder="1" applyAlignment="1">
      <alignment horizontal="left" vertical="center"/>
    </xf>
    <xf numFmtId="0" fontId="5" fillId="0" borderId="25" xfId="0" applyFont="1" applyFill="1" applyBorder="1" applyAlignment="1">
      <alignment horizontal="lef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2" fillId="0" borderId="21" xfId="0" applyFont="1" applyFill="1" applyBorder="1" applyAlignment="1">
      <alignment vertical="center"/>
    </xf>
    <xf numFmtId="0" fontId="12" fillId="0" borderId="25" xfId="0" applyFont="1" applyFill="1" applyBorder="1" applyAlignment="1">
      <alignment vertical="center"/>
    </xf>
    <xf numFmtId="0" fontId="13" fillId="0" borderId="22" xfId="0" applyFont="1" applyFill="1" applyBorder="1" applyAlignment="1">
      <alignment vertical="center"/>
    </xf>
    <xf numFmtId="0" fontId="12" fillId="0" borderId="23" xfId="0" applyFont="1" applyFill="1" applyBorder="1" applyAlignment="1">
      <alignment vertical="center"/>
    </xf>
    <xf numFmtId="0" fontId="12" fillId="0" borderId="28" xfId="0" applyFont="1" applyFill="1" applyBorder="1" applyAlignment="1">
      <alignment vertical="center"/>
    </xf>
    <xf numFmtId="0" fontId="13" fillId="0" borderId="24"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4" xfId="0" applyFont="1" applyFill="1" applyBorder="1" applyAlignment="1">
      <alignment vertical="center"/>
    </xf>
    <xf numFmtId="49" fontId="42" fillId="0" borderId="0" xfId="302" applyNumberFormat="1" applyFont="1" applyAlignment="1">
      <alignment horizontal="left"/>
    </xf>
    <xf numFmtId="0" fontId="104" fillId="0" borderId="0" xfId="196" applyFont="1" applyAlignment="1" applyProtection="1">
      <alignment vertical="center"/>
    </xf>
    <xf numFmtId="0" fontId="95" fillId="0" borderId="0" xfId="302"/>
    <xf numFmtId="49" fontId="43" fillId="0" borderId="0" xfId="302" applyNumberFormat="1" applyFont="1" applyAlignment="1">
      <alignment horizontal="left"/>
    </xf>
    <xf numFmtId="0" fontId="78" fillId="0" borderId="0" xfId="241"/>
    <xf numFmtId="3" fontId="78" fillId="0" borderId="0" xfId="241" applyNumberFormat="1"/>
    <xf numFmtId="0" fontId="78" fillId="0" borderId="0" xfId="241"/>
    <xf numFmtId="0" fontId="78" fillId="0" borderId="0" xfId="241" applyAlignment="1">
      <alignment wrapText="1"/>
    </xf>
    <xf numFmtId="3" fontId="78" fillId="0" borderId="0" xfId="241" applyNumberFormat="1"/>
    <xf numFmtId="0" fontId="78" fillId="0" borderId="0" xfId="241"/>
    <xf numFmtId="0" fontId="78" fillId="0" borderId="0" xfId="241"/>
    <xf numFmtId="3" fontId="78" fillId="0" borderId="0" xfId="241" applyNumberFormat="1"/>
    <xf numFmtId="0" fontId="78" fillId="0" borderId="0" xfId="241"/>
    <xf numFmtId="0" fontId="78" fillId="0" borderId="0" xfId="241" applyAlignment="1">
      <alignment wrapText="1"/>
    </xf>
    <xf numFmtId="49" fontId="13" fillId="0" borderId="0" xfId="302" applyNumberFormat="1" applyFont="1" applyAlignment="1">
      <alignment horizontal="left"/>
    </xf>
    <xf numFmtId="0" fontId="13" fillId="0" borderId="0" xfId="302" applyFont="1" applyAlignment="1">
      <alignment horizontal="right"/>
    </xf>
    <xf numFmtId="49" fontId="16" fillId="0" borderId="0" xfId="302" applyNumberFormat="1" applyFont="1" applyAlignment="1">
      <alignment horizontal="left"/>
    </xf>
    <xf numFmtId="49" fontId="13" fillId="0" borderId="27" xfId="302" applyNumberFormat="1" applyFont="1" applyBorder="1" applyAlignment="1">
      <alignment horizontal="left"/>
    </xf>
    <xf numFmtId="0" fontId="13" fillId="0" borderId="32" xfId="302" applyNumberFormat="1" applyFont="1" applyFill="1" applyBorder="1" applyAlignment="1">
      <alignment horizontal="center" vertical="center" wrapText="1"/>
    </xf>
    <xf numFmtId="0" fontId="13" fillId="0" borderId="33" xfId="302" applyNumberFormat="1" applyFont="1" applyFill="1" applyBorder="1" applyAlignment="1">
      <alignment horizontal="center" vertical="center" wrapText="1"/>
    </xf>
    <xf numFmtId="0" fontId="13" fillId="0" borderId="34" xfId="302" applyNumberFormat="1" applyFont="1" applyFill="1" applyBorder="1" applyAlignment="1">
      <alignment horizontal="center" vertical="center" wrapText="1"/>
    </xf>
    <xf numFmtId="0" fontId="13" fillId="0" borderId="16" xfId="302" applyNumberFormat="1" applyFont="1" applyFill="1" applyBorder="1" applyAlignment="1">
      <alignment horizontal="center" vertical="center" wrapText="1"/>
    </xf>
    <xf numFmtId="0" fontId="12" fillId="0" borderId="83" xfId="225" applyFont="1" applyFill="1" applyBorder="1"/>
    <xf numFmtId="0" fontId="12" fillId="57" borderId="83" xfId="225" applyFont="1" applyFill="1" applyBorder="1"/>
    <xf numFmtId="0" fontId="32" fillId="0" borderId="0" xfId="225" applyFont="1" applyFill="1" applyBorder="1" applyAlignment="1">
      <alignment vertical="center"/>
    </xf>
    <xf numFmtId="0" fontId="33" fillId="0" borderId="0" xfId="225" applyFont="1" applyFill="1" applyBorder="1" applyAlignment="1">
      <alignment horizontal="left" vertical="center"/>
    </xf>
    <xf numFmtId="0" fontId="12" fillId="0" borderId="83" xfId="225" applyFont="1" applyBorder="1"/>
    <xf numFmtId="0" fontId="13" fillId="0" borderId="83" xfId="225" applyFont="1" applyBorder="1" applyAlignment="1">
      <alignment horizontal="right" vertical="center"/>
    </xf>
    <xf numFmtId="0" fontId="32" fillId="57" borderId="0" xfId="225" applyFont="1" applyFill="1" applyBorder="1" applyAlignment="1">
      <alignment vertical="center"/>
    </xf>
    <xf numFmtId="0" fontId="5" fillId="0" borderId="27" xfId="0" applyFont="1" applyBorder="1" applyAlignment="1">
      <alignment vertical="center" shrinkToFit="1"/>
    </xf>
    <xf numFmtId="0" fontId="5" fillId="0" borderId="0" xfId="0" applyFont="1" applyAlignment="1"/>
    <xf numFmtId="0" fontId="21" fillId="0" borderId="19" xfId="0" applyFont="1" applyBorder="1" applyAlignment="1">
      <alignment horizontal="centerContinuous" vertical="center"/>
    </xf>
    <xf numFmtId="0" fontId="21" fillId="0" borderId="7" xfId="0" applyFont="1" applyBorder="1" applyAlignment="1">
      <alignment horizontal="centerContinuous" vertical="center"/>
    </xf>
    <xf numFmtId="0" fontId="21" fillId="0" borderId="35" xfId="0" applyFont="1" applyBorder="1" applyAlignment="1">
      <alignment horizontal="centerContinuous" vertical="center"/>
    </xf>
    <xf numFmtId="0" fontId="22" fillId="0" borderId="19" xfId="0" applyFont="1" applyBorder="1" applyAlignment="1">
      <alignment horizontal="centerContinuous" vertical="center"/>
    </xf>
    <xf numFmtId="0" fontId="22" fillId="0" borderId="7" xfId="0" applyFont="1" applyBorder="1" applyAlignment="1">
      <alignment horizontal="centerContinuous" vertical="center"/>
    </xf>
    <xf numFmtId="0" fontId="22" fillId="0" borderId="35" xfId="0" applyFont="1" applyBorder="1" applyAlignment="1">
      <alignment horizontal="centerContinuous" vertical="center"/>
    </xf>
    <xf numFmtId="49" fontId="23" fillId="0" borderId="13" xfId="0" applyNumberFormat="1" applyFont="1" applyBorder="1"/>
    <xf numFmtId="49" fontId="23" fillId="0" borderId="0" xfId="0" applyNumberFormat="1" applyFont="1"/>
    <xf numFmtId="49" fontId="23" fillId="0" borderId="5" xfId="0" applyNumberFormat="1" applyFont="1" applyBorder="1"/>
    <xf numFmtId="49" fontId="23" fillId="0" borderId="0" xfId="0" applyNumberFormat="1" applyFont="1" applyBorder="1" applyAlignment="1">
      <alignment horizontal="centerContinuous"/>
    </xf>
    <xf numFmtId="49" fontId="23" fillId="0" borderId="36" xfId="0" applyNumberFormat="1" applyFont="1" applyBorder="1" applyAlignment="1">
      <alignment horizontal="centerContinuous"/>
    </xf>
    <xf numFmtId="49" fontId="23" fillId="0" borderId="5" xfId="0" applyNumberFormat="1" applyFont="1" applyBorder="1" applyAlignment="1">
      <alignment horizontal="center"/>
    </xf>
    <xf numFmtId="49" fontId="23" fillId="0" borderId="0" xfId="0" applyNumberFormat="1" applyFont="1" applyBorder="1" applyAlignment="1">
      <alignment horizontal="center"/>
    </xf>
    <xf numFmtId="49" fontId="23" fillId="0" borderId="37" xfId="0" applyNumberFormat="1" applyFont="1" applyBorder="1" applyAlignment="1">
      <alignment horizontal="centerContinuous"/>
    </xf>
    <xf numFmtId="49" fontId="23" fillId="0" borderId="20" xfId="0" applyNumberFormat="1" applyFont="1" applyBorder="1" applyAlignment="1">
      <alignment horizontal="centerContinuous"/>
    </xf>
    <xf numFmtId="49" fontId="24" fillId="0" borderId="13" xfId="0" applyNumberFormat="1" applyFont="1" applyBorder="1" applyAlignment="1">
      <alignment horizontal="centerContinuous"/>
    </xf>
    <xf numFmtId="49" fontId="24" fillId="0" borderId="0" xfId="0" applyNumberFormat="1" applyFont="1" applyAlignment="1">
      <alignment horizontal="centerContinuous"/>
    </xf>
    <xf numFmtId="49" fontId="24" fillId="0" borderId="5" xfId="0" applyNumberFormat="1" applyFont="1" applyBorder="1" applyAlignment="1">
      <alignment horizontal="centerContinuous"/>
    </xf>
    <xf numFmtId="49" fontId="23" fillId="0" borderId="38" xfId="0" applyNumberFormat="1" applyFont="1" applyBorder="1" applyAlignment="1">
      <alignment horizontal="centerContinuous"/>
    </xf>
    <xf numFmtId="49" fontId="23" fillId="0" borderId="5" xfId="0" applyNumberFormat="1" applyFont="1" applyBorder="1" applyAlignment="1">
      <alignment horizontal="centerContinuous"/>
    </xf>
    <xf numFmtId="49" fontId="23" fillId="0" borderId="39" xfId="0" applyNumberFormat="1" applyFont="1" applyBorder="1" applyAlignment="1">
      <alignment horizontal="center"/>
    </xf>
    <xf numFmtId="49" fontId="23" fillId="0" borderId="38" xfId="0" applyNumberFormat="1" applyFont="1" applyBorder="1"/>
    <xf numFmtId="49" fontId="23" fillId="0" borderId="40" xfId="0" applyNumberFormat="1" applyFont="1" applyBorder="1"/>
    <xf numFmtId="49" fontId="23" fillId="0" borderId="36" xfId="0" applyNumberFormat="1" applyFont="1" applyBorder="1"/>
    <xf numFmtId="49" fontId="23" fillId="0" borderId="36" xfId="0" applyNumberFormat="1" applyFont="1" applyBorder="1" applyAlignment="1">
      <alignment horizontal="center"/>
    </xf>
    <xf numFmtId="49" fontId="23" fillId="0" borderId="41" xfId="0" applyNumberFormat="1" applyFont="1" applyBorder="1" applyAlignment="1">
      <alignment horizontal="center"/>
    </xf>
    <xf numFmtId="0" fontId="25" fillId="0" borderId="38" xfId="0" applyFont="1" applyBorder="1" applyAlignment="1">
      <alignment horizontal="centerContinuous" vertical="center"/>
    </xf>
    <xf numFmtId="0" fontId="25" fillId="0" borderId="40" xfId="0" applyFont="1" applyBorder="1" applyAlignment="1">
      <alignment horizontal="centerContinuous" vertical="center"/>
    </xf>
    <xf numFmtId="0" fontId="25" fillId="0" borderId="36" xfId="0" applyFont="1" applyBorder="1" applyAlignment="1">
      <alignment horizontal="centerContinuous" vertical="center"/>
    </xf>
    <xf numFmtId="0" fontId="6" fillId="0" borderId="13" xfId="0" applyFont="1" applyBorder="1" applyAlignment="1">
      <alignment horizontal="left"/>
    </xf>
    <xf numFmtId="0" fontId="6" fillId="0" borderId="0" xfId="0" applyFont="1" applyAlignment="1">
      <alignment horizontal="left"/>
    </xf>
    <xf numFmtId="0" fontId="12" fillId="0" borderId="0" xfId="0" applyFont="1" applyAlignment="1">
      <alignment horizontal="left"/>
    </xf>
    <xf numFmtId="0" fontId="12" fillId="0" borderId="39" xfId="0" applyFont="1" applyBorder="1"/>
    <xf numFmtId="0" fontId="12" fillId="0" borderId="0" xfId="0" applyFont="1"/>
    <xf numFmtId="174" fontId="12" fillId="0" borderId="0" xfId="0" applyNumberFormat="1" applyFont="1"/>
    <xf numFmtId="174" fontId="12" fillId="0" borderId="39" xfId="0" applyNumberFormat="1" applyFont="1" applyBorder="1"/>
    <xf numFmtId="174" fontId="12" fillId="0" borderId="5" xfId="0" applyNumberFormat="1" applyFont="1" applyBorder="1"/>
    <xf numFmtId="0" fontId="12" fillId="0" borderId="13" xfId="0" applyFont="1" applyBorder="1"/>
    <xf numFmtId="175" fontId="12" fillId="0" borderId="39" xfId="0" applyNumberFormat="1" applyFont="1" applyBorder="1"/>
    <xf numFmtId="176" fontId="12" fillId="0" borderId="0" xfId="0" applyNumberFormat="1" applyFont="1" applyAlignment="1">
      <alignment horizontal="right"/>
    </xf>
    <xf numFmtId="176" fontId="12" fillId="0" borderId="39" xfId="0" applyNumberFormat="1" applyFont="1" applyBorder="1" applyAlignment="1">
      <alignment horizontal="right"/>
    </xf>
    <xf numFmtId="176" fontId="12" fillId="0" borderId="5" xfId="0" applyNumberFormat="1" applyFont="1" applyBorder="1" applyAlignment="1">
      <alignment horizontal="right"/>
    </xf>
    <xf numFmtId="177" fontId="12" fillId="0" borderId="5" xfId="0" applyNumberFormat="1" applyFont="1" applyBorder="1" applyAlignment="1">
      <alignment horizontal="right"/>
    </xf>
    <xf numFmtId="0" fontId="25" fillId="0" borderId="19" xfId="0" applyFont="1" applyBorder="1" applyAlignment="1">
      <alignment horizontal="centerContinuous" vertical="center" wrapText="1"/>
    </xf>
    <xf numFmtId="0" fontId="25" fillId="0" borderId="7" xfId="0" applyFont="1" applyBorder="1" applyAlignment="1">
      <alignment horizontal="centerContinuous" vertical="center"/>
    </xf>
    <xf numFmtId="0" fontId="25" fillId="0" borderId="7" xfId="0" applyFont="1" applyBorder="1" applyAlignment="1">
      <alignment horizontal="centerContinuous" vertical="center" wrapText="1"/>
    </xf>
    <xf numFmtId="178" fontId="25" fillId="0" borderId="7" xfId="0" applyNumberFormat="1" applyFont="1" applyBorder="1" applyAlignment="1">
      <alignment horizontal="centerContinuous" vertical="center"/>
    </xf>
    <xf numFmtId="177" fontId="25" fillId="0" borderId="35" xfId="0" applyNumberFormat="1" applyFont="1" applyBorder="1" applyAlignment="1">
      <alignment horizontal="centerContinuous" vertical="center"/>
    </xf>
    <xf numFmtId="0" fontId="24" fillId="0" borderId="13" xfId="0" applyFont="1" applyBorder="1"/>
    <xf numFmtId="0" fontId="23" fillId="0" borderId="0" xfId="0" applyFont="1"/>
    <xf numFmtId="178" fontId="12" fillId="0" borderId="39" xfId="0" applyNumberFormat="1" applyFont="1" applyBorder="1" applyAlignment="1">
      <alignment horizontal="right"/>
    </xf>
    <xf numFmtId="0" fontId="23" fillId="0" borderId="13" xfId="0" applyFont="1" applyBorder="1"/>
    <xf numFmtId="179" fontId="12" fillId="0" borderId="39" xfId="0" applyNumberFormat="1" applyFont="1" applyBorder="1"/>
    <xf numFmtId="176" fontId="12" fillId="0" borderId="0" xfId="0" applyNumberFormat="1" applyFont="1" applyFill="1" applyAlignment="1">
      <alignment horizontal="right"/>
    </xf>
    <xf numFmtId="176" fontId="12" fillId="0" borderId="39" xfId="0" applyNumberFormat="1" applyFont="1" applyFill="1" applyBorder="1" applyAlignment="1">
      <alignment horizontal="right"/>
    </xf>
    <xf numFmtId="176" fontId="12" fillId="0" borderId="5" xfId="0" applyNumberFormat="1" applyFont="1" applyFill="1" applyBorder="1" applyAlignment="1">
      <alignment horizontal="right"/>
    </xf>
    <xf numFmtId="177" fontId="12" fillId="0" borderId="5" xfId="0" applyNumberFormat="1" applyFont="1" applyFill="1" applyBorder="1" applyAlignment="1">
      <alignment horizontal="right"/>
    </xf>
    <xf numFmtId="179" fontId="12" fillId="0" borderId="0" xfId="0" applyNumberFormat="1" applyFont="1"/>
    <xf numFmtId="0" fontId="23" fillId="0" borderId="0" xfId="0" applyFont="1" applyBorder="1"/>
    <xf numFmtId="175" fontId="12" fillId="0" borderId="0" xfId="0" applyNumberFormat="1" applyFont="1" applyBorder="1"/>
    <xf numFmtId="0" fontId="24" fillId="0" borderId="38" xfId="0" applyFont="1" applyBorder="1" applyAlignment="1">
      <alignment vertical="center"/>
    </xf>
    <xf numFmtId="0" fontId="28" fillId="0" borderId="40" xfId="0" applyFont="1" applyBorder="1" applyAlignment="1">
      <alignment vertical="center"/>
    </xf>
    <xf numFmtId="175" fontId="12" fillId="0" borderId="41" xfId="0" applyNumberFormat="1" applyFont="1" applyBorder="1" applyAlignment="1">
      <alignment vertical="center"/>
    </xf>
    <xf numFmtId="176" fontId="12" fillId="0" borderId="40" xfId="0" applyNumberFormat="1" applyFont="1" applyFill="1" applyBorder="1" applyAlignment="1">
      <alignment vertical="center"/>
    </xf>
    <xf numFmtId="176" fontId="12" fillId="0" borderId="41" xfId="0" applyNumberFormat="1" applyFont="1" applyFill="1" applyBorder="1" applyAlignment="1">
      <alignment vertical="center"/>
    </xf>
    <xf numFmtId="176" fontId="12" fillId="0" borderId="36" xfId="0" applyNumberFormat="1" applyFont="1" applyFill="1" applyBorder="1" applyAlignment="1">
      <alignment vertical="center"/>
    </xf>
    <xf numFmtId="0" fontId="0" fillId="0" borderId="37" xfId="0" applyBorder="1" applyAlignment="1">
      <alignment vertical="top"/>
    </xf>
    <xf numFmtId="0" fontId="0" fillId="0" borderId="4" xfId="0" applyBorder="1" applyAlignment="1">
      <alignment vertical="top"/>
    </xf>
    <xf numFmtId="0" fontId="5" fillId="0" borderId="4" xfId="0" applyFont="1" applyBorder="1" applyAlignment="1">
      <alignment vertical="top"/>
    </xf>
    <xf numFmtId="0" fontId="5" fillId="0" borderId="20" xfId="0" applyFont="1" applyBorder="1" applyAlignment="1">
      <alignment vertical="top"/>
    </xf>
    <xf numFmtId="0" fontId="29" fillId="0" borderId="13" xfId="0" applyFont="1" applyBorder="1" applyAlignment="1"/>
    <xf numFmtId="0" fontId="5" fillId="0" borderId="0" xfId="0" applyFont="1" applyBorder="1" applyAlignment="1">
      <alignment vertical="top"/>
    </xf>
    <xf numFmtId="0" fontId="5" fillId="0" borderId="5" xfId="0" applyFont="1" applyBorder="1" applyAlignment="1">
      <alignment vertical="top"/>
    </xf>
    <xf numFmtId="0" fontId="5" fillId="0" borderId="13" xfId="0" applyFont="1" applyBorder="1" applyAlignment="1">
      <alignment vertical="top"/>
    </xf>
    <xf numFmtId="0" fontId="0" fillId="0" borderId="0" xfId="0" applyBorder="1" applyAlignment="1">
      <alignment vertical="top"/>
    </xf>
    <xf numFmtId="0" fontId="17" fillId="0" borderId="38" xfId="0" applyFont="1" applyBorder="1" applyAlignment="1">
      <alignment vertical="center"/>
    </xf>
    <xf numFmtId="0" fontId="0" fillId="0" borderId="40" xfId="0" applyBorder="1" applyAlignment="1">
      <alignment vertical="top"/>
    </xf>
    <xf numFmtId="0" fontId="5" fillId="0" borderId="40" xfId="0" applyFont="1" applyBorder="1" applyAlignment="1">
      <alignment vertical="top"/>
    </xf>
    <xf numFmtId="0" fontId="5" fillId="0" borderId="36" xfId="0" applyFont="1" applyBorder="1" applyAlignment="1">
      <alignment vertical="top"/>
    </xf>
    <xf numFmtId="0" fontId="105" fillId="0" borderId="0" xfId="0" applyFont="1"/>
    <xf numFmtId="165" fontId="13" fillId="0" borderId="0" xfId="217" applyNumberFormat="1" applyFont="1"/>
    <xf numFmtId="0" fontId="96" fillId="0" borderId="0" xfId="308"/>
    <xf numFmtId="1" fontId="49" fillId="0" borderId="0" xfId="308" applyNumberFormat="1" applyFont="1" applyBorder="1" applyAlignment="1">
      <alignment horizontal="center"/>
    </xf>
    <xf numFmtId="0" fontId="96" fillId="0" borderId="0" xfId="308"/>
    <xf numFmtId="0" fontId="104" fillId="0" borderId="0" xfId="197" applyFont="1" applyAlignment="1">
      <alignment vertical="center"/>
    </xf>
    <xf numFmtId="0" fontId="48" fillId="0" borderId="0" xfId="308" applyFont="1" applyAlignment="1">
      <alignment horizontal="left"/>
    </xf>
    <xf numFmtId="49" fontId="49" fillId="0" borderId="15" xfId="308" applyNumberFormat="1" applyFont="1" applyBorder="1" applyAlignment="1">
      <alignment horizontal="center" vertical="center" wrapText="1"/>
    </xf>
    <xf numFmtId="49" fontId="49" fillId="0" borderId="16" xfId="308" applyNumberFormat="1" applyFont="1" applyBorder="1" applyAlignment="1">
      <alignment horizontal="center" vertical="center" wrapText="1"/>
    </xf>
    <xf numFmtId="1" fontId="49" fillId="0" borderId="17" xfId="308" applyNumberFormat="1" applyFont="1" applyBorder="1" applyAlignment="1">
      <alignment horizontal="center"/>
    </xf>
    <xf numFmtId="0" fontId="96" fillId="0" borderId="0" xfId="308"/>
    <xf numFmtId="0" fontId="104" fillId="0" borderId="0" xfId="197" applyFont="1" applyAlignment="1">
      <alignment vertical="center"/>
    </xf>
    <xf numFmtId="49" fontId="47" fillId="0" borderId="0" xfId="308" applyNumberFormat="1" applyFont="1" applyAlignment="1">
      <alignment horizontal="left" vertical="center"/>
    </xf>
    <xf numFmtId="0" fontId="96" fillId="0" borderId="0" xfId="308"/>
    <xf numFmtId="0" fontId="104" fillId="0" borderId="0" xfId="197" applyFont="1" applyAlignment="1">
      <alignment vertical="center"/>
    </xf>
    <xf numFmtId="49" fontId="47" fillId="0" borderId="0" xfId="308" applyNumberFormat="1" applyFont="1" applyAlignment="1">
      <alignment horizontal="left"/>
    </xf>
    <xf numFmtId="0" fontId="96" fillId="0" borderId="0" xfId="308"/>
    <xf numFmtId="0" fontId="96" fillId="0" borderId="0" xfId="308"/>
    <xf numFmtId="0" fontId="104" fillId="0" borderId="0" xfId="197" applyFont="1" applyAlignment="1">
      <alignment vertical="center"/>
    </xf>
    <xf numFmtId="0" fontId="96" fillId="0" borderId="0" xfId="308"/>
    <xf numFmtId="0" fontId="104" fillId="0" borderId="0" xfId="197" applyFont="1" applyAlignment="1">
      <alignment vertical="center"/>
    </xf>
    <xf numFmtId="0" fontId="96" fillId="0" borderId="0" xfId="308"/>
    <xf numFmtId="0" fontId="104" fillId="0" borderId="0" xfId="197" applyFont="1" applyAlignment="1">
      <alignment vertical="center"/>
    </xf>
    <xf numFmtId="0" fontId="96" fillId="0" borderId="0" xfId="308"/>
    <xf numFmtId="0" fontId="104" fillId="0" borderId="0" xfId="197" applyFont="1" applyAlignment="1">
      <alignment vertical="center"/>
    </xf>
    <xf numFmtId="0" fontId="96" fillId="0" borderId="0" xfId="308"/>
    <xf numFmtId="0" fontId="104" fillId="0" borderId="0" xfId="197" applyFont="1" applyAlignment="1">
      <alignment vertical="center"/>
    </xf>
    <xf numFmtId="0" fontId="96" fillId="0" borderId="0" xfId="308"/>
    <xf numFmtId="0" fontId="104" fillId="0" borderId="0" xfId="197" applyFont="1" applyAlignment="1">
      <alignment vertical="center"/>
    </xf>
    <xf numFmtId="0" fontId="104" fillId="0" borderId="0" xfId="197" applyFont="1" applyAlignment="1">
      <alignment vertical="center"/>
    </xf>
    <xf numFmtId="0" fontId="13" fillId="0" borderId="42" xfId="302" applyNumberFormat="1" applyFont="1" applyFill="1" applyBorder="1" applyAlignment="1">
      <alignment horizontal="center" vertical="center" wrapText="1"/>
    </xf>
    <xf numFmtId="0" fontId="13" fillId="0" borderId="43" xfId="302" applyNumberFormat="1" applyFont="1" applyFill="1" applyBorder="1" applyAlignment="1">
      <alignment horizontal="center" vertical="center" wrapText="1"/>
    </xf>
    <xf numFmtId="182" fontId="7" fillId="25" borderId="19" xfId="0" applyNumberFormat="1" applyFont="1" applyFill="1" applyBorder="1" applyAlignment="1">
      <alignment horizontal="center" vertical="center"/>
    </xf>
    <xf numFmtId="182" fontId="7" fillId="25" borderId="18" xfId="0" applyNumberFormat="1" applyFont="1" applyFill="1" applyBorder="1" applyAlignment="1">
      <alignment horizontal="center" vertical="center"/>
    </xf>
    <xf numFmtId="182" fontId="7" fillId="25" borderId="41" xfId="0" applyNumberFormat="1" applyFont="1" applyFill="1" applyBorder="1" applyAlignment="1">
      <alignment horizontal="center" vertical="center"/>
    </xf>
    <xf numFmtId="220" fontId="9" fillId="0" borderId="0" xfId="0" applyNumberFormat="1" applyFont="1" applyAlignment="1">
      <alignment horizontal="right"/>
    </xf>
    <xf numFmtId="49" fontId="13" fillId="0" borderId="27" xfId="302" applyNumberFormat="1" applyFont="1" applyFill="1" applyBorder="1" applyAlignment="1">
      <alignment horizontal="left"/>
    </xf>
    <xf numFmtId="0" fontId="83" fillId="0" borderId="0" xfId="241" applyFont="1"/>
    <xf numFmtId="0" fontId="6" fillId="0" borderId="0" xfId="225" applyFont="1"/>
    <xf numFmtId="0" fontId="12" fillId="0" borderId="44" xfId="225" applyFont="1" applyBorder="1"/>
    <xf numFmtId="0" fontId="5" fillId="0" borderId="0" xfId="225" applyFont="1"/>
    <xf numFmtId="221" fontId="5" fillId="0" borderId="45" xfId="225" applyNumberFormat="1" applyFont="1" applyBorder="1" applyAlignment="1">
      <alignment vertical="center"/>
    </xf>
    <xf numFmtId="0" fontId="12" fillId="0" borderId="0" xfId="225" applyFont="1"/>
    <xf numFmtId="0" fontId="5" fillId="0" borderId="46" xfId="225" applyFont="1" applyFill="1" applyBorder="1" applyAlignment="1">
      <alignment horizontal="center"/>
    </xf>
    <xf numFmtId="3" fontId="5" fillId="0" borderId="45" xfId="225" applyNumberFormat="1" applyFont="1" applyBorder="1" applyAlignment="1">
      <alignment horizontal="right"/>
    </xf>
    <xf numFmtId="0" fontId="5" fillId="0" borderId="45" xfId="225" applyFont="1" applyBorder="1" applyAlignment="1">
      <alignment horizontal="center"/>
    </xf>
    <xf numFmtId="0" fontId="5" fillId="0" borderId="47" xfId="225" applyFont="1" applyBorder="1" applyAlignment="1">
      <alignment horizontal="center"/>
    </xf>
    <xf numFmtId="0" fontId="5" fillId="0" borderId="48" xfId="225" applyFont="1" applyBorder="1" applyAlignment="1">
      <alignment horizontal="centerContinuous"/>
    </xf>
    <xf numFmtId="0" fontId="5" fillId="0" borderId="49" xfId="225" applyFont="1" applyBorder="1" applyAlignment="1">
      <alignment horizontal="centerContinuous"/>
    </xf>
    <xf numFmtId="0" fontId="9" fillId="0" borderId="50" xfId="225" applyFont="1" applyBorder="1" applyAlignment="1">
      <alignment horizontal="centerContinuous"/>
    </xf>
    <xf numFmtId="221" fontId="5" fillId="0" borderId="47" xfId="225" applyNumberFormat="1" applyFont="1" applyBorder="1" applyAlignment="1">
      <alignment vertical="center"/>
    </xf>
    <xf numFmtId="3" fontId="5" fillId="0" borderId="51" xfId="225" applyNumberFormat="1" applyFont="1" applyBorder="1" applyAlignment="1">
      <alignment horizontal="right"/>
    </xf>
    <xf numFmtId="0" fontId="13" fillId="0" borderId="44" xfId="258" applyFont="1" applyFill="1" applyBorder="1" applyAlignment="1">
      <alignment horizontal="right" vertical="center"/>
    </xf>
    <xf numFmtId="0" fontId="5" fillId="0" borderId="51" xfId="225" applyFont="1" applyBorder="1" applyAlignment="1">
      <alignment horizontal="center"/>
    </xf>
    <xf numFmtId="221" fontId="5" fillId="0" borderId="52" xfId="225" applyNumberFormat="1" applyFont="1" applyBorder="1" applyAlignment="1">
      <alignment vertical="center"/>
    </xf>
    <xf numFmtId="0" fontId="9" fillId="0" borderId="53" xfId="225" applyFont="1" applyBorder="1" applyAlignment="1">
      <alignment horizontal="centerContinuous"/>
    </xf>
    <xf numFmtId="0" fontId="9" fillId="0" borderId="54" xfId="225" applyFont="1" applyBorder="1" applyAlignment="1">
      <alignment horizontal="centerContinuous"/>
    </xf>
    <xf numFmtId="0" fontId="5" fillId="0" borderId="55" xfId="225" applyFont="1" applyBorder="1" applyAlignment="1">
      <alignment horizontal="centerContinuous"/>
    </xf>
    <xf numFmtId="0" fontId="5" fillId="0" borderId="56" xfId="225" applyFont="1" applyBorder="1" applyAlignment="1">
      <alignment horizontal="centerContinuous"/>
    </xf>
    <xf numFmtId="0" fontId="5" fillId="0" borderId="57" xfId="225" applyFont="1" applyBorder="1" applyAlignment="1">
      <alignment horizontal="centerContinuous"/>
    </xf>
    <xf numFmtId="0" fontId="5" fillId="0" borderId="58" xfId="225" applyFont="1" applyBorder="1" applyAlignment="1">
      <alignment horizontal="centerContinuous"/>
    </xf>
    <xf numFmtId="221" fontId="5" fillId="0" borderId="58" xfId="225" applyNumberFormat="1" applyFont="1" applyBorder="1" applyAlignment="1">
      <alignment vertical="center"/>
    </xf>
    <xf numFmtId="0" fontId="5" fillId="0" borderId="59" xfId="225" applyFont="1" applyFill="1" applyBorder="1" applyAlignment="1">
      <alignment horizontal="center" vertical="center" wrapText="1"/>
    </xf>
    <xf numFmtId="0" fontId="5" fillId="0" borderId="45" xfId="225" applyFont="1" applyFill="1" applyBorder="1" applyAlignment="1">
      <alignment horizontal="center" vertical="center"/>
    </xf>
    <xf numFmtId="0" fontId="5" fillId="0" borderId="59" xfId="225" applyFont="1" applyFill="1" applyBorder="1" applyAlignment="1">
      <alignment horizontal="center" vertical="center"/>
    </xf>
    <xf numFmtId="0" fontId="5" fillId="0" borderId="45" xfId="225" applyFont="1" applyFill="1" applyBorder="1" applyAlignment="1">
      <alignment horizontal="center" vertical="center" wrapText="1"/>
    </xf>
    <xf numFmtId="0" fontId="5" fillId="0" borderId="47" xfId="225" applyFont="1" applyFill="1" applyBorder="1" applyAlignment="1">
      <alignment horizontal="center" vertical="center" wrapText="1"/>
    </xf>
    <xf numFmtId="0" fontId="5" fillId="58" borderId="27" xfId="0" applyFont="1" applyFill="1" applyBorder="1" applyAlignment="1">
      <alignment vertical="center"/>
    </xf>
    <xf numFmtId="220" fontId="0" fillId="0" borderId="0" xfId="0" applyNumberFormat="1"/>
    <xf numFmtId="0" fontId="13" fillId="0" borderId="0" xfId="0" applyFont="1" applyAlignment="1">
      <alignment wrapText="1"/>
    </xf>
    <xf numFmtId="3" fontId="102" fillId="0" borderId="0" xfId="241" applyNumberFormat="1" applyFont="1"/>
    <xf numFmtId="0" fontId="102" fillId="0" borderId="0" xfId="241" applyFont="1"/>
    <xf numFmtId="0" fontId="78" fillId="0" borderId="0" xfId="241"/>
    <xf numFmtId="0" fontId="78" fillId="0" borderId="0" xfId="241" applyAlignment="1">
      <alignment wrapText="1"/>
    </xf>
    <xf numFmtId="3" fontId="78" fillId="0" borderId="0" xfId="241" applyNumberFormat="1"/>
    <xf numFmtId="0" fontId="78" fillId="0" borderId="0" xfId="241"/>
    <xf numFmtId="0" fontId="78" fillId="0" borderId="0" xfId="241" applyAlignment="1">
      <alignment wrapText="1"/>
    </xf>
    <xf numFmtId="0" fontId="19"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17" fontId="0" fillId="0" borderId="39" xfId="0" applyNumberFormat="1" applyBorder="1" applyAlignment="1">
      <alignment horizontal="center" vertical="center"/>
    </xf>
    <xf numFmtId="166" fontId="0" fillId="0" borderId="39" xfId="0" applyNumberFormat="1" applyBorder="1" applyAlignment="1">
      <alignment vertical="center"/>
    </xf>
    <xf numFmtId="166" fontId="0" fillId="0" borderId="13" xfId="0" applyNumberFormat="1" applyBorder="1" applyAlignment="1">
      <alignment vertical="center"/>
    </xf>
    <xf numFmtId="166" fontId="0" fillId="0" borderId="0" xfId="0" applyNumberFormat="1" applyBorder="1" applyAlignment="1">
      <alignment vertical="center"/>
    </xf>
    <xf numFmtId="17" fontId="0" fillId="0" borderId="0" xfId="0" applyNumberFormat="1" applyBorder="1" applyAlignment="1">
      <alignment horizontal="center" vertical="center"/>
    </xf>
    <xf numFmtId="0" fontId="20" fillId="0" borderId="0" xfId="0" applyFont="1" applyAlignment="1">
      <alignment vertical="center"/>
    </xf>
    <xf numFmtId="0" fontId="2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95" fillId="0" borderId="0" xfId="302"/>
    <xf numFmtId="0" fontId="106" fillId="0" borderId="0" xfId="225" applyFont="1"/>
    <xf numFmtId="0" fontId="5" fillId="0" borderId="0" xfId="0" applyFont="1" applyAlignment="1">
      <alignment horizontal="center"/>
    </xf>
    <xf numFmtId="0" fontId="5" fillId="0" borderId="0" xfId="258" applyFont="1" applyBorder="1"/>
    <xf numFmtId="0" fontId="8" fillId="0" borderId="0" xfId="258" applyFont="1" applyBorder="1"/>
    <xf numFmtId="0" fontId="13" fillId="0" borderId="0" xfId="258" applyFont="1" applyFill="1" applyBorder="1"/>
    <xf numFmtId="0" fontId="8" fillId="0" borderId="0" xfId="258" applyFont="1" applyFill="1" applyBorder="1" applyAlignment="1">
      <alignment horizontal="right"/>
    </xf>
    <xf numFmtId="0" fontId="8" fillId="0" borderId="0" xfId="258" applyFont="1" applyBorder="1" applyAlignment="1">
      <alignment horizontal="left"/>
    </xf>
    <xf numFmtId="224" fontId="5" fillId="0" borderId="58" xfId="258" applyNumberFormat="1" applyFont="1" applyFill="1" applyBorder="1" applyAlignment="1"/>
    <xf numFmtId="180" fontId="5" fillId="0" borderId="54" xfId="258" applyNumberFormat="1" applyFont="1" applyFill="1" applyBorder="1" applyAlignment="1">
      <alignment horizontal="right"/>
    </xf>
    <xf numFmtId="224" fontId="5" fillId="0" borderId="52" xfId="258" applyNumberFormat="1" applyFont="1" applyFill="1" applyBorder="1" applyAlignment="1"/>
    <xf numFmtId="180" fontId="5" fillId="0" borderId="51" xfId="258" applyNumberFormat="1" applyFont="1" applyFill="1" applyBorder="1" applyAlignment="1">
      <alignment horizontal="right"/>
    </xf>
    <xf numFmtId="222" fontId="5" fillId="0" borderId="51" xfId="258" applyNumberFormat="1" applyFont="1" applyFill="1" applyBorder="1" applyAlignment="1">
      <alignment horizontal="left"/>
    </xf>
    <xf numFmtId="224" fontId="5" fillId="0" borderId="52" xfId="258" applyNumberFormat="1" applyFont="1" applyFill="1" applyBorder="1" applyAlignment="1">
      <alignment horizontal="right"/>
    </xf>
    <xf numFmtId="0" fontId="12" fillId="0" borderId="0" xfId="258" applyFont="1" applyFill="1" applyBorder="1" applyAlignment="1">
      <alignment horizontal="centerContinuous" vertical="center"/>
    </xf>
    <xf numFmtId="0" fontId="5" fillId="0" borderId="51" xfId="258" applyFont="1" applyFill="1" applyBorder="1" applyAlignment="1">
      <alignment horizontal="centerContinuous" vertical="center"/>
    </xf>
    <xf numFmtId="3" fontId="5" fillId="0" borderId="0" xfId="258" applyNumberFormat="1" applyFont="1" applyFill="1" applyBorder="1" applyAlignment="1">
      <alignment horizontal="right" vertical="center" wrapText="1"/>
    </xf>
    <xf numFmtId="165" fontId="5" fillId="0" borderId="0" xfId="258" applyNumberFormat="1" applyFont="1" applyFill="1" applyBorder="1" applyAlignment="1">
      <alignment vertical="center" wrapText="1"/>
    </xf>
    <xf numFmtId="180" fontId="5" fillId="0" borderId="0" xfId="258" applyNumberFormat="1" applyFont="1" applyFill="1" applyBorder="1" applyAlignment="1">
      <alignment horizontal="right" vertical="center" wrapText="1"/>
    </xf>
    <xf numFmtId="180" fontId="5" fillId="0" borderId="52" xfId="258" applyNumberFormat="1" applyFont="1" applyFill="1" applyBorder="1" applyAlignment="1">
      <alignment horizontal="right"/>
    </xf>
    <xf numFmtId="0" fontId="6" fillId="0" borderId="55" xfId="258" applyFont="1" applyFill="1" applyBorder="1" applyAlignment="1">
      <alignment horizontal="centerContinuous" vertical="center"/>
    </xf>
    <xf numFmtId="0" fontId="5" fillId="0" borderId="53" xfId="258" applyFont="1" applyFill="1" applyBorder="1" applyAlignment="1">
      <alignment horizontal="centerContinuous" vertical="center"/>
    </xf>
    <xf numFmtId="223" fontId="8" fillId="0" borderId="46" xfId="258" applyNumberFormat="1" applyFont="1" applyFill="1" applyBorder="1" applyAlignment="1">
      <alignment horizontal="center" vertical="center"/>
    </xf>
    <xf numFmtId="223" fontId="5" fillId="0" borderId="46" xfId="258" applyNumberFormat="1" applyFont="1" applyFill="1" applyBorder="1" applyAlignment="1">
      <alignment horizontal="center" vertical="center" wrapText="1"/>
    </xf>
    <xf numFmtId="223" fontId="5" fillId="0" borderId="46" xfId="258" applyNumberFormat="1" applyFont="1" applyFill="1" applyBorder="1" applyAlignment="1">
      <alignment horizontal="center" vertical="center"/>
    </xf>
    <xf numFmtId="223" fontId="5" fillId="0" borderId="49" xfId="258" applyNumberFormat="1" applyFont="1" applyFill="1" applyBorder="1" applyAlignment="1">
      <alignment horizontal="centerContinuous" vertical="center" wrapText="1"/>
    </xf>
    <xf numFmtId="223" fontId="5" fillId="0" borderId="50" xfId="258" applyNumberFormat="1" applyFont="1" applyFill="1" applyBorder="1" applyAlignment="1">
      <alignment horizontal="centerContinuous" vertical="center" wrapText="1"/>
    </xf>
    <xf numFmtId="223" fontId="5" fillId="0" borderId="49" xfId="258" applyNumberFormat="1" applyFont="1" applyFill="1" applyBorder="1" applyAlignment="1">
      <alignment horizontal="centerContinuous" vertical="center"/>
    </xf>
    <xf numFmtId="223" fontId="5" fillId="0" borderId="50" xfId="258" applyNumberFormat="1" applyFont="1" applyFill="1" applyBorder="1" applyAlignment="1">
      <alignment horizontal="centerContinuous" vertical="center"/>
    </xf>
    <xf numFmtId="223" fontId="5" fillId="0" borderId="57" xfId="258" applyNumberFormat="1" applyFont="1" applyFill="1" applyBorder="1" applyAlignment="1">
      <alignment horizontal="centerContinuous" vertical="center"/>
    </xf>
    <xf numFmtId="223" fontId="5" fillId="0" borderId="56" xfId="258" applyNumberFormat="1" applyFont="1" applyFill="1" applyBorder="1" applyAlignment="1">
      <alignment horizontal="centerContinuous" vertical="center" wrapText="1"/>
    </xf>
    <xf numFmtId="223" fontId="5" fillId="0" borderId="55" xfId="258" applyNumberFormat="1" applyFont="1" applyFill="1" applyBorder="1" applyAlignment="1">
      <alignment horizontal="centerContinuous" vertical="center" wrapText="1"/>
    </xf>
    <xf numFmtId="223" fontId="5" fillId="0" borderId="48" xfId="258" applyNumberFormat="1" applyFont="1" applyFill="1" applyBorder="1" applyAlignment="1">
      <alignment horizontal="centerContinuous" vertical="center" wrapText="1"/>
    </xf>
    <xf numFmtId="223" fontId="9" fillId="0" borderId="56" xfId="258" applyNumberFormat="1" applyFont="1" applyFill="1" applyBorder="1" applyAlignment="1">
      <alignment horizontal="centerContinuous"/>
    </xf>
    <xf numFmtId="223" fontId="9" fillId="0" borderId="55" xfId="258" applyNumberFormat="1" applyFont="1" applyFill="1" applyBorder="1" applyAlignment="1">
      <alignment horizontal="centerContinuous"/>
    </xf>
    <xf numFmtId="223" fontId="5" fillId="0" borderId="55" xfId="258" applyNumberFormat="1" applyFont="1" applyFill="1" applyBorder="1" applyAlignment="1">
      <alignment horizontal="centerContinuous" vertical="center"/>
    </xf>
    <xf numFmtId="0" fontId="5" fillId="0" borderId="0" xfId="258" applyFont="1" applyFill="1" applyBorder="1"/>
    <xf numFmtId="0" fontId="13" fillId="0" borderId="0" xfId="258" applyFont="1" applyFill="1" applyBorder="1" applyAlignment="1">
      <alignment horizontal="centerContinuous"/>
    </xf>
    <xf numFmtId="0" fontId="13" fillId="0" borderId="0" xfId="258" applyFont="1" applyFill="1" applyBorder="1" applyAlignment="1">
      <alignment horizontal="centerContinuous" vertical="center"/>
    </xf>
    <xf numFmtId="223" fontId="10" fillId="0" borderId="0" xfId="258" applyNumberFormat="1" applyFont="1" applyFill="1" applyBorder="1" applyAlignment="1">
      <alignment horizontal="left" vertical="center"/>
    </xf>
    <xf numFmtId="0" fontId="10" fillId="0" borderId="0" xfId="258" applyFont="1" applyFill="1" applyBorder="1" applyAlignment="1">
      <alignment horizontal="centerContinuous" vertical="center"/>
    </xf>
    <xf numFmtId="0" fontId="5" fillId="0" borderId="51" xfId="258" applyNumberFormat="1" applyFont="1" applyFill="1" applyBorder="1" applyAlignment="1" applyProtection="1">
      <alignment horizontal="left"/>
    </xf>
    <xf numFmtId="0" fontId="5" fillId="0" borderId="51" xfId="258" applyNumberFormat="1" applyFont="1" applyFill="1" applyBorder="1" applyAlignment="1">
      <alignment horizontal="left"/>
    </xf>
    <xf numFmtId="0" fontId="5" fillId="0" borderId="54" xfId="258" applyNumberFormat="1" applyFont="1" applyFill="1" applyBorder="1" applyAlignment="1">
      <alignment horizontal="left"/>
    </xf>
    <xf numFmtId="165" fontId="5" fillId="0" borderId="52" xfId="258" applyNumberFormat="1" applyFont="1" applyFill="1" applyBorder="1" applyAlignment="1">
      <alignment horizontal="right" vertical="center" wrapText="1"/>
    </xf>
    <xf numFmtId="224" fontId="5" fillId="0" borderId="58" xfId="258" applyNumberFormat="1" applyFont="1" applyFill="1" applyBorder="1" applyAlignment="1">
      <alignment horizontal="right"/>
    </xf>
    <xf numFmtId="0" fontId="12" fillId="0" borderId="52" xfId="258" applyFont="1" applyFill="1" applyBorder="1" applyAlignment="1">
      <alignment horizontal="centerContinuous" vertical="center"/>
    </xf>
    <xf numFmtId="0" fontId="6" fillId="0" borderId="56" xfId="258" applyFont="1" applyFill="1" applyBorder="1" applyAlignment="1">
      <alignment horizontal="centerContinuous" vertical="center"/>
    </xf>
    <xf numFmtId="0" fontId="12" fillId="0" borderId="83" xfId="258" applyFont="1" applyBorder="1"/>
    <xf numFmtId="0" fontId="13" fillId="0" borderId="83" xfId="258" applyFont="1" applyBorder="1" applyAlignment="1">
      <alignment horizontal="right" vertical="center"/>
    </xf>
    <xf numFmtId="0" fontId="38" fillId="0" borderId="0" xfId="196" applyFill="1" applyBorder="1" applyAlignment="1" applyProtection="1">
      <alignment horizontal="right" vertical="top"/>
    </xf>
    <xf numFmtId="0" fontId="30" fillId="0" borderId="59" xfId="225" applyNumberFormat="1" applyFont="1" applyFill="1" applyBorder="1" applyAlignment="1">
      <alignment horizontal="center" vertical="center"/>
    </xf>
    <xf numFmtId="0" fontId="32" fillId="0" borderId="0" xfId="225" applyFont="1" applyFill="1" applyBorder="1" applyAlignment="1">
      <alignment horizontal="center" vertical="center"/>
    </xf>
    <xf numFmtId="0" fontId="32" fillId="57" borderId="0" xfId="225" applyFont="1" applyFill="1" applyBorder="1" applyAlignment="1">
      <alignment horizontal="center" vertical="center"/>
    </xf>
    <xf numFmtId="0" fontId="32" fillId="0" borderId="0" xfId="225" applyFont="1" applyFill="1" applyBorder="1" applyAlignment="1">
      <alignment horizontal="centerContinuous" vertical="center"/>
    </xf>
    <xf numFmtId="0" fontId="30" fillId="0" borderId="46" xfId="225" applyNumberFormat="1" applyFont="1" applyFill="1" applyBorder="1" applyAlignment="1">
      <alignment horizontal="center" vertical="center" wrapText="1"/>
    </xf>
    <xf numFmtId="0" fontId="32" fillId="0" borderId="0" xfId="225" applyFont="1" applyFill="1" applyBorder="1" applyAlignment="1">
      <alignment horizontal="center" vertical="top"/>
    </xf>
    <xf numFmtId="0" fontId="12" fillId="0" borderId="83" xfId="225" applyFont="1" applyBorder="1"/>
    <xf numFmtId="0" fontId="13" fillId="0" borderId="83" xfId="225" applyFont="1" applyBorder="1" applyAlignment="1">
      <alignment horizontal="right" vertical="center"/>
    </xf>
    <xf numFmtId="184" fontId="34" fillId="0" borderId="13" xfId="0" applyNumberFormat="1" applyFont="1" applyBorder="1"/>
    <xf numFmtId="184" fontId="34" fillId="0" borderId="39" xfId="0" applyNumberFormat="1" applyFont="1" applyBorder="1"/>
    <xf numFmtId="184" fontId="34" fillId="0" borderId="37" xfId="0" applyNumberFormat="1" applyFont="1" applyBorder="1"/>
    <xf numFmtId="0" fontId="0" fillId="0" borderId="0" xfId="0" applyBorder="1"/>
    <xf numFmtId="184" fontId="34" fillId="0" borderId="65" xfId="0" applyNumberFormat="1" applyFont="1" applyBorder="1"/>
    <xf numFmtId="0" fontId="31" fillId="0" borderId="0" xfId="225" applyFont="1" applyFill="1" applyBorder="1" applyAlignment="1">
      <alignment horizontal="left" vertical="top" wrapText="1"/>
    </xf>
    <xf numFmtId="0" fontId="78" fillId="0" borderId="0" xfId="241" applyAlignment="1">
      <alignment horizontal="right"/>
    </xf>
    <xf numFmtId="0" fontId="78" fillId="0" borderId="0" xfId="241"/>
    <xf numFmtId="0" fontId="78" fillId="0" borderId="0" xfId="241" applyFill="1"/>
    <xf numFmtId="0" fontId="5" fillId="0" borderId="37" xfId="0" applyFont="1" applyBorder="1" applyAlignment="1">
      <alignment horizontal="center" vertical="center"/>
    </xf>
    <xf numFmtId="0" fontId="13" fillId="0" borderId="0" xfId="302" applyFont="1"/>
    <xf numFmtId="0" fontId="13" fillId="0" borderId="0" xfId="302" applyFont="1" applyAlignment="1">
      <alignment horizontal="left" vertical="top" wrapText="1"/>
    </xf>
    <xf numFmtId="0" fontId="95" fillId="0" borderId="0" xfId="302"/>
    <xf numFmtId="0" fontId="13" fillId="0" borderId="0" xfId="0" applyNumberFormat="1" applyFont="1" applyFill="1" applyBorder="1" applyAlignment="1">
      <alignment horizontal="left" vertical="center" wrapText="1"/>
    </xf>
    <xf numFmtId="0" fontId="13" fillId="0" borderId="32" xfId="0" applyNumberFormat="1" applyFont="1" applyFill="1" applyBorder="1" applyAlignment="1">
      <alignment horizontal="center" vertical="center" wrapText="1"/>
    </xf>
    <xf numFmtId="0" fontId="13"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0" xfId="0" applyFont="1" applyBorder="1" applyAlignment="1">
      <alignment horizontal="right"/>
    </xf>
    <xf numFmtId="0" fontId="50" fillId="0" borderId="0" xfId="308" applyFont="1" applyAlignment="1">
      <alignment horizontal="center" vertical="center"/>
    </xf>
    <xf numFmtId="0" fontId="11" fillId="0" borderId="0" xfId="308" applyFont="1" applyAlignment="1">
      <alignment horizontal="center" vertical="center"/>
    </xf>
    <xf numFmtId="165" fontId="49" fillId="0" borderId="0" xfId="308" applyNumberFormat="1" applyFont="1" applyAlignment="1">
      <alignment horizontal="right"/>
    </xf>
    <xf numFmtId="0" fontId="9" fillId="59" borderId="5" xfId="258" applyFont="1" applyFill="1" applyBorder="1" applyAlignment="1">
      <alignment vertical="center"/>
    </xf>
    <xf numFmtId="0" fontId="9" fillId="0" borderId="40" xfId="258" applyFont="1" applyBorder="1" applyAlignment="1">
      <alignment vertical="center" wrapText="1"/>
    </xf>
    <xf numFmtId="182" fontId="5" fillId="0" borderId="18" xfId="258" applyNumberFormat="1" applyFont="1" applyFill="1" applyBorder="1" applyAlignment="1">
      <alignment horizontal="center" vertical="center"/>
    </xf>
    <xf numFmtId="182" fontId="5" fillId="0" borderId="19" xfId="258"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xf>
    <xf numFmtId="0" fontId="0" fillId="0" borderId="0" xfId="0" applyAlignment="1">
      <alignment horizontal="center"/>
    </xf>
    <xf numFmtId="0" fontId="88" fillId="0" borderId="0" xfId="195" applyFill="1"/>
    <xf numFmtId="228" fontId="9" fillId="0" borderId="85" xfId="277" applyNumberFormat="1" applyFont="1" applyFill="1" applyBorder="1" applyAlignment="1">
      <alignment horizontal="right" vertical="center"/>
    </xf>
    <xf numFmtId="228" fontId="9" fillId="0" borderId="86" xfId="277" applyNumberFormat="1" applyFont="1" applyFill="1" applyBorder="1" applyAlignment="1">
      <alignment horizontal="right" vertical="center"/>
    </xf>
    <xf numFmtId="0" fontId="9" fillId="0" borderId="87" xfId="277" applyFont="1" applyFill="1" applyBorder="1" applyAlignment="1">
      <alignment horizontal="left" vertical="center" indent="1"/>
    </xf>
    <xf numFmtId="0" fontId="91" fillId="0" borderId="0" xfId="226"/>
    <xf numFmtId="0" fontId="5" fillId="0" borderId="0" xfId="277" applyFont="1" applyFill="1" applyBorder="1"/>
    <xf numFmtId="0" fontId="10" fillId="0" borderId="0" xfId="277" applyFont="1" applyFill="1" applyBorder="1" applyAlignment="1">
      <alignment horizontal="left" vertical="center"/>
    </xf>
    <xf numFmtId="0" fontId="10" fillId="0" borderId="0" xfId="277" applyFont="1" applyFill="1" applyAlignment="1">
      <alignment horizontal="left" vertical="center"/>
    </xf>
    <xf numFmtId="227" fontId="5" fillId="0" borderId="0" xfId="277" applyNumberFormat="1" applyFont="1" applyFill="1" applyAlignment="1">
      <alignment horizontal="left" vertical="center"/>
    </xf>
    <xf numFmtId="0" fontId="30" fillId="0" borderId="0" xfId="277" applyFont="1" applyFill="1" applyAlignment="1">
      <alignment vertical="center"/>
    </xf>
    <xf numFmtId="228" fontId="9" fillId="0" borderId="85" xfId="277" applyNumberFormat="1" applyFont="1" applyFill="1" applyBorder="1" applyAlignment="1">
      <alignment horizontal="right" vertical="center"/>
    </xf>
    <xf numFmtId="228" fontId="9" fillId="0" borderId="86" xfId="277" applyNumberFormat="1" applyFont="1" applyFill="1" applyBorder="1" applyAlignment="1">
      <alignment horizontal="right" vertical="center"/>
    </xf>
    <xf numFmtId="0" fontId="9" fillId="0" borderId="88" xfId="277" applyFont="1" applyFill="1" applyBorder="1" applyAlignment="1">
      <alignment horizontal="left" vertical="center" wrapText="1"/>
    </xf>
    <xf numFmtId="0" fontId="5" fillId="0" borderId="89" xfId="277" quotePrefix="1" applyNumberFormat="1" applyFont="1" applyFill="1" applyBorder="1" applyAlignment="1">
      <alignment horizontal="center" vertical="center" wrapText="1" shrinkToFit="1"/>
    </xf>
    <xf numFmtId="0" fontId="5" fillId="0" borderId="90" xfId="277" quotePrefix="1" applyNumberFormat="1" applyFont="1" applyFill="1" applyBorder="1" applyAlignment="1">
      <alignment horizontal="center" vertical="center" wrapText="1" shrinkToFit="1"/>
    </xf>
    <xf numFmtId="0" fontId="93" fillId="0" borderId="45" xfId="277" applyBorder="1" applyAlignment="1">
      <alignment vertical="center" wrapText="1"/>
    </xf>
    <xf numFmtId="227" fontId="5" fillId="0" borderId="89" xfId="277" applyNumberFormat="1" applyFont="1" applyFill="1" applyBorder="1" applyAlignment="1">
      <alignment horizontal="center" vertical="center" wrapText="1" shrinkToFit="1"/>
    </xf>
    <xf numFmtId="227" fontId="5" fillId="0" borderId="90" xfId="277" applyNumberFormat="1" applyFont="1" applyFill="1" applyBorder="1" applyAlignment="1">
      <alignment horizontal="center" vertical="center" wrapText="1" shrinkToFit="1"/>
    </xf>
    <xf numFmtId="0" fontId="107" fillId="0" borderId="45" xfId="277" applyFont="1" applyBorder="1" applyAlignment="1">
      <alignment vertical="center" wrapText="1"/>
    </xf>
    <xf numFmtId="0" fontId="13" fillId="0" borderId="66" xfId="277" applyFont="1" applyFill="1" applyBorder="1" applyAlignment="1">
      <alignment horizontal="centerContinuous" vertical="center" wrapText="1"/>
    </xf>
    <xf numFmtId="0" fontId="13" fillId="0" borderId="50" xfId="277" applyFont="1" applyFill="1" applyBorder="1" applyAlignment="1">
      <alignment horizontal="centerContinuous" vertical="center" wrapText="1"/>
    </xf>
    <xf numFmtId="0" fontId="5" fillId="0" borderId="59" xfId="277" applyFont="1" applyFill="1" applyBorder="1" applyAlignment="1">
      <alignment vertical="center" wrapText="1"/>
    </xf>
    <xf numFmtId="0" fontId="108" fillId="0" borderId="0" xfId="277" applyFont="1" applyFill="1" applyAlignment="1">
      <alignment vertical="center" wrapText="1"/>
    </xf>
    <xf numFmtId="0" fontId="10" fillId="0" borderId="0" xfId="277" applyFont="1" applyFill="1" applyAlignment="1">
      <alignment horizontal="center"/>
    </xf>
    <xf numFmtId="0" fontId="5" fillId="0" borderId="0" xfId="277" applyFont="1" applyFill="1" applyBorder="1" applyAlignment="1">
      <alignment horizontal="left" vertical="center"/>
    </xf>
    <xf numFmtId="0" fontId="106" fillId="0" borderId="0" xfId="0" applyFont="1"/>
    <xf numFmtId="0" fontId="109" fillId="0" borderId="36" xfId="0" applyFont="1" applyBorder="1" applyAlignment="1">
      <alignment horizontal="center" vertical="center" wrapText="1"/>
    </xf>
    <xf numFmtId="0" fontId="109" fillId="0" borderId="0" xfId="0" applyFont="1" applyFill="1" applyBorder="1" applyAlignment="1">
      <alignment horizontal="center" vertical="center" wrapText="1"/>
    </xf>
    <xf numFmtId="0" fontId="109" fillId="0" borderId="40" xfId="0" applyFont="1" applyBorder="1" applyAlignment="1">
      <alignment horizontal="center" vertical="center" wrapText="1"/>
    </xf>
    <xf numFmtId="0" fontId="109" fillId="0" borderId="38" xfId="0" applyFont="1" applyBorder="1" applyAlignment="1">
      <alignment horizontal="center" vertical="center" wrapText="1"/>
    </xf>
    <xf numFmtId="0" fontId="78" fillId="0" borderId="0" xfId="241"/>
    <xf numFmtId="0" fontId="30" fillId="0" borderId="0" xfId="0" applyFont="1" applyFill="1" applyBorder="1" applyAlignment="1">
      <alignment vertical="center" wrapText="1"/>
    </xf>
    <xf numFmtId="0" fontId="74" fillId="0" borderId="5" xfId="225" applyFont="1" applyBorder="1" applyAlignment="1">
      <alignment horizontal="center"/>
    </xf>
    <xf numFmtId="0" fontId="74" fillId="0" borderId="19" xfId="225" applyFont="1" applyBorder="1" applyAlignment="1">
      <alignment horizontal="center" vertical="center"/>
    </xf>
    <xf numFmtId="0" fontId="73" fillId="0" borderId="0" xfId="225" applyFont="1" applyAlignment="1">
      <alignment horizontal="left"/>
    </xf>
    <xf numFmtId="0" fontId="74" fillId="0" borderId="0" xfId="225" applyFont="1" applyAlignment="1">
      <alignment horizontal="centerContinuous"/>
    </xf>
    <xf numFmtId="0" fontId="74" fillId="0" borderId="0" xfId="225" applyFont="1" applyBorder="1" applyAlignment="1">
      <alignment horizontal="centerContinuous"/>
    </xf>
    <xf numFmtId="2" fontId="74" fillId="0" borderId="0" xfId="225" applyNumberFormat="1" applyFont="1"/>
    <xf numFmtId="0" fontId="74" fillId="0" borderId="4" xfId="225" applyFont="1" applyBorder="1"/>
    <xf numFmtId="0" fontId="74" fillId="0" borderId="0" xfId="225" applyFont="1" applyBorder="1"/>
    <xf numFmtId="0" fontId="74" fillId="0" borderId="18" xfId="225" applyFont="1" applyBorder="1" applyAlignment="1">
      <alignment horizontal="center" vertical="center"/>
    </xf>
    <xf numFmtId="230" fontId="74" fillId="0" borderId="0" xfId="225" applyNumberFormat="1" applyFont="1"/>
    <xf numFmtId="231" fontId="74" fillId="0" borderId="0" xfId="225" applyNumberFormat="1" applyFont="1"/>
    <xf numFmtId="0" fontId="74" fillId="0" borderId="0" xfId="225" applyFont="1" applyAlignment="1">
      <alignment horizontal="center"/>
    </xf>
    <xf numFmtId="0" fontId="74" fillId="0" borderId="5" xfId="225" applyFont="1" applyBorder="1"/>
    <xf numFmtId="0" fontId="13" fillId="0" borderId="0" xfId="225" applyFont="1" applyAlignment="1">
      <alignment horizontal="center"/>
    </xf>
    <xf numFmtId="0" fontId="73" fillId="0" borderId="0" xfId="225" applyFont="1" applyAlignment="1">
      <alignment horizontal="center"/>
    </xf>
    <xf numFmtId="0" fontId="73" fillId="0" borderId="0" xfId="225" applyFont="1" applyAlignment="1">
      <alignment horizontal="center" vertical="center"/>
    </xf>
    <xf numFmtId="0" fontId="73" fillId="0" borderId="40" xfId="225" applyFont="1" applyBorder="1" applyAlignment="1">
      <alignment vertical="center"/>
    </xf>
    <xf numFmtId="0" fontId="74" fillId="0" borderId="38" xfId="225" applyFont="1" applyFill="1" applyBorder="1" applyAlignment="1">
      <alignment horizontal="centerContinuous" vertical="center"/>
    </xf>
    <xf numFmtId="0" fontId="74" fillId="0" borderId="40" xfId="225" applyFont="1" applyFill="1" applyBorder="1" applyAlignment="1">
      <alignment horizontal="centerContinuous" vertical="center"/>
    </xf>
    <xf numFmtId="0" fontId="74" fillId="0" borderId="7" xfId="225" applyFont="1" applyFill="1" applyBorder="1" applyAlignment="1">
      <alignment horizontal="centerContinuous" vertical="center"/>
    </xf>
    <xf numFmtId="0" fontId="74" fillId="0" borderId="36" xfId="225" applyFont="1" applyFill="1" applyBorder="1" applyAlignment="1">
      <alignment horizontal="centerContinuous" vertical="center"/>
    </xf>
    <xf numFmtId="0" fontId="74" fillId="0" borderId="0" xfId="225" applyFont="1" applyFill="1" applyBorder="1" applyAlignment="1">
      <alignment horizontal="centerContinuous" vertical="center"/>
    </xf>
    <xf numFmtId="0" fontId="74" fillId="0" borderId="0" xfId="225" applyFont="1" applyFill="1" applyBorder="1" applyAlignment="1">
      <alignment horizontal="centerContinuous" vertical="center" wrapText="1"/>
    </xf>
    <xf numFmtId="2" fontId="74" fillId="0" borderId="65" xfId="225" applyNumberFormat="1" applyFont="1" applyFill="1" applyBorder="1" applyAlignment="1">
      <alignment horizontal="centerContinuous" vertical="center" wrapText="1"/>
    </xf>
    <xf numFmtId="0" fontId="74" fillId="0" borderId="20" xfId="225" applyFont="1" applyFill="1" applyBorder="1" applyAlignment="1">
      <alignment horizontal="centerContinuous" vertical="center" wrapText="1"/>
    </xf>
    <xf numFmtId="0" fontId="74" fillId="0" borderId="37" xfId="225" applyFont="1" applyFill="1" applyBorder="1" applyAlignment="1">
      <alignment horizontal="centerContinuous" vertical="center" wrapText="1"/>
    </xf>
    <xf numFmtId="0" fontId="74" fillId="0" borderId="4" xfId="225" applyFont="1" applyFill="1" applyBorder="1" applyAlignment="1">
      <alignment horizontal="centerContinuous" vertical="center" wrapText="1"/>
    </xf>
    <xf numFmtId="232" fontId="74" fillId="0" borderId="0" xfId="225" applyNumberFormat="1" applyFont="1" applyAlignment="1">
      <alignment horizontal="center" vertical="center"/>
    </xf>
    <xf numFmtId="232" fontId="74" fillId="0" borderId="4" xfId="225" applyNumberFormat="1" applyFont="1" applyFill="1" applyBorder="1" applyAlignment="1">
      <alignment horizontal="center" vertical="center"/>
    </xf>
    <xf numFmtId="232" fontId="74" fillId="0" borderId="0" xfId="225" applyNumberFormat="1" applyFont="1" applyFill="1" applyAlignment="1">
      <alignment horizontal="center" vertical="center" wrapText="1"/>
    </xf>
    <xf numFmtId="232" fontId="74" fillId="0" borderId="0" xfId="225" applyNumberFormat="1" applyFont="1" applyFill="1" applyAlignment="1">
      <alignment horizontal="center" vertical="center"/>
    </xf>
    <xf numFmtId="233" fontId="76" fillId="0" borderId="0" xfId="225" applyNumberFormat="1" applyFont="1" applyAlignment="1">
      <alignment horizontal="right"/>
    </xf>
    <xf numFmtId="234" fontId="76" fillId="0" borderId="0" xfId="225" applyNumberFormat="1" applyFont="1"/>
    <xf numFmtId="233" fontId="76" fillId="0" borderId="0" xfId="225" applyNumberFormat="1" applyFont="1"/>
    <xf numFmtId="233" fontId="74" fillId="0" borderId="0" xfId="225" applyNumberFormat="1" applyFont="1"/>
    <xf numFmtId="235" fontId="74" fillId="0" borderId="0" xfId="225" applyNumberFormat="1" applyFont="1"/>
    <xf numFmtId="0" fontId="74" fillId="0" borderId="4" xfId="225" applyFont="1" applyBorder="1" applyAlignment="1">
      <alignment horizontal="centerContinuous"/>
    </xf>
    <xf numFmtId="233" fontId="74" fillId="0" borderId="0" xfId="225" applyNumberFormat="1" applyFont="1" applyAlignment="1">
      <alignment horizontal="right"/>
    </xf>
    <xf numFmtId="232" fontId="74" fillId="0" borderId="0" xfId="225" applyNumberFormat="1" applyFont="1"/>
    <xf numFmtId="226" fontId="5" fillId="0" borderId="0" xfId="193" applyNumberFormat="1" applyFont="1" applyAlignment="1">
      <alignment horizontal="right" vertical="center"/>
    </xf>
    <xf numFmtId="0" fontId="94" fillId="0" borderId="0" xfId="282"/>
    <xf numFmtId="49" fontId="23" fillId="0" borderId="13" xfId="282" applyNumberFormat="1" applyFont="1" applyBorder="1"/>
    <xf numFmtId="49" fontId="23" fillId="0" borderId="0" xfId="282" applyNumberFormat="1" applyFont="1"/>
    <xf numFmtId="49" fontId="23" fillId="0" borderId="5" xfId="282" applyNumberFormat="1" applyFont="1" applyBorder="1"/>
    <xf numFmtId="49" fontId="23" fillId="0" borderId="0" xfId="282" applyNumberFormat="1" applyFont="1" applyBorder="1" applyAlignment="1">
      <alignment horizontal="centerContinuous"/>
    </xf>
    <xf numFmtId="49" fontId="23" fillId="0" borderId="36" xfId="282" applyNumberFormat="1" applyFont="1" applyBorder="1" applyAlignment="1">
      <alignment horizontal="centerContinuous"/>
    </xf>
    <xf numFmtId="49" fontId="23" fillId="0" borderId="5" xfId="282" applyNumberFormat="1" applyFont="1" applyBorder="1" applyAlignment="1">
      <alignment horizontal="center"/>
    </xf>
    <xf numFmtId="49" fontId="23" fillId="0" borderId="0" xfId="282" applyNumberFormat="1" applyFont="1" applyBorder="1" applyAlignment="1">
      <alignment horizontal="center"/>
    </xf>
    <xf numFmtId="49" fontId="23" fillId="0" borderId="37" xfId="282" applyNumberFormat="1" applyFont="1" applyBorder="1" applyAlignment="1">
      <alignment horizontal="centerContinuous"/>
    </xf>
    <xf numFmtId="49" fontId="23" fillId="0" borderId="20" xfId="282" applyNumberFormat="1" applyFont="1" applyBorder="1" applyAlignment="1">
      <alignment horizontal="centerContinuous"/>
    </xf>
    <xf numFmtId="49" fontId="24" fillId="0" borderId="13" xfId="282" applyNumberFormat="1" applyFont="1" applyBorder="1" applyAlignment="1">
      <alignment horizontal="centerContinuous"/>
    </xf>
    <xf numFmtId="49" fontId="24" fillId="0" borderId="0" xfId="282" applyNumberFormat="1" applyFont="1" applyAlignment="1">
      <alignment horizontal="centerContinuous"/>
    </xf>
    <xf numFmtId="49" fontId="24" fillId="0" borderId="5" xfId="282" applyNumberFormat="1" applyFont="1" applyBorder="1" applyAlignment="1">
      <alignment horizontal="centerContinuous"/>
    </xf>
    <xf numFmtId="49" fontId="23" fillId="0" borderId="38" xfId="282" applyNumberFormat="1" applyFont="1" applyBorder="1" applyAlignment="1">
      <alignment horizontal="centerContinuous"/>
    </xf>
    <xf numFmtId="49" fontId="23" fillId="0" borderId="5" xfId="282" applyNumberFormat="1" applyFont="1" applyBorder="1" applyAlignment="1">
      <alignment horizontal="centerContinuous"/>
    </xf>
    <xf numFmtId="49" fontId="23" fillId="0" borderId="39" xfId="282" applyNumberFormat="1" applyFont="1" applyBorder="1" applyAlignment="1">
      <alignment horizontal="center"/>
    </xf>
    <xf numFmtId="49" fontId="23" fillId="0" borderId="38" xfId="282" applyNumberFormat="1" applyFont="1" applyBorder="1"/>
    <xf numFmtId="49" fontId="23" fillId="0" borderId="40" xfId="282" applyNumberFormat="1" applyFont="1" applyBorder="1"/>
    <xf numFmtId="49" fontId="23" fillId="0" borderId="36" xfId="282" applyNumberFormat="1" applyFont="1" applyBorder="1"/>
    <xf numFmtId="49" fontId="23" fillId="0" borderId="36" xfId="282" applyNumberFormat="1" applyFont="1" applyBorder="1" applyAlignment="1">
      <alignment horizontal="center"/>
    </xf>
    <xf numFmtId="49" fontId="23" fillId="0" borderId="41" xfId="282" applyNumberFormat="1" applyFont="1" applyBorder="1" applyAlignment="1">
      <alignment horizontal="center"/>
    </xf>
    <xf numFmtId="0" fontId="6" fillId="0" borderId="13" xfId="282" applyFont="1" applyBorder="1" applyAlignment="1">
      <alignment horizontal="left"/>
    </xf>
    <xf numFmtId="0" fontId="6" fillId="0" borderId="0" xfId="282" applyFont="1" applyAlignment="1">
      <alignment horizontal="left"/>
    </xf>
    <xf numFmtId="0" fontId="12" fillId="0" borderId="0" xfId="282" applyFont="1" applyAlignment="1">
      <alignment horizontal="left"/>
    </xf>
    <xf numFmtId="0" fontId="12" fillId="0" borderId="39" xfId="282" applyFont="1" applyBorder="1"/>
    <xf numFmtId="0" fontId="12" fillId="0" borderId="0" xfId="282" applyFont="1"/>
    <xf numFmtId="174" fontId="12" fillId="0" borderId="0" xfId="282" applyNumberFormat="1" applyFont="1"/>
    <xf numFmtId="174" fontId="12" fillId="0" borderId="39" xfId="282" applyNumberFormat="1" applyFont="1" applyBorder="1"/>
    <xf numFmtId="174" fontId="12" fillId="0" borderId="5" xfId="282" applyNumberFormat="1" applyFont="1" applyBorder="1"/>
    <xf numFmtId="0" fontId="12" fillId="0" borderId="13" xfId="282" applyFont="1" applyBorder="1"/>
    <xf numFmtId="175" fontId="12" fillId="0" borderId="39" xfId="282" applyNumberFormat="1" applyFont="1" applyBorder="1"/>
    <xf numFmtId="176" fontId="12" fillId="0" borderId="0" xfId="282" applyNumberFormat="1" applyFont="1" applyAlignment="1">
      <alignment horizontal="right"/>
    </xf>
    <xf numFmtId="176" fontId="12" fillId="0" borderId="39" xfId="282" applyNumberFormat="1" applyFont="1" applyBorder="1" applyAlignment="1">
      <alignment horizontal="right"/>
    </xf>
    <xf numFmtId="176" fontId="12" fillId="0" borderId="5" xfId="282" applyNumberFormat="1" applyFont="1" applyBorder="1" applyAlignment="1">
      <alignment horizontal="right"/>
    </xf>
    <xf numFmtId="177" fontId="12" fillId="0" borderId="5" xfId="282" applyNumberFormat="1" applyFont="1" applyBorder="1" applyAlignment="1">
      <alignment horizontal="right"/>
    </xf>
    <xf numFmtId="0" fontId="24" fillId="0" borderId="13" xfId="282" applyFont="1" applyBorder="1"/>
    <xf numFmtId="0" fontId="23" fillId="0" borderId="0" xfId="282" applyFont="1"/>
    <xf numFmtId="178" fontId="12" fillId="0" borderId="39" xfId="282" applyNumberFormat="1" applyFont="1" applyBorder="1" applyAlignment="1">
      <alignment horizontal="right"/>
    </xf>
    <xf numFmtId="0" fontId="23" fillId="0" borderId="13" xfId="282" applyFont="1" applyBorder="1"/>
    <xf numFmtId="179" fontId="12" fillId="0" borderId="39" xfId="282" applyNumberFormat="1" applyFont="1" applyBorder="1"/>
    <xf numFmtId="176" fontId="12" fillId="0" borderId="0" xfId="282" applyNumberFormat="1" applyFont="1" applyFill="1" applyAlignment="1">
      <alignment horizontal="right"/>
    </xf>
    <xf numFmtId="176" fontId="12" fillId="0" borderId="39" xfId="282" applyNumberFormat="1" applyFont="1" applyFill="1" applyBorder="1" applyAlignment="1">
      <alignment horizontal="right"/>
    </xf>
    <xf numFmtId="176" fontId="12" fillId="0" borderId="5" xfId="282" applyNumberFormat="1" applyFont="1" applyFill="1" applyBorder="1" applyAlignment="1">
      <alignment horizontal="right"/>
    </xf>
    <xf numFmtId="177" fontId="12" fillId="0" borderId="5" xfId="282" applyNumberFormat="1" applyFont="1" applyFill="1" applyBorder="1" applyAlignment="1">
      <alignment horizontal="right"/>
    </xf>
    <xf numFmtId="179" fontId="12" fillId="0" borderId="0" xfId="282" applyNumberFormat="1" applyFont="1"/>
    <xf numFmtId="0" fontId="23" fillId="0" borderId="0" xfId="282" applyFont="1" applyBorder="1"/>
    <xf numFmtId="175" fontId="12" fillId="0" borderId="0" xfId="282" applyNumberFormat="1" applyFont="1" applyBorder="1"/>
    <xf numFmtId="176" fontId="12" fillId="0" borderId="0" xfId="282" applyNumberFormat="1" applyFont="1" applyFill="1" applyBorder="1" applyAlignment="1">
      <alignment horizontal="right"/>
    </xf>
    <xf numFmtId="0" fontId="94" fillId="0" borderId="37" xfId="282" applyBorder="1" applyAlignment="1">
      <alignment vertical="top"/>
    </xf>
    <xf numFmtId="0" fontId="94" fillId="0" borderId="4" xfId="282" applyBorder="1" applyAlignment="1">
      <alignment vertical="top"/>
    </xf>
    <xf numFmtId="0" fontId="5" fillId="0" borderId="4" xfId="282" applyFont="1" applyBorder="1" applyAlignment="1">
      <alignment vertical="top"/>
    </xf>
    <xf numFmtId="0" fontId="5" fillId="0" borderId="20" xfId="282" applyFont="1" applyBorder="1" applyAlignment="1">
      <alignment vertical="top"/>
    </xf>
    <xf numFmtId="0" fontId="5" fillId="0" borderId="0" xfId="282" applyFont="1" applyBorder="1" applyAlignment="1">
      <alignment vertical="top"/>
    </xf>
    <xf numFmtId="0" fontId="5" fillId="0" borderId="5" xfId="282" applyFont="1" applyBorder="1" applyAlignment="1">
      <alignment vertical="top"/>
    </xf>
    <xf numFmtId="0" fontId="5" fillId="0" borderId="13" xfId="282" applyFont="1" applyBorder="1" applyAlignment="1">
      <alignment vertical="top"/>
    </xf>
    <xf numFmtId="0" fontId="94" fillId="0" borderId="0" xfId="282" applyBorder="1" applyAlignment="1">
      <alignment vertical="top"/>
    </xf>
    <xf numFmtId="0" fontId="94" fillId="0" borderId="40" xfId="282" applyBorder="1" applyAlignment="1">
      <alignment vertical="top"/>
    </xf>
    <xf numFmtId="0" fontId="5" fillId="0" borderId="40" xfId="282" applyFont="1" applyBorder="1" applyAlignment="1">
      <alignment vertical="top"/>
    </xf>
    <xf numFmtId="0" fontId="5" fillId="0" borderId="36" xfId="282" applyFont="1" applyBorder="1" applyAlignment="1">
      <alignment vertical="top"/>
    </xf>
    <xf numFmtId="0" fontId="24" fillId="0" borderId="38" xfId="282" applyFont="1" applyBorder="1" applyAlignment="1">
      <alignment vertical="center"/>
    </xf>
    <xf numFmtId="0" fontId="28" fillId="0" borderId="40" xfId="282" applyFont="1" applyBorder="1" applyAlignment="1">
      <alignment vertical="center"/>
    </xf>
    <xf numFmtId="175" fontId="12" fillId="0" borderId="41" xfId="282" applyNumberFormat="1" applyFont="1" applyBorder="1" applyAlignment="1">
      <alignment vertical="center"/>
    </xf>
    <xf numFmtId="176" fontId="12" fillId="0" borderId="40" xfId="282" applyNumberFormat="1" applyFont="1" applyFill="1" applyBorder="1" applyAlignment="1">
      <alignment vertical="center"/>
    </xf>
    <xf numFmtId="176" fontId="12" fillId="0" borderId="41" xfId="282" applyNumberFormat="1" applyFont="1" applyFill="1" applyBorder="1" applyAlignment="1">
      <alignment vertical="center"/>
    </xf>
    <xf numFmtId="176" fontId="12" fillId="0" borderId="36" xfId="282" applyNumberFormat="1" applyFont="1" applyFill="1" applyBorder="1" applyAlignment="1">
      <alignment vertical="center"/>
    </xf>
    <xf numFmtId="0" fontId="105" fillId="0" borderId="0" xfId="282" applyFont="1"/>
    <xf numFmtId="0" fontId="21" fillId="0" borderId="19" xfId="282" applyFont="1" applyBorder="1" applyAlignment="1">
      <alignment horizontal="centerContinuous" vertical="center"/>
    </xf>
    <xf numFmtId="0" fontId="21" fillId="0" borderId="7" xfId="282" applyFont="1" applyBorder="1" applyAlignment="1">
      <alignment horizontal="centerContinuous" vertical="center"/>
    </xf>
    <xf numFmtId="0" fontId="21" fillId="0" borderId="35" xfId="282" applyFont="1" applyBorder="1" applyAlignment="1">
      <alignment horizontal="centerContinuous" vertical="center"/>
    </xf>
    <xf numFmtId="0" fontId="22" fillId="0" borderId="19" xfId="282" applyFont="1" applyBorder="1" applyAlignment="1">
      <alignment horizontal="centerContinuous" vertical="center"/>
    </xf>
    <xf numFmtId="0" fontId="22" fillId="0" borderId="7" xfId="282" applyFont="1" applyBorder="1" applyAlignment="1">
      <alignment horizontal="centerContinuous" vertical="center"/>
    </xf>
    <xf numFmtId="0" fontId="22" fillId="0" borderId="35" xfId="282" applyFont="1" applyBorder="1" applyAlignment="1">
      <alignment horizontal="centerContinuous" vertical="center"/>
    </xf>
    <xf numFmtId="0" fontId="25" fillId="0" borderId="38" xfId="282" applyFont="1" applyBorder="1" applyAlignment="1">
      <alignment horizontal="centerContinuous" vertical="center"/>
    </xf>
    <xf numFmtId="0" fontId="25" fillId="0" borderId="40" xfId="282" applyFont="1" applyBorder="1" applyAlignment="1">
      <alignment horizontal="centerContinuous" vertical="center"/>
    </xf>
    <xf numFmtId="0" fontId="25" fillId="0" borderId="36" xfId="282" applyFont="1" applyBorder="1" applyAlignment="1">
      <alignment horizontal="centerContinuous" vertical="center"/>
    </xf>
    <xf numFmtId="0" fontId="25" fillId="0" borderId="19" xfId="282" applyFont="1" applyBorder="1" applyAlignment="1">
      <alignment horizontal="centerContinuous" vertical="center" wrapText="1"/>
    </xf>
    <xf numFmtId="0" fontId="25" fillId="0" borderId="7" xfId="282" applyFont="1" applyBorder="1" applyAlignment="1">
      <alignment horizontal="centerContinuous" vertical="center"/>
    </xf>
    <xf numFmtId="0" fontId="25" fillId="0" borderId="7" xfId="282" applyFont="1" applyBorder="1" applyAlignment="1">
      <alignment horizontal="centerContinuous" vertical="center" wrapText="1"/>
    </xf>
    <xf numFmtId="178" fontId="25" fillId="0" borderId="7" xfId="282" applyNumberFormat="1" applyFont="1" applyBorder="1" applyAlignment="1">
      <alignment horizontal="centerContinuous" vertical="center"/>
    </xf>
    <xf numFmtId="177" fontId="25" fillId="0" borderId="35" xfId="282" applyNumberFormat="1" applyFont="1" applyBorder="1" applyAlignment="1">
      <alignment horizontal="centerContinuous" vertical="center"/>
    </xf>
    <xf numFmtId="0" fontId="29" fillId="0" borderId="13" xfId="282" applyFont="1" applyBorder="1" applyAlignment="1"/>
    <xf numFmtId="0" fontId="17" fillId="0" borderId="38" xfId="282" applyFont="1" applyBorder="1" applyAlignment="1">
      <alignment vertical="center"/>
    </xf>
    <xf numFmtId="0" fontId="13" fillId="0" borderId="0" xfId="225" applyFont="1"/>
    <xf numFmtId="0" fontId="13" fillId="0" borderId="0" xfId="225" applyFont="1" applyFill="1"/>
    <xf numFmtId="0" fontId="5" fillId="0" borderId="65" xfId="0" applyFont="1" applyBorder="1" applyAlignment="1">
      <alignment horizontal="center" vertical="center"/>
    </xf>
    <xf numFmtId="49" fontId="5" fillId="0" borderId="20" xfId="0" applyNumberFormat="1" applyFont="1" applyBorder="1" applyAlignment="1">
      <alignment vertical="center"/>
    </xf>
    <xf numFmtId="0" fontId="9" fillId="0" borderId="40" xfId="0" applyFont="1" applyBorder="1" applyAlignment="1">
      <alignment horizontal="center"/>
    </xf>
    <xf numFmtId="184" fontId="34" fillId="0" borderId="13" xfId="0" applyNumberFormat="1" applyFont="1" applyBorder="1" applyAlignment="1">
      <alignment vertical="center"/>
    </xf>
    <xf numFmtId="184" fontId="34" fillId="0" borderId="39" xfId="0" applyNumberFormat="1" applyFont="1" applyBorder="1" applyAlignment="1">
      <alignment vertical="center"/>
    </xf>
    <xf numFmtId="0" fontId="5" fillId="0" borderId="5" xfId="0" applyFont="1" applyBorder="1" applyAlignment="1">
      <alignment vertical="center"/>
    </xf>
    <xf numFmtId="184" fontId="34" fillId="0" borderId="37" xfId="0" applyNumberFormat="1" applyFont="1" applyBorder="1" applyAlignment="1">
      <alignment vertical="center"/>
    </xf>
    <xf numFmtId="184" fontId="34" fillId="0" borderId="65" xfId="0" applyNumberFormat="1" applyFont="1" applyBorder="1" applyAlignment="1">
      <alignment vertical="center"/>
    </xf>
    <xf numFmtId="0" fontId="78" fillId="0" borderId="0" xfId="241"/>
    <xf numFmtId="0" fontId="95" fillId="0" borderId="0" xfId="302"/>
    <xf numFmtId="182" fontId="0" fillId="0" borderId="0" xfId="0" applyNumberFormat="1"/>
    <xf numFmtId="3" fontId="106" fillId="0" borderId="0" xfId="0" applyNumberFormat="1" applyFont="1"/>
    <xf numFmtId="0" fontId="78" fillId="0" borderId="0" xfId="241"/>
    <xf numFmtId="171" fontId="7" fillId="0" borderId="0" xfId="308" applyNumberFormat="1" applyFont="1" applyAlignment="1">
      <alignment horizontal="right"/>
    </xf>
    <xf numFmtId="172" fontId="7" fillId="0" borderId="0" xfId="308" applyNumberFormat="1" applyFont="1" applyAlignment="1">
      <alignment horizontal="right"/>
    </xf>
    <xf numFmtId="0" fontId="4" fillId="0" borderId="0" xfId="389"/>
    <xf numFmtId="1" fontId="7" fillId="0" borderId="17" xfId="308" applyNumberFormat="1" applyFont="1" applyBorder="1" applyAlignment="1">
      <alignment horizontal="center"/>
    </xf>
    <xf numFmtId="171" fontId="7" fillId="0" borderId="0" xfId="308" applyNumberFormat="1" applyFont="1" applyAlignment="1">
      <alignment horizontal="right"/>
    </xf>
    <xf numFmtId="0" fontId="4" fillId="0" borderId="0" xfId="0" applyFont="1"/>
    <xf numFmtId="0" fontId="13" fillId="0" borderId="0" xfId="0" applyFont="1" applyFill="1" applyBorder="1"/>
    <xf numFmtId="182" fontId="5" fillId="0" borderId="18" xfId="389" applyNumberFormat="1" applyFont="1" applyFill="1" applyBorder="1" applyAlignment="1">
      <alignment horizontal="center" vertical="center"/>
    </xf>
    <xf numFmtId="182" fontId="5" fillId="0" borderId="19" xfId="389" applyNumberFormat="1" applyFont="1" applyFill="1" applyBorder="1" applyAlignment="1">
      <alignment horizontal="center" vertical="center"/>
    </xf>
    <xf numFmtId="0" fontId="9" fillId="0" borderId="40" xfId="389" applyFont="1" applyBorder="1" applyAlignment="1">
      <alignment vertical="center" wrapText="1"/>
    </xf>
    <xf numFmtId="0" fontId="9" fillId="59" borderId="5" xfId="389" applyFont="1" applyFill="1" applyBorder="1" applyAlignment="1">
      <alignment vertical="center"/>
    </xf>
    <xf numFmtId="0" fontId="0" fillId="0" borderId="0" xfId="0"/>
    <xf numFmtId="0" fontId="9" fillId="0" borderId="40" xfId="0" applyFont="1" applyBorder="1" applyAlignment="1">
      <alignment horizontal="center"/>
    </xf>
    <xf numFmtId="183" fontId="5" fillId="0" borderId="18" xfId="0" applyNumberFormat="1" applyFont="1" applyBorder="1" applyAlignment="1">
      <alignment horizontal="center"/>
    </xf>
    <xf numFmtId="0" fontId="5" fillId="0" borderId="37" xfId="0" applyFont="1" applyBorder="1" applyAlignment="1">
      <alignment horizontal="center" vertical="center"/>
    </xf>
    <xf numFmtId="182" fontId="5" fillId="0" borderId="19" xfId="0" applyNumberFormat="1" applyFont="1" applyBorder="1" applyAlignment="1">
      <alignment horizontal="center"/>
    </xf>
    <xf numFmtId="49" fontId="5" fillId="0" borderId="20" xfId="0" applyNumberFormat="1" applyFont="1" applyBorder="1"/>
    <xf numFmtId="226" fontId="5" fillId="0" borderId="0" xfId="395" applyNumberFormat="1" applyFont="1" applyFill="1" applyAlignment="1">
      <alignment horizontal="right" vertical="center"/>
    </xf>
    <xf numFmtId="226" fontId="5" fillId="0" borderId="20" xfId="395" applyNumberFormat="1" applyFont="1" applyBorder="1" applyAlignment="1">
      <alignment horizontal="right" vertical="center"/>
    </xf>
    <xf numFmtId="184" fontId="34" fillId="0" borderId="0" xfId="0" applyNumberFormat="1" applyFont="1"/>
    <xf numFmtId="0" fontId="5" fillId="0" borderId="5" xfId="0" applyFont="1" applyBorder="1"/>
    <xf numFmtId="226" fontId="5" fillId="0" borderId="0" xfId="395" applyNumberFormat="1" applyFont="1" applyAlignment="1">
      <alignment horizontal="right" vertical="center"/>
    </xf>
    <xf numFmtId="226" fontId="5" fillId="0" borderId="5" xfId="395" applyNumberFormat="1" applyFont="1" applyBorder="1" applyAlignment="1">
      <alignment horizontal="right" vertical="center"/>
    </xf>
    <xf numFmtId="0" fontId="5" fillId="0" borderId="0" xfId="0" applyFont="1" applyFill="1" applyBorder="1"/>
    <xf numFmtId="0" fontId="115" fillId="0" borderId="32" xfId="302" applyNumberFormat="1" applyFont="1" applyFill="1" applyBorder="1" applyAlignment="1">
      <alignment horizontal="center" vertical="center" wrapText="1"/>
    </xf>
    <xf numFmtId="0" fontId="115" fillId="0" borderId="33" xfId="302" applyNumberFormat="1" applyFont="1" applyFill="1" applyBorder="1" applyAlignment="1">
      <alignment horizontal="center" vertical="center" wrapText="1"/>
    </xf>
    <xf numFmtId="0" fontId="115" fillId="0" borderId="0" xfId="302" applyFont="1" applyAlignment="1">
      <alignment horizontal="right"/>
    </xf>
    <xf numFmtId="49" fontId="115" fillId="0" borderId="27" xfId="302" applyNumberFormat="1" applyFont="1" applyBorder="1" applyAlignment="1">
      <alignment horizontal="left"/>
    </xf>
    <xf numFmtId="0" fontId="115" fillId="0" borderId="42" xfId="302" applyNumberFormat="1" applyFont="1" applyFill="1" applyBorder="1" applyAlignment="1">
      <alignment horizontal="center" vertical="center" wrapText="1"/>
    </xf>
    <xf numFmtId="0" fontId="115" fillId="0" borderId="43" xfId="302" applyNumberFormat="1" applyFont="1" applyFill="1" applyBorder="1" applyAlignment="1">
      <alignment horizontal="center" vertical="center" wrapText="1"/>
    </xf>
    <xf numFmtId="0" fontId="115" fillId="0" borderId="32" xfId="302" applyNumberFormat="1" applyFont="1" applyFill="1" applyBorder="1" applyAlignment="1">
      <alignment horizontal="center" vertical="center" wrapText="1"/>
    </xf>
    <xf numFmtId="0" fontId="115" fillId="0" borderId="33" xfId="302" applyNumberFormat="1" applyFont="1" applyFill="1" applyBorder="1" applyAlignment="1">
      <alignment horizontal="center" vertical="center" wrapText="1"/>
    </xf>
    <xf numFmtId="0" fontId="95" fillId="0" borderId="0" xfId="302"/>
    <xf numFmtId="0" fontId="115" fillId="0" borderId="0" xfId="302" applyFont="1" applyAlignment="1">
      <alignment horizontal="right"/>
    </xf>
    <xf numFmtId="49" fontId="115" fillId="0" borderId="0" xfId="302" applyNumberFormat="1" applyFont="1" applyAlignment="1">
      <alignment horizontal="left"/>
    </xf>
    <xf numFmtId="49" fontId="117" fillId="0" borderId="0" xfId="302" applyNumberFormat="1" applyFont="1" applyAlignment="1">
      <alignment horizontal="left"/>
    </xf>
    <xf numFmtId="49" fontId="115" fillId="0" borderId="27" xfId="302" applyNumberFormat="1" applyFont="1" applyBorder="1" applyAlignment="1">
      <alignment horizontal="left"/>
    </xf>
    <xf numFmtId="49" fontId="118" fillId="0" borderId="0" xfId="302" applyNumberFormat="1" applyFont="1" applyFill="1" applyBorder="1" applyAlignment="1">
      <alignment horizontal="left"/>
    </xf>
    <xf numFmtId="0" fontId="118" fillId="0" borderId="0" xfId="0" applyFont="1"/>
    <xf numFmtId="0" fontId="78" fillId="0" borderId="0" xfId="241"/>
    <xf numFmtId="0" fontId="78" fillId="0" borderId="0" xfId="241" applyAlignment="1">
      <alignment wrapText="1"/>
    </xf>
    <xf numFmtId="1" fontId="7" fillId="0" borderId="0" xfId="308" applyNumberFormat="1" applyFont="1" applyBorder="1" applyAlignment="1">
      <alignment horizontal="center"/>
    </xf>
    <xf numFmtId="3" fontId="5" fillId="0" borderId="0" xfId="0" applyNumberFormat="1" applyFont="1"/>
    <xf numFmtId="0" fontId="4" fillId="0" borderId="42" xfId="302" applyNumberFormat="1" applyFont="1" applyFill="1" applyBorder="1" applyAlignment="1">
      <alignment horizontal="center" vertical="center" wrapText="1"/>
    </xf>
    <xf numFmtId="0" fontId="4" fillId="0" borderId="43" xfId="302" applyNumberFormat="1" applyFont="1" applyFill="1" applyBorder="1" applyAlignment="1">
      <alignment horizontal="center" vertical="center" wrapText="1"/>
    </xf>
    <xf numFmtId="0" fontId="4" fillId="0" borderId="34" xfId="302" applyNumberFormat="1" applyFont="1" applyFill="1" applyBorder="1" applyAlignment="1">
      <alignment horizontal="center" vertical="center" wrapText="1"/>
    </xf>
    <xf numFmtId="0" fontId="4" fillId="0" borderId="16" xfId="302" applyNumberFormat="1" applyFont="1" applyFill="1" applyBorder="1" applyAlignment="1">
      <alignment horizontal="center" vertical="center" wrapText="1"/>
    </xf>
    <xf numFmtId="0" fontId="4" fillId="0" borderId="32" xfId="302" applyNumberFormat="1" applyFont="1" applyFill="1" applyBorder="1" applyAlignment="1">
      <alignment horizontal="center" vertical="center" wrapText="1"/>
    </xf>
    <xf numFmtId="0" fontId="4" fillId="0" borderId="33" xfId="302" applyNumberFormat="1" applyFont="1" applyFill="1" applyBorder="1" applyAlignment="1">
      <alignment horizontal="center" vertical="center" wrapText="1"/>
    </xf>
    <xf numFmtId="0" fontId="109" fillId="0" borderId="0" xfId="0" applyFont="1" applyBorder="1" applyAlignment="1">
      <alignment horizontal="center" vertical="center" wrapText="1"/>
    </xf>
    <xf numFmtId="0" fontId="109" fillId="0" borderId="5" xfId="0" applyFont="1" applyBorder="1" applyAlignment="1">
      <alignment horizontal="center"/>
    </xf>
    <xf numFmtId="0" fontId="109" fillId="0" borderId="100" xfId="0" applyFont="1" applyBorder="1" applyAlignment="1">
      <alignment horizontal="center"/>
    </xf>
    <xf numFmtId="2" fontId="121" fillId="0" borderId="13" xfId="0" applyNumberFormat="1" applyFont="1" applyFill="1" applyBorder="1"/>
    <xf numFmtId="165" fontId="121" fillId="0" borderId="0" xfId="0" applyNumberFormat="1" applyFont="1" applyFill="1" applyBorder="1"/>
    <xf numFmtId="165" fontId="121" fillId="0" borderId="0" xfId="0" quotePrefix="1" applyNumberFormat="1" applyFont="1" applyFill="1" applyBorder="1" applyAlignment="1">
      <alignment horizontal="right" vertical="center"/>
    </xf>
    <xf numFmtId="165" fontId="121" fillId="0" borderId="5" xfId="0" applyNumberFormat="1" applyFont="1" applyFill="1" applyBorder="1"/>
    <xf numFmtId="2" fontId="121" fillId="0" borderId="101" xfId="0" applyNumberFormat="1" applyFont="1" applyFill="1" applyBorder="1"/>
    <xf numFmtId="165" fontId="121" fillId="0" borderId="99" xfId="0" applyNumberFormat="1" applyFont="1" applyFill="1" applyBorder="1"/>
    <xf numFmtId="165" fontId="121" fillId="0" borderId="99" xfId="0" quotePrefix="1" applyNumberFormat="1" applyFont="1" applyFill="1" applyBorder="1" applyAlignment="1">
      <alignment horizontal="right" vertical="center"/>
    </xf>
    <xf numFmtId="165" fontId="121" fillId="0" borderId="100" xfId="0" applyNumberFormat="1" applyFont="1" applyFill="1" applyBorder="1"/>
    <xf numFmtId="0" fontId="5" fillId="0" borderId="0" xfId="0" applyFont="1" applyFill="1"/>
    <xf numFmtId="0" fontId="13" fillId="0" borderId="0" xfId="0" applyFont="1" applyFill="1"/>
    <xf numFmtId="0" fontId="4" fillId="0" borderId="32" xfId="302" applyNumberFormat="1" applyFont="1" applyFill="1" applyBorder="1" applyAlignment="1">
      <alignment horizontal="center" vertical="center" wrapText="1"/>
    </xf>
    <xf numFmtId="0" fontId="4" fillId="0" borderId="33" xfId="302" applyNumberFormat="1" applyFont="1" applyFill="1" applyBorder="1" applyAlignment="1">
      <alignment horizontal="center" vertical="center" wrapText="1"/>
    </xf>
    <xf numFmtId="0" fontId="4" fillId="0" borderId="32" xfId="302" applyNumberFormat="1" applyFont="1" applyFill="1" applyBorder="1" applyAlignment="1">
      <alignment horizontal="center" vertical="center" wrapText="1"/>
    </xf>
    <xf numFmtId="0" fontId="4" fillId="0" borderId="33" xfId="302" applyNumberFormat="1" applyFont="1" applyFill="1" applyBorder="1" applyAlignment="1">
      <alignment horizontal="center" vertical="center" wrapText="1"/>
    </xf>
    <xf numFmtId="0" fontId="122" fillId="0" borderId="0" xfId="302" applyFont="1"/>
    <xf numFmtId="0" fontId="122" fillId="0" borderId="32" xfId="302" applyNumberFormat="1" applyFont="1" applyFill="1" applyBorder="1" applyAlignment="1">
      <alignment horizontal="center" vertical="center" wrapText="1"/>
    </xf>
    <xf numFmtId="0" fontId="122" fillId="0" borderId="33" xfId="302" applyNumberFormat="1" applyFont="1" applyFill="1" applyBorder="1" applyAlignment="1">
      <alignment horizontal="center" vertical="center" wrapText="1"/>
    </xf>
    <xf numFmtId="0" fontId="122" fillId="0" borderId="0" xfId="302" applyFont="1" applyAlignment="1">
      <alignment horizontal="left" vertical="top" wrapText="1"/>
    </xf>
    <xf numFmtId="0" fontId="122" fillId="0" borderId="67" xfId="302" applyNumberFormat="1" applyFont="1" applyFill="1" applyBorder="1" applyAlignment="1">
      <alignment horizontal="center" vertical="center" wrapText="1"/>
    </xf>
    <xf numFmtId="0" fontId="122" fillId="0" borderId="42" xfId="302" applyNumberFormat="1" applyFont="1" applyFill="1" applyBorder="1" applyAlignment="1">
      <alignment horizontal="left" vertical="center" wrapText="1"/>
    </xf>
    <xf numFmtId="0" fontId="122" fillId="0" borderId="68" xfId="302" applyNumberFormat="1" applyFont="1" applyFill="1" applyBorder="1" applyAlignment="1">
      <alignment horizontal="left" vertical="center" wrapText="1"/>
    </xf>
    <xf numFmtId="0" fontId="122" fillId="0" borderId="32" xfId="302" applyNumberFormat="1" applyFont="1" applyFill="1" applyBorder="1" applyAlignment="1">
      <alignment horizontal="left" vertical="center" wrapText="1"/>
    </xf>
    <xf numFmtId="0" fontId="122" fillId="0" borderId="42" xfId="302" applyNumberFormat="1" applyFont="1" applyFill="1" applyBorder="1" applyAlignment="1">
      <alignment horizontal="center" vertical="center" wrapText="1"/>
    </xf>
    <xf numFmtId="0" fontId="122" fillId="0" borderId="43" xfId="302" applyNumberFormat="1" applyFont="1" applyFill="1" applyBorder="1" applyAlignment="1">
      <alignment horizontal="left" vertical="center" wrapText="1"/>
    </xf>
    <xf numFmtId="49" fontId="123" fillId="0" borderId="0" xfId="302" applyNumberFormat="1" applyFont="1" applyAlignment="1">
      <alignment horizontal="left" vertical="center"/>
    </xf>
    <xf numFmtId="0" fontId="95" fillId="0" borderId="0" xfId="302"/>
    <xf numFmtId="49" fontId="4" fillId="0" borderId="0" xfId="302" applyNumberFormat="1" applyFont="1" applyAlignment="1">
      <alignment horizontal="left"/>
    </xf>
    <xf numFmtId="0" fontId="4" fillId="0" borderId="0" xfId="302" applyFont="1" applyAlignment="1">
      <alignment horizontal="right"/>
    </xf>
    <xf numFmtId="49" fontId="4" fillId="0" borderId="27" xfId="302" applyNumberFormat="1" applyFont="1" applyBorder="1" applyAlignment="1">
      <alignment horizontal="left"/>
    </xf>
    <xf numFmtId="2" fontId="5" fillId="0" borderId="0" xfId="0" applyNumberFormat="1" applyFont="1" applyFill="1"/>
    <xf numFmtId="0" fontId="30" fillId="0" borderId="0" xfId="0" applyFont="1" applyFill="1" applyBorder="1" applyAlignment="1">
      <alignment vertical="center"/>
    </xf>
    <xf numFmtId="0" fontId="5" fillId="0" borderId="0" xfId="0" applyFont="1" applyAlignment="1">
      <alignment wrapText="1"/>
    </xf>
    <xf numFmtId="0" fontId="125" fillId="0" borderId="43" xfId="302" applyNumberFormat="1" applyFont="1" applyFill="1" applyBorder="1" applyAlignment="1">
      <alignment horizontal="center" vertical="center" wrapText="1"/>
    </xf>
    <xf numFmtId="0" fontId="125" fillId="0" borderId="33" xfId="302" applyNumberFormat="1" applyFont="1" applyFill="1" applyBorder="1" applyAlignment="1">
      <alignment horizontal="center" vertical="center" wrapText="1"/>
    </xf>
    <xf numFmtId="0" fontId="124" fillId="58" borderId="0" xfId="302" applyFont="1" applyFill="1" applyAlignment="1">
      <alignment horizontal="right"/>
    </xf>
    <xf numFmtId="0" fontId="0" fillId="0" borderId="0" xfId="0"/>
    <xf numFmtId="0" fontId="0" fillId="0" borderId="0" xfId="0"/>
    <xf numFmtId="0" fontId="30" fillId="0" borderId="0" xfId="0" applyFont="1" applyFill="1" applyBorder="1" applyAlignment="1">
      <alignment vertical="center"/>
    </xf>
    <xf numFmtId="181" fontId="30" fillId="0" borderId="0" xfId="0" applyNumberFormat="1" applyFont="1" applyFill="1" applyBorder="1" applyAlignment="1">
      <alignment horizontal="right" vertical="center"/>
    </xf>
    <xf numFmtId="0" fontId="30" fillId="0" borderId="0" xfId="0" applyFont="1" applyFill="1" applyBorder="1" applyAlignment="1">
      <alignment horizontal="left" vertical="center"/>
    </xf>
    <xf numFmtId="0" fontId="30" fillId="0" borderId="0" xfId="0" quotePrefix="1" applyNumberFormat="1" applyFont="1" applyFill="1" applyBorder="1" applyAlignment="1">
      <alignment horizontal="left" vertical="center"/>
    </xf>
    <xf numFmtId="180" fontId="30" fillId="0" borderId="91" xfId="0" applyNumberFormat="1" applyFont="1" applyFill="1" applyBorder="1" applyAlignment="1">
      <alignment horizontal="right" vertical="center"/>
    </xf>
    <xf numFmtId="181" fontId="30" fillId="0" borderId="91" xfId="0" applyNumberFormat="1" applyFont="1" applyFill="1" applyBorder="1" applyAlignment="1">
      <alignment horizontal="right" vertical="center"/>
    </xf>
    <xf numFmtId="180" fontId="30" fillId="0" borderId="92" xfId="0" applyNumberFormat="1" applyFont="1" applyFill="1" applyBorder="1" applyAlignment="1">
      <alignment horizontal="right" vertical="center"/>
    </xf>
    <xf numFmtId="17" fontId="30" fillId="0" borderId="93" xfId="0" quotePrefix="1" applyNumberFormat="1" applyFont="1" applyFill="1" applyBorder="1" applyAlignment="1">
      <alignment horizontal="left" vertical="center"/>
    </xf>
    <xf numFmtId="181" fontId="30" fillId="0" borderId="94" xfId="0" applyNumberFormat="1" applyFont="1" applyFill="1" applyBorder="1" applyAlignment="1">
      <alignment horizontal="right" vertical="center"/>
    </xf>
    <xf numFmtId="17" fontId="30" fillId="0" borderId="95" xfId="0" quotePrefix="1" applyNumberFormat="1" applyFont="1" applyFill="1" applyBorder="1" applyAlignment="1">
      <alignment horizontal="left" vertical="center"/>
    </xf>
    <xf numFmtId="180" fontId="30" fillId="0" borderId="96" xfId="0" applyNumberFormat="1" applyFont="1" applyFill="1" applyBorder="1" applyAlignment="1">
      <alignment horizontal="right" vertical="center"/>
    </xf>
    <xf numFmtId="181" fontId="30" fillId="0" borderId="97" xfId="0" applyNumberFormat="1" applyFont="1" applyFill="1" applyBorder="1" applyAlignment="1">
      <alignment horizontal="right" vertical="center"/>
    </xf>
    <xf numFmtId="180" fontId="30" fillId="0" borderId="97" xfId="0" applyNumberFormat="1" applyFont="1" applyFill="1" applyBorder="1" applyAlignment="1">
      <alignment horizontal="right" vertical="center"/>
    </xf>
    <xf numFmtId="181" fontId="30" fillId="0" borderId="98" xfId="0" applyNumberFormat="1" applyFont="1" applyFill="1" applyBorder="1" applyAlignment="1">
      <alignment horizontal="right" vertical="center"/>
    </xf>
    <xf numFmtId="0" fontId="4" fillId="0" borderId="0" xfId="225" applyFont="1" applyAlignment="1">
      <alignment horizontal="center"/>
    </xf>
    <xf numFmtId="0" fontId="113" fillId="0" borderId="0" xfId="308" applyFont="1"/>
    <xf numFmtId="0" fontId="95" fillId="0" borderId="0" xfId="302"/>
    <xf numFmtId="0" fontId="7" fillId="0" borderId="0" xfId="308" applyFont="1"/>
    <xf numFmtId="49" fontId="129" fillId="0" borderId="0" xfId="302" applyNumberFormat="1" applyFont="1" applyAlignment="1">
      <alignment horizontal="left" vertical="center"/>
    </xf>
    <xf numFmtId="49" fontId="126" fillId="0" borderId="0" xfId="302" applyNumberFormat="1" applyFont="1" applyAlignment="1">
      <alignment horizontal="left"/>
    </xf>
    <xf numFmtId="0" fontId="126" fillId="0" borderId="0" xfId="302" applyFont="1" applyAlignment="1">
      <alignment horizontal="right"/>
    </xf>
    <xf numFmtId="49" fontId="127" fillId="0" borderId="0" xfId="302" applyNumberFormat="1" applyFont="1" applyAlignment="1">
      <alignment horizontal="left"/>
    </xf>
    <xf numFmtId="0" fontId="95" fillId="0" borderId="0" xfId="302"/>
    <xf numFmtId="49" fontId="126" fillId="0" borderId="27" xfId="302" applyNumberFormat="1" applyFont="1" applyBorder="1" applyAlignment="1">
      <alignment horizontal="left"/>
    </xf>
    <xf numFmtId="1" fontId="130" fillId="0" borderId="17" xfId="308" applyNumberFormat="1" applyFont="1" applyBorder="1" applyAlignment="1">
      <alignment horizontal="center"/>
    </xf>
    <xf numFmtId="173" fontId="130"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0" fontId="5" fillId="0" borderId="0" xfId="0" applyFont="1" applyFill="1" applyBorder="1" applyAlignment="1">
      <alignment horizontal="center" vertical="center"/>
    </xf>
    <xf numFmtId="0" fontId="13" fillId="0" borderId="13" xfId="0" applyFont="1" applyFill="1" applyBorder="1"/>
    <xf numFmtId="173" fontId="130" fillId="0" borderId="0" xfId="308" applyNumberFormat="1" applyFont="1" applyAlignment="1">
      <alignment horizontal="right"/>
    </xf>
    <xf numFmtId="1" fontId="130" fillId="0" borderId="17" xfId="308" applyNumberFormat="1" applyFont="1" applyBorder="1" applyAlignment="1">
      <alignment horizontal="center"/>
    </xf>
    <xf numFmtId="171" fontId="130" fillId="0" borderId="0" xfId="308" applyNumberFormat="1" applyFont="1" applyAlignment="1">
      <alignment horizontal="right"/>
    </xf>
    <xf numFmtId="172" fontId="130" fillId="0" borderId="0" xfId="308" applyNumberFormat="1" applyFont="1" applyAlignment="1">
      <alignment horizontal="right"/>
    </xf>
    <xf numFmtId="1" fontId="130" fillId="0" borderId="17" xfId="308" applyNumberFormat="1" applyFont="1" applyBorder="1" applyAlignment="1">
      <alignment horizontal="center"/>
    </xf>
    <xf numFmtId="169" fontId="130"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69" fontId="130" fillId="0" borderId="0" xfId="308" applyNumberFormat="1" applyFont="1" applyAlignment="1">
      <alignment horizontal="right"/>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0" fontId="4" fillId="0" borderId="0" xfId="419"/>
    <xf numFmtId="1" fontId="7" fillId="0" borderId="17" xfId="308" applyNumberFormat="1" applyFont="1" applyBorder="1" applyAlignment="1">
      <alignment horizontal="center"/>
    </xf>
    <xf numFmtId="169" fontId="7" fillId="0" borderId="0" xfId="308" applyNumberFormat="1" applyFont="1" applyAlignment="1">
      <alignment horizontal="right"/>
    </xf>
    <xf numFmtId="170" fontId="7" fillId="0" borderId="0" xfId="308" applyNumberFormat="1" applyFont="1" applyAlignment="1">
      <alignment horizontal="right"/>
    </xf>
    <xf numFmtId="171" fontId="7" fillId="0" borderId="0" xfId="308" applyNumberFormat="1" applyFont="1" applyAlignment="1">
      <alignment horizontal="right"/>
    </xf>
    <xf numFmtId="172" fontId="7" fillId="0" borderId="0" xfId="308" applyNumberFormat="1" applyFont="1" applyAlignment="1">
      <alignment horizontal="right"/>
    </xf>
    <xf numFmtId="0" fontId="4" fillId="0" borderId="0" xfId="419"/>
    <xf numFmtId="1" fontId="7" fillId="0" borderId="17" xfId="308" applyNumberFormat="1" applyFont="1" applyBorder="1" applyAlignment="1">
      <alignment horizontal="center"/>
    </xf>
    <xf numFmtId="169" fontId="7" fillId="0" borderId="0" xfId="308" applyNumberFormat="1" applyFont="1" applyAlignment="1">
      <alignment horizontal="right"/>
    </xf>
    <xf numFmtId="170" fontId="7" fillId="0" borderId="0" xfId="308" applyNumberFormat="1" applyFont="1" applyAlignment="1">
      <alignment horizontal="right"/>
    </xf>
    <xf numFmtId="171" fontId="7" fillId="0" borderId="0" xfId="308" applyNumberFormat="1" applyFont="1" applyAlignment="1">
      <alignment horizontal="right"/>
    </xf>
    <xf numFmtId="172" fontId="7" fillId="0" borderId="0" xfId="308" applyNumberFormat="1" applyFont="1" applyAlignment="1">
      <alignment horizontal="right"/>
    </xf>
    <xf numFmtId="0" fontId="4" fillId="0" borderId="0" xfId="419"/>
    <xf numFmtId="1" fontId="7" fillId="0" borderId="17" xfId="308" applyNumberFormat="1" applyFont="1" applyBorder="1" applyAlignment="1">
      <alignment horizontal="center"/>
    </xf>
    <xf numFmtId="169" fontId="7" fillId="0" borderId="0" xfId="308" applyNumberFormat="1" applyFont="1" applyAlignment="1">
      <alignment horizontal="right"/>
    </xf>
    <xf numFmtId="170" fontId="7" fillId="0" borderId="0" xfId="308" applyNumberFormat="1" applyFont="1" applyAlignment="1">
      <alignment horizontal="right"/>
    </xf>
    <xf numFmtId="171" fontId="7" fillId="0" borderId="0" xfId="308" applyNumberFormat="1" applyFont="1" applyAlignment="1">
      <alignment horizontal="right"/>
    </xf>
    <xf numFmtId="172" fontId="7" fillId="0" borderId="0" xfId="308" applyNumberFormat="1" applyFont="1" applyAlignment="1">
      <alignment horizontal="right"/>
    </xf>
    <xf numFmtId="0" fontId="4" fillId="0" borderId="0" xfId="419"/>
    <xf numFmtId="1" fontId="7" fillId="0" borderId="17" xfId="308" applyNumberFormat="1" applyFont="1" applyBorder="1" applyAlignment="1">
      <alignment horizontal="center"/>
    </xf>
    <xf numFmtId="169" fontId="7" fillId="0" borderId="0" xfId="308" applyNumberFormat="1" applyFont="1" applyAlignment="1">
      <alignment horizontal="right"/>
    </xf>
    <xf numFmtId="170" fontId="7" fillId="0" borderId="0" xfId="308" applyNumberFormat="1" applyFont="1" applyAlignment="1">
      <alignment horizontal="right"/>
    </xf>
    <xf numFmtId="171" fontId="7" fillId="0" borderId="0" xfId="308" applyNumberFormat="1" applyFont="1" applyAlignment="1">
      <alignment horizontal="right"/>
    </xf>
    <xf numFmtId="172" fontId="7"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69" fontId="130" fillId="0" borderId="0" xfId="308" applyNumberFormat="1" applyFont="1" applyAlignment="1">
      <alignment horizontal="right"/>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69" fontId="130" fillId="0" borderId="0" xfId="308" applyNumberFormat="1" applyFont="1" applyAlignment="1">
      <alignment horizontal="right"/>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69" fontId="130" fillId="0" borderId="0" xfId="308" applyNumberFormat="1" applyFont="1" applyAlignment="1">
      <alignment horizontal="right"/>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0" fontId="0" fillId="0" borderId="0" xfId="0"/>
    <xf numFmtId="1" fontId="130" fillId="0" borderId="17" xfId="308" applyNumberFormat="1" applyFont="1" applyBorder="1" applyAlignment="1">
      <alignment horizontal="center"/>
    </xf>
    <xf numFmtId="170" fontId="130" fillId="0" borderId="0" xfId="308" applyNumberFormat="1" applyFont="1" applyAlignment="1">
      <alignment horizontal="right"/>
    </xf>
    <xf numFmtId="171" fontId="130" fillId="0" borderId="0" xfId="308" applyNumberFormat="1" applyFont="1" applyAlignment="1">
      <alignment horizontal="right"/>
    </xf>
    <xf numFmtId="172" fontId="130" fillId="0" borderId="0" xfId="308" applyNumberFormat="1" applyFont="1" applyAlignment="1">
      <alignment horizontal="right"/>
    </xf>
    <xf numFmtId="173" fontId="130" fillId="0" borderId="0" xfId="308" applyNumberFormat="1" applyFont="1" applyAlignment="1">
      <alignment horizontal="right"/>
    </xf>
    <xf numFmtId="0" fontId="95" fillId="0" borderId="0" xfId="302"/>
    <xf numFmtId="0" fontId="126" fillId="0" borderId="0" xfId="302" applyFont="1"/>
    <xf numFmtId="0" fontId="126" fillId="0" borderId="0" xfId="302" applyFont="1" applyAlignment="1">
      <alignment horizontal="right"/>
    </xf>
    <xf numFmtId="49" fontId="126" fillId="0" borderId="0" xfId="302" applyNumberFormat="1" applyFont="1" applyAlignment="1">
      <alignment horizontal="left"/>
    </xf>
    <xf numFmtId="49" fontId="127" fillId="0" borderId="0" xfId="302" applyNumberFormat="1" applyFont="1" applyAlignment="1">
      <alignment horizontal="left"/>
    </xf>
    <xf numFmtId="49" fontId="126" fillId="0" borderId="27" xfId="302" applyNumberFormat="1" applyFont="1" applyBorder="1" applyAlignment="1">
      <alignment horizontal="left"/>
    </xf>
    <xf numFmtId="0" fontId="126" fillId="0" borderId="102" xfId="302" applyFont="1" applyBorder="1" applyAlignment="1">
      <alignment horizontal="center" vertical="center" wrapText="1"/>
    </xf>
    <xf numFmtId="0" fontId="13" fillId="0" borderId="0" xfId="0" applyFont="1"/>
    <xf numFmtId="3" fontId="0" fillId="0" borderId="0" xfId="0" applyNumberFormat="1"/>
    <xf numFmtId="4" fontId="0" fillId="0" borderId="0" xfId="0" applyNumberFormat="1"/>
    <xf numFmtId="0" fontId="95" fillId="0" borderId="0" xfId="302"/>
    <xf numFmtId="0" fontId="126" fillId="0" borderId="0" xfId="302" applyFont="1" applyAlignment="1">
      <alignment horizontal="right"/>
    </xf>
    <xf numFmtId="49" fontId="126" fillId="0" borderId="0" xfId="302" applyNumberFormat="1" applyFont="1" applyAlignment="1">
      <alignment horizontal="left"/>
    </xf>
    <xf numFmtId="49" fontId="127" fillId="0" borderId="0" xfId="302" applyNumberFormat="1" applyFont="1" applyAlignment="1">
      <alignment horizontal="left"/>
    </xf>
    <xf numFmtId="49" fontId="126" fillId="0" borderId="27" xfId="302" applyNumberFormat="1" applyFont="1" applyBorder="1" applyAlignment="1">
      <alignment horizontal="left"/>
    </xf>
    <xf numFmtId="0" fontId="126" fillId="0" borderId="102" xfId="302" applyFont="1" applyBorder="1" applyAlignment="1">
      <alignment horizontal="center" vertical="center" wrapText="1"/>
    </xf>
    <xf numFmtId="0" fontId="133" fillId="60" borderId="84" xfId="0" applyFont="1" applyFill="1" applyBorder="1" applyAlignment="1">
      <alignment vertical="top" wrapText="1"/>
    </xf>
    <xf numFmtId="3" fontId="133" fillId="60" borderId="84" xfId="0" applyNumberFormat="1" applyFont="1" applyFill="1" applyBorder="1" applyAlignment="1">
      <alignment vertical="top" wrapText="1"/>
    </xf>
    <xf numFmtId="0" fontId="133" fillId="64" borderId="84" xfId="0" applyFont="1" applyFill="1" applyBorder="1" applyAlignment="1">
      <alignment vertical="top" wrapText="1"/>
    </xf>
    <xf numFmtId="3" fontId="133" fillId="64" borderId="84" xfId="0" applyNumberFormat="1" applyFont="1" applyFill="1" applyBorder="1" applyAlignment="1">
      <alignment vertical="top" wrapText="1"/>
    </xf>
    <xf numFmtId="0" fontId="132" fillId="60" borderId="84" xfId="0" applyFont="1" applyFill="1" applyBorder="1" applyAlignment="1">
      <alignment vertical="top" wrapText="1"/>
    </xf>
    <xf numFmtId="3" fontId="132" fillId="60" borderId="84" xfId="0" applyNumberFormat="1" applyFont="1" applyFill="1" applyBorder="1" applyAlignment="1">
      <alignment vertical="top" wrapText="1"/>
    </xf>
    <xf numFmtId="0" fontId="132" fillId="61" borderId="84" xfId="0" applyFont="1" applyFill="1" applyBorder="1" applyAlignment="1">
      <alignment horizontal="left" wrapText="1"/>
    </xf>
    <xf numFmtId="0" fontId="0" fillId="0" borderId="0" xfId="0"/>
    <xf numFmtId="0" fontId="126" fillId="0" borderId="0" xfId="302" applyFont="1" applyAlignment="1">
      <alignment horizontal="right"/>
    </xf>
    <xf numFmtId="49" fontId="126" fillId="0" borderId="0" xfId="302" applyNumberFormat="1" applyFont="1" applyAlignment="1">
      <alignment horizontal="left"/>
    </xf>
    <xf numFmtId="0" fontId="95" fillId="0" borderId="0" xfId="302"/>
    <xf numFmtId="17" fontId="0" fillId="0" borderId="0" xfId="0" applyNumberFormat="1"/>
    <xf numFmtId="0" fontId="51" fillId="0" borderId="0" xfId="0" applyFont="1" applyFill="1"/>
    <xf numFmtId="165" fontId="110" fillId="0" borderId="0" xfId="0" applyNumberFormat="1" applyFont="1" applyFill="1" applyBorder="1" applyAlignment="1">
      <alignment horizontal="center" vertical="center"/>
    </xf>
    <xf numFmtId="0" fontId="5" fillId="0" borderId="0" xfId="0" applyFont="1" applyFill="1" applyAlignment="1"/>
    <xf numFmtId="0" fontId="4" fillId="0" borderId="0" xfId="419"/>
    <xf numFmtId="0" fontId="9" fillId="0" borderId="0" xfId="308" applyFont="1" applyAlignment="1">
      <alignment horizontal="left"/>
    </xf>
    <xf numFmtId="49" fontId="7" fillId="0" borderId="15" xfId="308" applyNumberFormat="1" applyFont="1" applyBorder="1" applyAlignment="1">
      <alignment horizontal="center" vertical="center" wrapText="1"/>
    </xf>
    <xf numFmtId="49" fontId="7" fillId="0" borderId="16" xfId="308" applyNumberFormat="1" applyFont="1" applyBorder="1" applyAlignment="1">
      <alignment horizontal="center" vertical="center" wrapText="1"/>
    </xf>
    <xf numFmtId="1" fontId="7" fillId="0" borderId="17" xfId="308" applyNumberFormat="1" applyFont="1" applyBorder="1" applyAlignment="1">
      <alignment horizontal="center"/>
    </xf>
    <xf numFmtId="170" fontId="7" fillId="0" borderId="0" xfId="308" applyNumberFormat="1" applyFont="1" applyAlignment="1">
      <alignment horizontal="right"/>
    </xf>
    <xf numFmtId="171" fontId="7" fillId="0" borderId="0" xfId="308" applyNumberFormat="1" applyFont="1" applyAlignment="1">
      <alignment horizontal="right"/>
    </xf>
    <xf numFmtId="0" fontId="15" fillId="0" borderId="0" xfId="202" applyAlignment="1" applyProtection="1">
      <alignment vertical="center"/>
    </xf>
    <xf numFmtId="0" fontId="15" fillId="0" borderId="0" xfId="202" applyAlignment="1" applyProtection="1"/>
    <xf numFmtId="49" fontId="126" fillId="0" borderId="27" xfId="302" applyNumberFormat="1" applyFont="1" applyBorder="1" applyAlignment="1">
      <alignment horizontal="left"/>
    </xf>
    <xf numFmtId="0" fontId="95" fillId="0" borderId="0" xfId="302"/>
    <xf numFmtId="49" fontId="126" fillId="0" borderId="0" xfId="302" applyNumberFormat="1" applyFont="1" applyAlignment="1">
      <alignment horizontal="left"/>
    </xf>
    <xf numFmtId="0" fontId="126" fillId="0" borderId="0" xfId="302" applyFont="1" applyAlignment="1">
      <alignment horizontal="right"/>
    </xf>
    <xf numFmtId="49" fontId="127" fillId="0" borderId="0" xfId="302" applyNumberFormat="1" applyFont="1" applyAlignment="1">
      <alignment horizontal="left"/>
    </xf>
    <xf numFmtId="49" fontId="126" fillId="0" borderId="27" xfId="302" applyNumberFormat="1" applyFont="1" applyBorder="1" applyAlignment="1">
      <alignment horizontal="left"/>
    </xf>
    <xf numFmtId="0" fontId="126" fillId="0" borderId="102" xfId="302" applyFont="1" applyBorder="1" applyAlignment="1">
      <alignment horizontal="center" vertical="center" wrapText="1"/>
    </xf>
    <xf numFmtId="0" fontId="95" fillId="0" borderId="0" xfId="302"/>
    <xf numFmtId="49" fontId="126" fillId="0" borderId="0" xfId="302" applyNumberFormat="1" applyFont="1" applyAlignment="1">
      <alignment horizontal="left"/>
    </xf>
    <xf numFmtId="49" fontId="127" fillId="0" borderId="0" xfId="302" applyNumberFormat="1" applyFont="1" applyAlignment="1">
      <alignment horizontal="left"/>
    </xf>
    <xf numFmtId="0" fontId="111" fillId="0" borderId="0" xfId="0" applyFont="1" applyFill="1"/>
    <xf numFmtId="0" fontId="0" fillId="0" borderId="0" xfId="0"/>
    <xf numFmtId="0" fontId="0" fillId="62" borderId="0" xfId="0" applyFill="1"/>
    <xf numFmtId="0" fontId="95" fillId="0" borderId="0" xfId="302"/>
    <xf numFmtId="49" fontId="126" fillId="0" borderId="0" xfId="302" applyNumberFormat="1" applyFont="1" applyAlignment="1">
      <alignment horizontal="left"/>
    </xf>
    <xf numFmtId="0" fontId="126" fillId="0" borderId="0" xfId="302" applyFont="1" applyAlignment="1">
      <alignment horizontal="right"/>
    </xf>
    <xf numFmtId="49" fontId="127" fillId="0" borderId="0" xfId="302" applyNumberFormat="1" applyFont="1" applyAlignment="1">
      <alignment horizontal="left"/>
    </xf>
    <xf numFmtId="0" fontId="95" fillId="0" borderId="0" xfId="302"/>
    <xf numFmtId="49" fontId="126" fillId="0" borderId="0" xfId="302" applyNumberFormat="1" applyFont="1" applyAlignment="1">
      <alignment horizontal="left"/>
    </xf>
    <xf numFmtId="0" fontId="126" fillId="0" borderId="0" xfId="302" applyFont="1" applyAlignment="1">
      <alignment horizontal="right"/>
    </xf>
    <xf numFmtId="49" fontId="127" fillId="0" borderId="0" xfId="302" applyNumberFormat="1" applyFont="1" applyAlignment="1">
      <alignment horizontal="left"/>
    </xf>
    <xf numFmtId="0" fontId="95" fillId="0" borderId="0" xfId="302"/>
    <xf numFmtId="49" fontId="126" fillId="0" borderId="0" xfId="302" applyNumberFormat="1" applyFont="1" applyAlignment="1">
      <alignment horizontal="left"/>
    </xf>
    <xf numFmtId="0" fontId="126" fillId="0" borderId="0" xfId="302" applyFont="1" applyAlignment="1">
      <alignment horizontal="right"/>
    </xf>
    <xf numFmtId="49" fontId="127" fillId="0" borderId="0" xfId="302" applyNumberFormat="1" applyFont="1" applyAlignment="1">
      <alignment horizontal="left"/>
    </xf>
    <xf numFmtId="49" fontId="126" fillId="0" borderId="27" xfId="302" applyNumberFormat="1" applyFont="1" applyBorder="1" applyAlignment="1">
      <alignment horizontal="left"/>
    </xf>
    <xf numFmtId="49" fontId="126" fillId="0" borderId="0" xfId="302" applyNumberFormat="1" applyFont="1" applyBorder="1" applyAlignment="1">
      <alignment horizontal="left"/>
    </xf>
    <xf numFmtId="0" fontId="126" fillId="0" borderId="0" xfId="302" applyFont="1" applyBorder="1" applyAlignment="1">
      <alignment horizontal="right"/>
    </xf>
    <xf numFmtId="0" fontId="0" fillId="0" borderId="0" xfId="0"/>
    <xf numFmtId="0" fontId="0" fillId="0" borderId="0" xfId="0"/>
    <xf numFmtId="0" fontId="0" fillId="0" borderId="0" xfId="0"/>
    <xf numFmtId="0" fontId="5" fillId="0" borderId="0" xfId="0" applyFont="1"/>
    <xf numFmtId="0" fontId="0" fillId="0" borderId="0" xfId="0"/>
    <xf numFmtId="0" fontId="0" fillId="0" borderId="0" xfId="0"/>
    <xf numFmtId="0" fontId="0" fillId="0" borderId="0" xfId="0"/>
    <xf numFmtId="165" fontId="5" fillId="0" borderId="26"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5" fillId="0" borderId="27"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8" xfId="0" applyFont="1" applyFill="1" applyBorder="1" applyAlignment="1">
      <alignment horizontal="left" vertical="center"/>
    </xf>
    <xf numFmtId="0" fontId="9" fillId="0" borderId="28" xfId="0" applyFont="1" applyFill="1" applyBorder="1" applyAlignment="1">
      <alignment horizontal="left" vertical="center"/>
    </xf>
    <xf numFmtId="0" fontId="0" fillId="0" borderId="0" xfId="0"/>
    <xf numFmtId="0" fontId="5" fillId="0" borderId="0" xfId="0" applyFont="1" applyFill="1" applyBorder="1" applyAlignment="1">
      <alignment horizontal="center"/>
    </xf>
    <xf numFmtId="0" fontId="5" fillId="0" borderId="0" xfId="0" applyFont="1" applyFill="1" applyBorder="1" applyAlignment="1"/>
    <xf numFmtId="167" fontId="5" fillId="0" borderId="0" xfId="0" applyNumberFormat="1" applyFont="1" applyFill="1" applyBorder="1" applyAlignment="1"/>
    <xf numFmtId="0" fontId="12" fillId="0" borderId="22" xfId="0" applyFont="1" applyFill="1" applyBorder="1" applyAlignment="1">
      <alignment vertical="center"/>
    </xf>
    <xf numFmtId="0" fontId="12" fillId="0" borderId="24" xfId="0" applyFont="1" applyFill="1" applyBorder="1" applyAlignment="1">
      <alignment vertical="center"/>
    </xf>
    <xf numFmtId="0" fontId="5" fillId="0" borderId="21" xfId="0" applyFont="1" applyFill="1" applyBorder="1" applyAlignment="1">
      <alignment vertical="center"/>
    </xf>
    <xf numFmtId="0" fontId="9" fillId="0" borderId="25" xfId="0" applyFont="1" applyFill="1" applyBorder="1" applyAlignment="1">
      <alignment vertical="center"/>
    </xf>
    <xf numFmtId="0" fontId="5" fillId="0" borderId="25" xfId="0" applyFont="1" applyFill="1" applyBorder="1" applyAlignment="1">
      <alignment vertical="center"/>
    </xf>
    <xf numFmtId="0" fontId="5" fillId="0" borderId="22" xfId="0" applyFont="1" applyFill="1" applyBorder="1" applyAlignment="1">
      <alignment vertical="center"/>
    </xf>
    <xf numFmtId="0" fontId="9" fillId="0" borderId="0" xfId="0" applyFont="1" applyFill="1" applyBorder="1" applyAlignment="1">
      <alignment vertical="center"/>
    </xf>
    <xf numFmtId="0" fontId="108" fillId="0" borderId="0" xfId="0" applyFont="1" applyFill="1" applyBorder="1" applyAlignment="1">
      <alignment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167" fontId="5" fillId="0" borderId="26"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167" fontId="5" fillId="0" borderId="27" xfId="0" applyNumberFormat="1" applyFont="1" applyFill="1" applyBorder="1" applyAlignment="1">
      <alignment horizontal="center" vertical="center"/>
    </xf>
    <xf numFmtId="167" fontId="5" fillId="0" borderId="26" xfId="0" applyNumberFormat="1" applyFont="1" applyFill="1" applyBorder="1" applyAlignment="1">
      <alignment vertical="center"/>
    </xf>
    <xf numFmtId="167" fontId="5" fillId="0" borderId="0" xfId="0" applyNumberFormat="1" applyFont="1" applyFill="1" applyBorder="1" applyAlignment="1">
      <alignment vertical="center"/>
    </xf>
    <xf numFmtId="0" fontId="5" fillId="0" borderId="27" xfId="0" applyFont="1" applyFill="1" applyBorder="1" applyAlignment="1">
      <alignment vertical="center" shrinkToFit="1"/>
    </xf>
    <xf numFmtId="0" fontId="5" fillId="0" borderId="23"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167" fontId="5" fillId="0" borderId="23" xfId="0" applyNumberFormat="1" applyFont="1" applyFill="1" applyBorder="1" applyAlignment="1">
      <alignment vertical="center"/>
    </xf>
    <xf numFmtId="167" fontId="5" fillId="0" borderId="28" xfId="0" applyNumberFormat="1" applyFont="1" applyFill="1" applyBorder="1" applyAlignment="1">
      <alignment vertical="center"/>
    </xf>
    <xf numFmtId="0" fontId="5" fillId="0" borderId="0" xfId="0" applyFont="1" applyFill="1" applyBorder="1" applyAlignment="1">
      <alignment vertical="top"/>
    </xf>
    <xf numFmtId="0" fontId="13" fillId="0" borderId="0" xfId="0" applyFont="1" applyFill="1" applyAlignment="1">
      <alignment vertical="center"/>
    </xf>
    <xf numFmtId="165" fontId="36" fillId="0" borderId="0" xfId="0" applyNumberFormat="1" applyFont="1" applyFill="1" applyBorder="1" applyAlignment="1">
      <alignment horizontal="center" vertical="center"/>
    </xf>
    <xf numFmtId="0" fontId="95" fillId="0" borderId="0" xfId="302"/>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6" fillId="0" borderId="0" xfId="302" applyNumberFormat="1" applyFont="1" applyAlignment="1">
      <alignment horizontal="left"/>
    </xf>
    <xf numFmtId="49" fontId="134" fillId="0" borderId="27" xfId="302" applyNumberFormat="1" applyFont="1" applyBorder="1" applyAlignment="1">
      <alignment horizontal="left"/>
    </xf>
    <xf numFmtId="0" fontId="12" fillId="0" borderId="0" xfId="0" applyFont="1" applyFill="1" applyBorder="1"/>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5" fontId="5" fillId="0" borderId="0" xfId="0" applyNumberFormat="1" applyFont="1" applyFill="1" applyBorder="1"/>
    <xf numFmtId="17" fontId="5" fillId="0" borderId="0" xfId="0" applyNumberFormat="1" applyFont="1" applyFill="1" applyBorder="1" applyAlignment="1">
      <alignment horizontal="left" vertical="center"/>
    </xf>
    <xf numFmtId="0" fontId="0" fillId="0" borderId="0" xfId="0"/>
    <xf numFmtId="0" fontId="95" fillId="0" borderId="0" xfId="302"/>
    <xf numFmtId="0" fontId="0" fillId="0" borderId="0" xfId="0"/>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6" fillId="0" borderId="0" xfId="302" applyNumberFormat="1" applyFont="1" applyAlignment="1">
      <alignment horizontal="left"/>
    </xf>
    <xf numFmtId="49" fontId="134" fillId="0" borderId="27" xfId="302" applyNumberFormat="1" applyFont="1" applyBorder="1" applyAlignment="1">
      <alignment horizontal="left"/>
    </xf>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6" fillId="0" borderId="0" xfId="302" applyNumberFormat="1" applyFont="1" applyAlignment="1">
      <alignment horizontal="left"/>
    </xf>
    <xf numFmtId="49" fontId="134" fillId="0" borderId="27" xfId="302" applyNumberFormat="1" applyFont="1" applyBorder="1" applyAlignment="1">
      <alignment horizontal="left"/>
    </xf>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6" fillId="0" borderId="0" xfId="302" applyNumberFormat="1" applyFont="1" applyAlignment="1">
      <alignment horizontal="left"/>
    </xf>
    <xf numFmtId="49" fontId="134" fillId="0" borderId="27" xfId="302" applyNumberFormat="1" applyFont="1" applyBorder="1" applyAlignment="1">
      <alignment horizontal="left"/>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3" xfId="0" applyFont="1" applyFill="1" applyBorder="1" applyAlignment="1">
      <alignment horizontal="left" vertical="center"/>
    </xf>
    <xf numFmtId="0" fontId="5" fillId="0" borderId="28" xfId="0" applyFont="1" applyFill="1" applyBorder="1" applyAlignment="1">
      <alignment horizontal="left" vertical="center"/>
    </xf>
    <xf numFmtId="0" fontId="5" fillId="0" borderId="21" xfId="0" applyFont="1" applyFill="1" applyBorder="1" applyAlignment="1">
      <alignment horizontal="left" vertical="center"/>
    </xf>
    <xf numFmtId="0" fontId="5" fillId="0" borderId="25" xfId="0" applyFont="1" applyFill="1" applyBorder="1" applyAlignment="1">
      <alignment horizontal="left" vertical="center"/>
    </xf>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4" fillId="0" borderId="27" xfId="302" applyNumberFormat="1" applyFont="1" applyBorder="1" applyAlignment="1">
      <alignment horizontal="left"/>
    </xf>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6" fillId="0" borderId="0" xfId="302" applyNumberFormat="1" applyFont="1" applyAlignment="1">
      <alignment horizontal="left"/>
    </xf>
    <xf numFmtId="49" fontId="134" fillId="0" borderId="27" xfId="302" applyNumberFormat="1" applyFont="1" applyBorder="1" applyAlignment="1">
      <alignment horizontal="left"/>
    </xf>
    <xf numFmtId="0" fontId="95" fillId="0" borderId="0" xfId="302"/>
    <xf numFmtId="49" fontId="134" fillId="0" borderId="0" xfId="302" applyNumberFormat="1" applyFont="1" applyAlignment="1">
      <alignment horizontal="left"/>
    </xf>
    <xf numFmtId="0" fontId="134" fillId="0" borderId="0" xfId="302" applyFont="1" applyAlignment="1">
      <alignment horizontal="right"/>
    </xf>
    <xf numFmtId="49" fontId="136" fillId="0" borderId="0" xfId="302" applyNumberFormat="1" applyFont="1" applyAlignment="1">
      <alignment horizontal="left"/>
    </xf>
    <xf numFmtId="49" fontId="134" fillId="0" borderId="27" xfId="302" applyNumberFormat="1" applyFont="1" applyBorder="1" applyAlignment="1">
      <alignment horizontal="left"/>
    </xf>
    <xf numFmtId="165" fontId="5" fillId="0" borderId="0" xfId="0" applyNumberFormat="1" applyFont="1" applyFill="1" applyBorder="1" applyAlignment="1">
      <alignment horizontal="left" vertical="center"/>
    </xf>
    <xf numFmtId="165" fontId="5" fillId="0" borderId="26"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5" fillId="0" borderId="27" xfId="0" applyNumberFormat="1" applyFont="1" applyFill="1" applyBorder="1" applyAlignment="1">
      <alignment horizontal="center" vertical="center"/>
    </xf>
    <xf numFmtId="225" fontId="5" fillId="0" borderId="26" xfId="0" applyNumberFormat="1" applyFont="1" applyFill="1" applyBorder="1" applyAlignment="1">
      <alignment horizontal="center" vertical="center"/>
    </xf>
    <xf numFmtId="225" fontId="5" fillId="0" borderId="0" xfId="0" applyNumberFormat="1" applyFont="1" applyFill="1" applyBorder="1" applyAlignment="1">
      <alignment horizontal="center" vertical="center"/>
    </xf>
    <xf numFmtId="225" fontId="5" fillId="0" borderId="27" xfId="0" applyNumberFormat="1" applyFont="1" applyFill="1" applyBorder="1" applyAlignment="1">
      <alignment horizontal="center" vertical="center"/>
    </xf>
    <xf numFmtId="165" fontId="5" fillId="0" borderId="29" xfId="0" applyNumberFormat="1" applyFont="1" applyFill="1" applyBorder="1" applyAlignment="1">
      <alignment horizontal="center" vertical="center"/>
    </xf>
    <xf numFmtId="165" fontId="5" fillId="0" borderId="30" xfId="0" applyNumberFormat="1" applyFont="1" applyFill="1" applyBorder="1" applyAlignment="1">
      <alignment horizontal="center" vertical="center"/>
    </xf>
    <xf numFmtId="165" fontId="5" fillId="0" borderId="3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165" fontId="5" fillId="0" borderId="26" xfId="0" applyNumberFormat="1" applyFont="1" applyFill="1" applyBorder="1" applyAlignment="1">
      <alignment vertical="center"/>
    </xf>
    <xf numFmtId="165" fontId="5" fillId="0" borderId="0" xfId="0" applyNumberFormat="1" applyFont="1" applyFill="1" applyBorder="1" applyAlignment="1">
      <alignment vertical="center"/>
    </xf>
    <xf numFmtId="167" fontId="5" fillId="0" borderId="26"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167" fontId="5" fillId="0" borderId="27" xfId="0" applyNumberFormat="1" applyFont="1" applyFill="1" applyBorder="1" applyAlignment="1">
      <alignment horizontal="center"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6" xfId="0" applyFont="1" applyFill="1" applyBorder="1" applyAlignment="1">
      <alignment horizontal="center" vertical="center"/>
    </xf>
    <xf numFmtId="168" fontId="5" fillId="0" borderId="26" xfId="0" applyNumberFormat="1" applyFont="1" applyFill="1" applyBorder="1" applyAlignment="1">
      <alignment horizontal="center" vertical="center"/>
    </xf>
    <xf numFmtId="168" fontId="5" fillId="0" borderId="0" xfId="0" applyNumberFormat="1" applyFont="1" applyFill="1" applyBorder="1" applyAlignment="1">
      <alignment horizontal="center" vertical="center"/>
    </xf>
    <xf numFmtId="168" fontId="5" fillId="0" borderId="27"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25"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8" xfId="0" applyFont="1" applyFill="1" applyBorder="1" applyAlignment="1">
      <alignment horizontal="left" vertical="center"/>
    </xf>
    <xf numFmtId="0" fontId="6" fillId="0" borderId="24" xfId="0" applyFont="1" applyFill="1" applyBorder="1" applyAlignment="1">
      <alignment horizontal="left" vertical="center"/>
    </xf>
    <xf numFmtId="17" fontId="9" fillId="0" borderId="29" xfId="0" applyNumberFormat="1" applyFont="1" applyFill="1" applyBorder="1" applyAlignment="1">
      <alignment horizontal="center" vertical="center" wrapText="1"/>
    </xf>
    <xf numFmtId="17" fontId="9" fillId="0" borderId="30" xfId="0" applyNumberFormat="1" applyFont="1" applyFill="1" applyBorder="1" applyAlignment="1">
      <alignment horizontal="center" vertical="center" wrapText="1"/>
    </xf>
    <xf numFmtId="17" fontId="9" fillId="0" borderId="31" xfId="0" applyNumberFormat="1" applyFont="1" applyFill="1" applyBorder="1" applyAlignment="1">
      <alignment horizontal="center" vertical="center" wrapText="1"/>
    </xf>
    <xf numFmtId="17" fontId="9" fillId="0" borderId="29" xfId="0" applyNumberFormat="1" applyFont="1" applyFill="1" applyBorder="1" applyAlignment="1">
      <alignment horizontal="center" vertical="center"/>
    </xf>
    <xf numFmtId="17" fontId="9" fillId="0" borderId="30" xfId="0" applyNumberFormat="1" applyFont="1" applyFill="1" applyBorder="1" applyAlignment="1">
      <alignment horizontal="center" vertical="center"/>
    </xf>
    <xf numFmtId="17" fontId="9" fillId="0" borderId="31" xfId="0" applyNumberFormat="1" applyFont="1" applyFill="1" applyBorder="1" applyAlignment="1">
      <alignment horizontal="center" vertical="center"/>
    </xf>
    <xf numFmtId="0" fontId="5" fillId="0" borderId="23" xfId="0" applyFont="1" applyFill="1" applyBorder="1" applyAlignment="1">
      <alignment horizontal="left" vertical="center"/>
    </xf>
    <xf numFmtId="0" fontId="5" fillId="0" borderId="28" xfId="0" applyFont="1" applyFill="1" applyBorder="1" applyAlignment="1">
      <alignment horizontal="left" vertical="center"/>
    </xf>
    <xf numFmtId="0" fontId="5" fillId="0" borderId="24" xfId="0" applyFont="1" applyFill="1" applyBorder="1" applyAlignment="1">
      <alignment horizontal="left" vertical="center"/>
    </xf>
    <xf numFmtId="0" fontId="5" fillId="0" borderId="21" xfId="0" applyFont="1" applyFill="1" applyBorder="1" applyAlignment="1">
      <alignment horizontal="left" vertical="center"/>
    </xf>
    <xf numFmtId="0" fontId="5" fillId="0" borderId="25" xfId="0" applyFont="1" applyFill="1" applyBorder="1" applyAlignment="1">
      <alignment horizontal="left" vertical="center"/>
    </xf>
    <xf numFmtId="0" fontId="5" fillId="0" borderId="22"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3" fontId="5" fillId="0" borderId="26"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xf>
    <xf numFmtId="168" fontId="5" fillId="0" borderId="21" xfId="0" applyNumberFormat="1" applyFont="1" applyFill="1" applyBorder="1" applyAlignment="1">
      <alignment horizontal="center" vertical="center"/>
    </xf>
    <xf numFmtId="168" fontId="5" fillId="0" borderId="25" xfId="0" applyNumberFormat="1" applyFont="1" applyFill="1" applyBorder="1" applyAlignment="1">
      <alignment horizontal="center" vertical="center"/>
    </xf>
    <xf numFmtId="168" fontId="5" fillId="0" borderId="22" xfId="0" applyNumberFormat="1" applyFont="1" applyFill="1" applyBorder="1" applyAlignment="1">
      <alignment horizontal="center" vertical="center"/>
    </xf>
    <xf numFmtId="165" fontId="5" fillId="0" borderId="21" xfId="0" applyNumberFormat="1" applyFont="1" applyFill="1" applyBorder="1" applyAlignment="1">
      <alignment horizontal="center" vertical="center"/>
    </xf>
    <xf numFmtId="165" fontId="5" fillId="0" borderId="25" xfId="0" applyNumberFormat="1" applyFont="1" applyFill="1" applyBorder="1" applyAlignment="1">
      <alignment horizontal="center" vertical="center"/>
    </xf>
    <xf numFmtId="165" fontId="5" fillId="0" borderId="22" xfId="0" applyNumberFormat="1" applyFont="1" applyFill="1" applyBorder="1" applyAlignment="1">
      <alignment horizontal="center" vertical="center"/>
    </xf>
    <xf numFmtId="0" fontId="10" fillId="0" borderId="21"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8" xfId="0" applyFont="1" applyFill="1" applyBorder="1" applyAlignment="1">
      <alignment horizontal="left" vertical="center"/>
    </xf>
    <xf numFmtId="1" fontId="5" fillId="0" borderId="26"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27" xfId="0" applyNumberFormat="1"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165" fontId="5" fillId="0" borderId="23" xfId="0" applyNumberFormat="1" applyFont="1" applyFill="1" applyBorder="1" applyAlignment="1">
      <alignment horizontal="center" vertical="center"/>
    </xf>
    <xf numFmtId="165" fontId="5" fillId="0" borderId="28" xfId="0" applyNumberFormat="1" applyFont="1" applyFill="1" applyBorder="1" applyAlignment="1">
      <alignment horizontal="center" vertical="center"/>
    </xf>
    <xf numFmtId="165" fontId="5" fillId="0" borderId="24" xfId="0" applyNumberFormat="1" applyFont="1" applyFill="1" applyBorder="1" applyAlignment="1">
      <alignment horizontal="center" vertical="center"/>
    </xf>
    <xf numFmtId="165" fontId="5" fillId="0" borderId="23" xfId="0" applyNumberFormat="1" applyFont="1" applyFill="1" applyBorder="1" applyAlignment="1">
      <alignment vertical="center"/>
    </xf>
    <xf numFmtId="165" fontId="5" fillId="0" borderId="28" xfId="0" applyNumberFormat="1" applyFont="1" applyFill="1" applyBorder="1" applyAlignment="1">
      <alignment vertical="center"/>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165" fontId="5" fillId="0" borderId="26" xfId="0" applyNumberFormat="1" applyFont="1" applyFill="1" applyBorder="1" applyAlignment="1">
      <alignment vertical="center" shrinkToFit="1"/>
    </xf>
    <xf numFmtId="165" fontId="5" fillId="0" borderId="0" xfId="0" applyNumberFormat="1" applyFont="1" applyFill="1" applyBorder="1" applyAlignment="1">
      <alignment vertical="center" shrinkToFit="1"/>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165" fontId="5" fillId="0" borderId="26" xfId="217" applyNumberFormat="1" applyFont="1" applyFill="1" applyBorder="1" applyAlignment="1">
      <alignment horizontal="center" vertical="center"/>
    </xf>
    <xf numFmtId="165" fontId="5" fillId="0" borderId="0" xfId="217" applyNumberFormat="1" applyFont="1" applyFill="1" applyBorder="1" applyAlignment="1">
      <alignment horizontal="center" vertical="center"/>
    </xf>
    <xf numFmtId="165" fontId="5" fillId="0" borderId="27" xfId="217" applyNumberFormat="1" applyFont="1" applyFill="1" applyBorder="1" applyAlignment="1">
      <alignment horizontal="center" vertical="center"/>
    </xf>
    <xf numFmtId="165" fontId="5" fillId="0" borderId="29" xfId="0" applyNumberFormat="1" applyFont="1" applyFill="1" applyBorder="1" applyAlignment="1">
      <alignment horizontal="center" vertical="center" wrapText="1"/>
    </xf>
    <xf numFmtId="165" fontId="5" fillId="0" borderId="30" xfId="0" applyNumberFormat="1" applyFont="1" applyFill="1" applyBorder="1" applyAlignment="1">
      <alignment horizontal="center" vertical="center" wrapText="1"/>
    </xf>
    <xf numFmtId="165" fontId="5" fillId="0" borderId="31" xfId="0" applyNumberFormat="1"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10" fillId="0" borderId="21"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4"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0"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1" fontId="9" fillId="0" borderId="21" xfId="0" applyNumberFormat="1" applyFont="1" applyFill="1" applyBorder="1" applyAlignment="1">
      <alignment horizontal="center" vertical="center"/>
    </xf>
    <xf numFmtId="1" fontId="9" fillId="0" borderId="25" xfId="0" applyNumberFormat="1" applyFont="1" applyFill="1" applyBorder="1" applyAlignment="1">
      <alignment horizontal="center" vertical="center"/>
    </xf>
    <xf numFmtId="1" fontId="9" fillId="0" borderId="22" xfId="0" applyNumberFormat="1" applyFont="1" applyFill="1" applyBorder="1" applyAlignment="1">
      <alignment horizontal="center" vertical="center"/>
    </xf>
    <xf numFmtId="0" fontId="112" fillId="0" borderId="29" xfId="0" applyFont="1" applyFill="1" applyBorder="1" applyAlignment="1">
      <alignment horizontal="center" vertical="center" wrapText="1"/>
    </xf>
    <xf numFmtId="0" fontId="112" fillId="0" borderId="30" xfId="0" applyFont="1" applyFill="1" applyBorder="1" applyAlignment="1">
      <alignment horizontal="center" vertical="center" wrapText="1"/>
    </xf>
    <xf numFmtId="0" fontId="112" fillId="0" borderId="31" xfId="0" applyFont="1" applyFill="1" applyBorder="1" applyAlignment="1">
      <alignment horizontal="center" vertical="center" wrapText="1"/>
    </xf>
    <xf numFmtId="0" fontId="128" fillId="0" borderId="29" xfId="0" applyFont="1" applyFill="1" applyBorder="1" applyAlignment="1">
      <alignment horizontal="center" vertical="center" wrapText="1"/>
    </xf>
    <xf numFmtId="0" fontId="128" fillId="0" borderId="30" xfId="0" applyFont="1" applyFill="1" applyBorder="1" applyAlignment="1">
      <alignment horizontal="center" vertical="center" wrapText="1"/>
    </xf>
    <xf numFmtId="0" fontId="128" fillId="0" borderId="31" xfId="0" applyFont="1" applyFill="1" applyBorder="1" applyAlignment="1">
      <alignment horizontal="center" vertical="center" wrapText="1"/>
    </xf>
    <xf numFmtId="165" fontId="112" fillId="0" borderId="29" xfId="0" applyNumberFormat="1" applyFont="1" applyFill="1" applyBorder="1" applyAlignment="1">
      <alignment horizontal="center" vertical="center" wrapText="1"/>
    </xf>
    <xf numFmtId="165" fontId="112" fillId="0" borderId="30" xfId="0" applyNumberFormat="1" applyFont="1" applyFill="1" applyBorder="1" applyAlignment="1">
      <alignment horizontal="center" vertical="center" wrapText="1"/>
    </xf>
    <xf numFmtId="165" fontId="112" fillId="0" borderId="31" xfId="0" applyNumberFormat="1" applyFont="1" applyFill="1" applyBorder="1" applyAlignment="1">
      <alignment horizontal="center" vertical="center" wrapText="1"/>
    </xf>
    <xf numFmtId="165" fontId="128" fillId="0" borderId="29" xfId="0" applyNumberFormat="1" applyFont="1" applyFill="1" applyBorder="1" applyAlignment="1">
      <alignment horizontal="center" vertical="center" wrapText="1"/>
    </xf>
    <xf numFmtId="165" fontId="128" fillId="0" borderId="30" xfId="0" applyNumberFormat="1" applyFont="1" applyFill="1" applyBorder="1" applyAlignment="1">
      <alignment horizontal="center" vertical="center" wrapText="1"/>
    </xf>
    <xf numFmtId="165" fontId="128" fillId="0" borderId="31" xfId="0" applyNumberFormat="1"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5" fillId="0" borderId="26" xfId="0" applyFont="1" applyFill="1" applyBorder="1" applyAlignment="1">
      <alignment vertical="center" shrinkToFit="1"/>
    </xf>
    <xf numFmtId="0" fontId="5" fillId="0" borderId="0" xfId="0" applyFont="1" applyFill="1" applyBorder="1" applyAlignment="1">
      <alignment vertical="center" shrinkToFit="1"/>
    </xf>
    <xf numFmtId="165" fontId="5" fillId="0" borderId="0" xfId="0" applyNumberFormat="1" applyFont="1" applyFill="1" applyBorder="1" applyAlignment="1">
      <alignment horizontal="center"/>
    </xf>
    <xf numFmtId="0" fontId="9" fillId="0" borderId="21"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9" xfId="0" applyFont="1" applyFill="1" applyBorder="1" applyAlignment="1">
      <alignment horizontal="center" vertical="center"/>
    </xf>
    <xf numFmtId="165" fontId="5" fillId="0" borderId="0" xfId="0" applyNumberFormat="1" applyFont="1" applyBorder="1" applyAlignment="1">
      <alignment horizontal="center"/>
    </xf>
    <xf numFmtId="0" fontId="35" fillId="0" borderId="0" xfId="0" applyFont="1" applyBorder="1" applyAlignment="1">
      <alignment horizontal="left" vertical="center"/>
    </xf>
    <xf numFmtId="0" fontId="5" fillId="0" borderId="0" xfId="0" applyFont="1" applyBorder="1" applyAlignment="1">
      <alignment horizontal="left" vertical="center" wrapText="1"/>
    </xf>
    <xf numFmtId="0" fontId="10" fillId="0" borderId="29" xfId="0" applyFont="1" applyFill="1" applyBorder="1" applyAlignment="1">
      <alignment vertical="center"/>
    </xf>
    <xf numFmtId="0" fontId="13" fillId="0" borderId="30" xfId="0" applyFont="1" applyFill="1" applyBorder="1" applyAlignment="1">
      <alignment vertical="center"/>
    </xf>
    <xf numFmtId="0" fontId="13" fillId="0" borderId="31" xfId="0" applyFont="1" applyFill="1" applyBorder="1" applyAlignment="1">
      <alignment vertical="center"/>
    </xf>
    <xf numFmtId="0" fontId="10" fillId="0" borderId="21" xfId="0" applyFont="1" applyBorder="1" applyAlignment="1">
      <alignment horizontal="left" vertical="center"/>
    </xf>
    <xf numFmtId="0" fontId="10" fillId="0" borderId="25" xfId="0" applyFont="1" applyBorder="1" applyAlignment="1">
      <alignment horizontal="left" vertical="center"/>
    </xf>
    <xf numFmtId="0" fontId="10" fillId="0" borderId="23" xfId="0" applyFont="1" applyBorder="1" applyAlignment="1">
      <alignment horizontal="left" vertical="center"/>
    </xf>
    <xf numFmtId="0" fontId="10" fillId="0" borderId="28" xfId="0" applyFont="1" applyBorder="1" applyAlignment="1">
      <alignment horizontal="left"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168" fontId="5" fillId="0" borderId="26" xfId="0" applyNumberFormat="1" applyFont="1" applyBorder="1" applyAlignment="1">
      <alignment horizontal="center" vertical="center"/>
    </xf>
    <xf numFmtId="168" fontId="5" fillId="0" borderId="0" xfId="0" applyNumberFormat="1" applyFont="1" applyBorder="1" applyAlignment="1">
      <alignment horizontal="center" vertical="center"/>
    </xf>
    <xf numFmtId="168" fontId="5" fillId="0" borderId="27" xfId="0" applyNumberFormat="1" applyFont="1" applyBorder="1" applyAlignment="1">
      <alignment horizontal="center" vertical="center"/>
    </xf>
    <xf numFmtId="225" fontId="5" fillId="0" borderId="26" xfId="0" applyNumberFormat="1" applyFont="1" applyBorder="1" applyAlignment="1">
      <alignment horizontal="center" vertical="center"/>
    </xf>
    <xf numFmtId="225" fontId="5" fillId="0" borderId="0" xfId="0" applyNumberFormat="1" applyFont="1" applyBorder="1" applyAlignment="1">
      <alignment horizontal="center" vertical="center"/>
    </xf>
    <xf numFmtId="225" fontId="5" fillId="0" borderId="27" xfId="0" applyNumberFormat="1" applyFont="1" applyBorder="1" applyAlignment="1">
      <alignment horizontal="center" vertical="center"/>
    </xf>
    <xf numFmtId="165" fontId="5" fillId="0" borderId="26" xfId="0" applyNumberFormat="1" applyFont="1" applyBorder="1" applyAlignment="1">
      <alignment horizontal="center" vertical="center"/>
    </xf>
    <xf numFmtId="165" fontId="5" fillId="0" borderId="0" xfId="0" applyNumberFormat="1" applyFont="1" applyBorder="1" applyAlignment="1">
      <alignment horizontal="center" vertical="center"/>
    </xf>
    <xf numFmtId="165" fontId="5" fillId="0" borderId="27" xfId="0" applyNumberFormat="1" applyFont="1" applyBorder="1" applyAlignment="1">
      <alignment horizontal="center" vertical="center"/>
    </xf>
    <xf numFmtId="165" fontId="5" fillId="63" borderId="29" xfId="0" applyNumberFormat="1" applyFont="1" applyFill="1" applyBorder="1" applyAlignment="1">
      <alignment horizontal="center" vertical="center"/>
    </xf>
    <xf numFmtId="165" fontId="5" fillId="63" borderId="30" xfId="0" applyNumberFormat="1" applyFont="1" applyFill="1" applyBorder="1" applyAlignment="1">
      <alignment horizontal="center" vertical="center"/>
    </xf>
    <xf numFmtId="165" fontId="5" fillId="63" borderId="31" xfId="0" applyNumberFormat="1" applyFont="1" applyFill="1" applyBorder="1" applyAlignment="1">
      <alignment horizontal="center" vertical="center"/>
    </xf>
    <xf numFmtId="3" fontId="5" fillId="0" borderId="26"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27" xfId="0" applyNumberFormat="1" applyFont="1" applyBorder="1" applyAlignment="1">
      <alignment horizontal="center" vertical="center"/>
    </xf>
    <xf numFmtId="167" fontId="5" fillId="0" borderId="26" xfId="0" applyNumberFormat="1" applyFont="1" applyBorder="1" applyAlignment="1">
      <alignment horizontal="center" vertical="center"/>
    </xf>
    <xf numFmtId="167" fontId="5" fillId="0" borderId="0" xfId="0" applyNumberFormat="1" applyFont="1" applyBorder="1" applyAlignment="1">
      <alignment horizontal="center" vertical="center"/>
    </xf>
    <xf numFmtId="167" fontId="5" fillId="0" borderId="27"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68" fontId="5" fillId="0" borderId="21" xfId="0" applyNumberFormat="1" applyFont="1" applyBorder="1" applyAlignment="1">
      <alignment horizontal="center" vertical="center"/>
    </xf>
    <xf numFmtId="168" fontId="5" fillId="0" borderId="25" xfId="0" applyNumberFormat="1" applyFont="1" applyBorder="1" applyAlignment="1">
      <alignment horizontal="center" vertical="center"/>
    </xf>
    <xf numFmtId="168" fontId="5" fillId="0" borderId="22" xfId="0" applyNumberFormat="1" applyFont="1" applyBorder="1" applyAlignment="1">
      <alignment horizontal="center" vertical="center"/>
    </xf>
    <xf numFmtId="165" fontId="5" fillId="0" borderId="21" xfId="0" applyNumberFormat="1" applyFont="1" applyBorder="1" applyAlignment="1">
      <alignment horizontal="center" vertical="center"/>
    </xf>
    <xf numFmtId="165" fontId="5" fillId="0" borderId="25" xfId="0" applyNumberFormat="1" applyFont="1" applyBorder="1" applyAlignment="1">
      <alignment horizontal="center" vertical="center"/>
    </xf>
    <xf numFmtId="165" fontId="5" fillId="0" borderId="22" xfId="0" applyNumberFormat="1" applyFont="1" applyBorder="1" applyAlignment="1">
      <alignment horizontal="center" vertical="center"/>
    </xf>
    <xf numFmtId="0" fontId="9" fillId="0" borderId="25" xfId="0" applyFont="1" applyFill="1" applyBorder="1" applyAlignment="1">
      <alignment horizontal="center" vertical="center"/>
    </xf>
    <xf numFmtId="0" fontId="9" fillId="0" borderId="22" xfId="0" applyFont="1" applyFill="1" applyBorder="1" applyAlignment="1">
      <alignment horizontal="center" vertical="center"/>
    </xf>
    <xf numFmtId="0" fontId="5" fillId="0" borderId="26"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165" fontId="5" fillId="0" borderId="26" xfId="0" applyNumberFormat="1" applyFont="1" applyBorder="1" applyAlignment="1">
      <alignment vertical="center" shrinkToFit="1"/>
    </xf>
    <xf numFmtId="165" fontId="5" fillId="0" borderId="0" xfId="0" applyNumberFormat="1" applyFont="1" applyBorder="1" applyAlignment="1">
      <alignment vertical="center" shrinkToFit="1"/>
    </xf>
    <xf numFmtId="0" fontId="5" fillId="0" borderId="26" xfId="0" applyFont="1" applyBorder="1" applyAlignment="1">
      <alignment vertical="center" shrinkToFit="1"/>
    </xf>
    <xf numFmtId="0" fontId="5" fillId="0" borderId="0" xfId="0" applyFont="1" applyBorder="1" applyAlignment="1">
      <alignment vertical="center" shrinkToFit="1"/>
    </xf>
    <xf numFmtId="0" fontId="9" fillId="0" borderId="23" xfId="0" applyFont="1" applyFill="1" applyBorder="1" applyAlignment="1">
      <alignment horizontal="left" vertical="center"/>
    </xf>
    <xf numFmtId="0" fontId="9" fillId="0" borderId="28" xfId="0" applyFont="1" applyFill="1" applyBorder="1" applyAlignment="1">
      <alignment horizontal="left" vertical="center"/>
    </xf>
    <xf numFmtId="0" fontId="9" fillId="0" borderId="24" xfId="0" applyFont="1" applyFill="1" applyBorder="1" applyAlignment="1">
      <alignment horizontal="left" vertical="center"/>
    </xf>
    <xf numFmtId="165" fontId="5" fillId="0" borderId="30" xfId="0" applyNumberFormat="1" applyFont="1" applyBorder="1" applyAlignment="1">
      <alignment horizontal="center"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167" fontId="5" fillId="58" borderId="26" xfId="0" applyNumberFormat="1" applyFont="1" applyFill="1" applyBorder="1" applyAlignment="1">
      <alignment horizontal="center" vertical="center"/>
    </xf>
    <xf numFmtId="167" fontId="5" fillId="58" borderId="0" xfId="0" applyNumberFormat="1" applyFont="1" applyFill="1" applyBorder="1" applyAlignment="1">
      <alignment horizontal="center" vertical="center"/>
    </xf>
    <xf numFmtId="167" fontId="5" fillId="58" borderId="27" xfId="0" applyNumberFormat="1" applyFont="1" applyFill="1" applyBorder="1" applyAlignment="1">
      <alignment horizontal="center" vertical="center"/>
    </xf>
    <xf numFmtId="165" fontId="5" fillId="58" borderId="26" xfId="0" applyNumberFormat="1" applyFont="1" applyFill="1" applyBorder="1" applyAlignment="1">
      <alignment horizontal="center" vertical="center"/>
    </xf>
    <xf numFmtId="165" fontId="5" fillId="58" borderId="0" xfId="0" applyNumberFormat="1" applyFont="1" applyFill="1" applyBorder="1" applyAlignment="1">
      <alignment horizontal="center" vertical="center"/>
    </xf>
    <xf numFmtId="165" fontId="5" fillId="58" borderId="27" xfId="0" applyNumberFormat="1" applyFont="1" applyFill="1" applyBorder="1" applyAlignment="1">
      <alignment horizontal="center" vertical="center"/>
    </xf>
    <xf numFmtId="0" fontId="5" fillId="62" borderId="23" xfId="0" applyFont="1" applyFill="1" applyBorder="1" applyAlignment="1">
      <alignment horizontal="left" vertical="center"/>
    </xf>
    <xf numFmtId="0" fontId="5" fillId="62" borderId="28" xfId="0" applyFont="1" applyFill="1" applyBorder="1" applyAlignment="1">
      <alignment horizontal="left" vertical="center"/>
    </xf>
    <xf numFmtId="0" fontId="5" fillId="62" borderId="24" xfId="0" applyFont="1" applyFill="1" applyBorder="1" applyAlignment="1">
      <alignment horizontal="left" vertical="center"/>
    </xf>
    <xf numFmtId="165" fontId="5" fillId="62" borderId="23" xfId="0" applyNumberFormat="1" applyFont="1" applyFill="1" applyBorder="1" applyAlignment="1">
      <alignment horizontal="center" vertical="center"/>
    </xf>
    <xf numFmtId="165" fontId="5" fillId="62" borderId="28" xfId="0" applyNumberFormat="1" applyFont="1" applyFill="1" applyBorder="1" applyAlignment="1">
      <alignment horizontal="center" vertical="center"/>
    </xf>
    <xf numFmtId="165" fontId="5" fillId="62" borderId="29" xfId="0" applyNumberFormat="1" applyFont="1" applyFill="1" applyBorder="1" applyAlignment="1">
      <alignment horizontal="center" vertical="center"/>
    </xf>
    <xf numFmtId="165" fontId="5" fillId="62" borderId="30" xfId="0" applyNumberFormat="1" applyFont="1" applyFill="1" applyBorder="1" applyAlignment="1">
      <alignment horizontal="center" vertical="center"/>
    </xf>
    <xf numFmtId="165" fontId="5" fillId="62" borderId="31" xfId="0" applyNumberFormat="1" applyFont="1" applyFill="1" applyBorder="1" applyAlignment="1">
      <alignment horizontal="center" vertical="center"/>
    </xf>
    <xf numFmtId="165" fontId="5" fillId="62" borderId="24" xfId="0" applyNumberFormat="1" applyFont="1" applyFill="1" applyBorder="1" applyAlignment="1">
      <alignment horizontal="center" vertical="center"/>
    </xf>
    <xf numFmtId="165" fontId="5" fillId="58" borderId="26" xfId="217" applyNumberFormat="1" applyFont="1" applyFill="1" applyBorder="1" applyAlignment="1">
      <alignment horizontal="center" vertical="center"/>
    </xf>
    <xf numFmtId="165" fontId="5" fillId="58" borderId="0" xfId="217" applyNumberFormat="1" applyFont="1" applyFill="1" applyBorder="1" applyAlignment="1">
      <alignment horizontal="center" vertical="center"/>
    </xf>
    <xf numFmtId="165" fontId="5" fillId="58" borderId="27" xfId="217" applyNumberFormat="1" applyFont="1" applyFill="1" applyBorder="1" applyAlignment="1">
      <alignment horizontal="center" vertical="center"/>
    </xf>
    <xf numFmtId="165" fontId="5" fillId="58" borderId="26" xfId="0" applyNumberFormat="1" applyFont="1" applyFill="1" applyBorder="1" applyAlignment="1">
      <alignment vertical="center"/>
    </xf>
    <xf numFmtId="165" fontId="5" fillId="58" borderId="0" xfId="0" applyNumberFormat="1" applyFont="1" applyFill="1" applyBorder="1" applyAlignment="1">
      <alignment vertical="center"/>
    </xf>
    <xf numFmtId="1" fontId="5" fillId="0" borderId="26"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27" xfId="0" applyNumberFormat="1" applyFont="1" applyBorder="1" applyAlignment="1">
      <alignment horizontal="center" vertical="center"/>
    </xf>
    <xf numFmtId="165" fontId="5" fillId="0" borderId="26" xfId="0" applyNumberFormat="1" applyFont="1" applyBorder="1" applyAlignment="1">
      <alignment vertical="center"/>
    </xf>
    <xf numFmtId="165" fontId="5" fillId="0" borderId="0" xfId="0" applyNumberFormat="1"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65" fontId="5" fillId="0" borderId="23" xfId="0" applyNumberFormat="1" applyFont="1" applyBorder="1" applyAlignment="1">
      <alignment horizontal="center" vertical="center"/>
    </xf>
    <xf numFmtId="165" fontId="5" fillId="0" borderId="28" xfId="0" applyNumberFormat="1" applyFont="1" applyBorder="1" applyAlignment="1">
      <alignment horizontal="center" vertical="center"/>
    </xf>
    <xf numFmtId="165" fontId="5" fillId="0" borderId="24" xfId="0" applyNumberFormat="1" applyFont="1" applyBorder="1" applyAlignment="1">
      <alignment horizontal="center" vertical="center"/>
    </xf>
    <xf numFmtId="165" fontId="5" fillId="0" borderId="23" xfId="0" applyNumberFormat="1" applyFont="1" applyBorder="1" applyAlignment="1">
      <alignment vertical="center"/>
    </xf>
    <xf numFmtId="165" fontId="5" fillId="0" borderId="28" xfId="0" applyNumberFormat="1" applyFont="1" applyBorder="1" applyAlignment="1">
      <alignment vertical="center"/>
    </xf>
    <xf numFmtId="0" fontId="5" fillId="0" borderId="26"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Border="1" applyAlignment="1">
      <alignment horizontal="left" vertical="center"/>
    </xf>
    <xf numFmtId="0" fontId="10" fillId="0" borderId="22" xfId="0" applyFont="1" applyBorder="1" applyAlignment="1">
      <alignment horizontal="left" vertical="center"/>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1" fontId="9" fillId="0" borderId="21" xfId="0" applyNumberFormat="1" applyFont="1" applyBorder="1" applyAlignment="1">
      <alignment horizontal="center" vertical="center"/>
    </xf>
    <xf numFmtId="1" fontId="9" fillId="0" borderId="25" xfId="0" applyNumberFormat="1" applyFont="1" applyBorder="1" applyAlignment="1">
      <alignment horizontal="center" vertical="center"/>
    </xf>
    <xf numFmtId="1" fontId="9" fillId="0" borderId="22" xfId="0" applyNumberFormat="1"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9" fillId="0" borderId="24" xfId="0" applyFont="1" applyBorder="1" applyAlignment="1">
      <alignment horizontal="center" vertical="center"/>
    </xf>
    <xf numFmtId="0" fontId="5" fillId="0" borderId="23"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10" fillId="0" borderId="21" xfId="0" applyFont="1" applyBorder="1" applyAlignment="1">
      <alignment horizontal="left" vertical="center" wrapText="1"/>
    </xf>
    <xf numFmtId="0" fontId="10" fillId="0" borderId="25" xfId="0" applyFont="1" applyBorder="1" applyAlignment="1">
      <alignment horizontal="left" vertical="center" wrapText="1"/>
    </xf>
    <xf numFmtId="0" fontId="10"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24" xfId="0" applyFont="1" applyBorder="1" applyAlignment="1">
      <alignment horizontal="left" vertical="center" wrapText="1"/>
    </xf>
    <xf numFmtId="1" fontId="5" fillId="0" borderId="29" xfId="0" applyNumberFormat="1" applyFont="1" applyFill="1" applyBorder="1" applyAlignment="1">
      <alignment horizontal="center" vertical="center"/>
    </xf>
    <xf numFmtId="1" fontId="5" fillId="0" borderId="30" xfId="0" applyNumberFormat="1" applyFont="1" applyFill="1" applyBorder="1" applyAlignment="1">
      <alignment horizontal="center" vertical="center"/>
    </xf>
    <xf numFmtId="1" fontId="5" fillId="0" borderId="31"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xf>
    <xf numFmtId="165" fontId="5" fillId="0" borderId="29" xfId="0" applyNumberFormat="1" applyFont="1" applyBorder="1" applyAlignment="1">
      <alignment horizontal="center" vertical="center"/>
    </xf>
    <xf numFmtId="165" fontId="5" fillId="0" borderId="31" xfId="0" applyNumberFormat="1"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3" fontId="5"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17" fontId="9" fillId="0" borderId="29" xfId="0" applyNumberFormat="1"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17" fontId="9" fillId="0" borderId="29"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165" fontId="5" fillId="0" borderId="29" xfId="0" applyNumberFormat="1" applyFont="1" applyBorder="1" applyAlignment="1">
      <alignment horizontal="center" vertical="center" wrapText="1"/>
    </xf>
    <xf numFmtId="165" fontId="5" fillId="0" borderId="30" xfId="0" applyNumberFormat="1" applyFont="1" applyBorder="1" applyAlignment="1">
      <alignment horizontal="center" vertical="center" wrapText="1"/>
    </xf>
    <xf numFmtId="165" fontId="5" fillId="0" borderId="31" xfId="0" applyNumberFormat="1" applyFont="1" applyBorder="1" applyAlignment="1">
      <alignment horizontal="center" vertical="center" wrapText="1"/>
    </xf>
    <xf numFmtId="49" fontId="129" fillId="0" borderId="0" xfId="302" applyNumberFormat="1" applyFont="1" applyAlignment="1">
      <alignment horizontal="left" vertical="center"/>
    </xf>
    <xf numFmtId="0" fontId="126" fillId="0" borderId="0" xfId="302" applyFont="1"/>
    <xf numFmtId="0" fontId="126" fillId="0" borderId="0" xfId="302" applyFont="1" applyAlignment="1">
      <alignment horizontal="left" vertical="top" wrapText="1"/>
    </xf>
    <xf numFmtId="0" fontId="126" fillId="0" borderId="102" xfId="302" applyFont="1" applyBorder="1" applyAlignment="1">
      <alignment horizontal="center" vertical="center" wrapText="1"/>
    </xf>
    <xf numFmtId="0" fontId="126" fillId="0" borderId="102" xfId="302" applyFont="1" applyBorder="1" applyAlignment="1">
      <alignment horizontal="left" vertical="center" wrapText="1"/>
    </xf>
    <xf numFmtId="0" fontId="131" fillId="0" borderId="0" xfId="308" applyFont="1" applyAlignment="1">
      <alignment horizontal="center" vertical="center"/>
    </xf>
    <xf numFmtId="0" fontId="130" fillId="0" borderId="0" xfId="308" applyFont="1"/>
    <xf numFmtId="0" fontId="115" fillId="0" borderId="0" xfId="302" applyFont="1" applyAlignment="1">
      <alignment horizontal="left" vertical="top" wrapText="1"/>
    </xf>
    <xf numFmtId="0" fontId="115" fillId="0" borderId="0" xfId="302" applyFont="1"/>
    <xf numFmtId="0" fontId="115" fillId="0" borderId="67" xfId="302" applyNumberFormat="1" applyFont="1" applyFill="1" applyBorder="1" applyAlignment="1">
      <alignment horizontal="center" vertical="center" wrapText="1"/>
    </xf>
    <xf numFmtId="0" fontId="115" fillId="0" borderId="42" xfId="302" applyNumberFormat="1" applyFont="1" applyFill="1" applyBorder="1" applyAlignment="1">
      <alignment horizontal="left" vertical="center" wrapText="1"/>
    </xf>
    <xf numFmtId="0" fontId="115" fillId="0" borderId="68" xfId="302" applyNumberFormat="1" applyFont="1" applyFill="1" applyBorder="1" applyAlignment="1">
      <alignment horizontal="left" vertical="center" wrapText="1"/>
    </xf>
    <xf numFmtId="0" fontId="115" fillId="0" borderId="32" xfId="302" applyNumberFormat="1" applyFont="1" applyFill="1" applyBorder="1" applyAlignment="1">
      <alignment horizontal="left" vertical="center" wrapText="1"/>
    </xf>
    <xf numFmtId="0" fontId="115" fillId="0" borderId="42" xfId="302" applyNumberFormat="1" applyFont="1" applyFill="1" applyBorder="1" applyAlignment="1">
      <alignment horizontal="center" vertical="center" wrapText="1"/>
    </xf>
    <xf numFmtId="0" fontId="115" fillId="0" borderId="43" xfId="302" applyNumberFormat="1" applyFont="1" applyFill="1" applyBorder="1" applyAlignment="1">
      <alignment horizontal="left" vertical="center" wrapText="1"/>
    </xf>
    <xf numFmtId="0" fontId="70" fillId="0" borderId="0" xfId="308" applyFont="1" applyAlignment="1">
      <alignment horizontal="center" vertical="center"/>
    </xf>
    <xf numFmtId="0" fontId="69" fillId="0" borderId="0" xfId="308" applyFont="1"/>
    <xf numFmtId="0" fontId="11" fillId="0" borderId="0" xfId="308" applyFont="1" applyAlignment="1">
      <alignment horizontal="center" vertical="center"/>
    </xf>
    <xf numFmtId="0" fontId="7" fillId="0" borderId="0" xfId="308" applyFont="1"/>
    <xf numFmtId="0" fontId="109" fillId="0" borderId="0" xfId="0" applyFont="1" applyBorder="1" applyAlignment="1">
      <alignment horizontal="center" vertical="center"/>
    </xf>
    <xf numFmtId="0" fontId="109" fillId="0" borderId="99" xfId="0" applyFont="1" applyBorder="1" applyAlignment="1">
      <alignment horizontal="center" vertical="center"/>
    </xf>
    <xf numFmtId="0" fontId="109" fillId="0" borderId="37" xfId="0" applyFont="1" applyBorder="1" applyAlignment="1">
      <alignment horizontal="center" vertical="center" wrapText="1"/>
    </xf>
    <xf numFmtId="0" fontId="109" fillId="0" borderId="4" xfId="0" applyFont="1" applyBorder="1" applyAlignment="1">
      <alignment horizontal="center" vertical="center" wrapText="1"/>
    </xf>
    <xf numFmtId="0" fontId="109" fillId="0" borderId="20" xfId="0" applyFont="1" applyBorder="1" applyAlignment="1">
      <alignment horizontal="center" vertical="center" wrapText="1"/>
    </xf>
    <xf numFmtId="0" fontId="109" fillId="57" borderId="0" xfId="0" applyFont="1" applyFill="1" applyAlignment="1">
      <alignment horizontal="center" vertical="center"/>
    </xf>
    <xf numFmtId="0" fontId="74" fillId="0" borderId="4" xfId="225" applyFont="1" applyBorder="1" applyAlignment="1">
      <alignment horizontal="center" vertical="center" wrapText="1"/>
    </xf>
    <xf numFmtId="0" fontId="74" fillId="0" borderId="20" xfId="225" applyFont="1" applyBorder="1" applyAlignment="1">
      <alignment horizontal="center" vertical="center" wrapText="1"/>
    </xf>
    <xf numFmtId="0" fontId="74" fillId="0" borderId="0" xfId="225" applyFont="1" applyBorder="1" applyAlignment="1">
      <alignment horizontal="center" vertical="center" wrapText="1"/>
    </xf>
    <xf numFmtId="0" fontId="74" fillId="0" borderId="5" xfId="225" applyFont="1" applyBorder="1" applyAlignment="1">
      <alignment horizontal="center" vertical="center" wrapText="1"/>
    </xf>
    <xf numFmtId="0" fontId="74" fillId="0" borderId="40" xfId="225" applyFont="1" applyBorder="1" applyAlignment="1">
      <alignment horizontal="center" vertical="center" wrapText="1"/>
    </xf>
    <xf numFmtId="0" fontId="74" fillId="0" borderId="36" xfId="225" applyFont="1" applyBorder="1" applyAlignment="1">
      <alignment horizontal="center" vertical="center" wrapText="1"/>
    </xf>
    <xf numFmtId="0" fontId="74" fillId="0" borderId="19" xfId="225" applyFont="1" applyBorder="1" applyAlignment="1">
      <alignment horizontal="center" vertical="center"/>
    </xf>
    <xf numFmtId="0" fontId="74" fillId="0" borderId="7" xfId="225" applyFont="1" applyBorder="1" applyAlignment="1">
      <alignment horizontal="center" vertical="center"/>
    </xf>
    <xf numFmtId="0" fontId="74" fillId="0" borderId="35" xfId="225" applyFont="1" applyBorder="1" applyAlignment="1">
      <alignment horizontal="center" vertical="center"/>
    </xf>
    <xf numFmtId="0" fontId="74" fillId="0" borderId="19" xfId="225" applyFont="1" applyFill="1" applyBorder="1" applyAlignment="1">
      <alignment horizontal="center" vertical="center"/>
    </xf>
    <xf numFmtId="0" fontId="74" fillId="0" borderId="7" xfId="225" applyFont="1" applyFill="1" applyBorder="1" applyAlignment="1">
      <alignment horizontal="center" vertical="center"/>
    </xf>
    <xf numFmtId="0" fontId="74" fillId="0" borderId="37" xfId="225" applyFont="1" applyBorder="1" applyAlignment="1">
      <alignment horizontal="center" vertical="center" wrapText="1"/>
    </xf>
    <xf numFmtId="0" fontId="74" fillId="0" borderId="38" xfId="225" applyFont="1" applyBorder="1" applyAlignment="1">
      <alignment horizontal="center" vertical="center" wrapText="1"/>
    </xf>
    <xf numFmtId="0" fontId="50" fillId="0" borderId="0" xfId="308" applyFont="1" applyAlignment="1">
      <alignment horizontal="center" vertical="center"/>
    </xf>
    <xf numFmtId="0" fontId="49" fillId="0" borderId="0" xfId="308" applyFont="1"/>
    <xf numFmtId="0" fontId="4" fillId="64" borderId="0" xfId="0" applyFont="1" applyFill="1" applyBorder="1" applyAlignment="1">
      <alignment horizontal="left" vertical="center"/>
    </xf>
    <xf numFmtId="0" fontId="0" fillId="0" borderId="0" xfId="0"/>
    <xf numFmtId="0" fontId="126" fillId="0" borderId="68" xfId="302" applyFont="1" applyBorder="1" applyAlignment="1">
      <alignment horizontal="left" vertical="center" wrapText="1"/>
    </xf>
    <xf numFmtId="0" fontId="95" fillId="0" borderId="0" xfId="302"/>
    <xf numFmtId="1" fontId="5" fillId="0" borderId="37" xfId="389" applyNumberFormat="1" applyFont="1" applyFill="1" applyBorder="1" applyAlignment="1">
      <alignment horizontal="center"/>
    </xf>
    <xf numFmtId="1" fontId="5" fillId="0" borderId="4" xfId="389" applyNumberFormat="1" applyFont="1" applyFill="1" applyBorder="1" applyAlignment="1">
      <alignment horizontal="center"/>
    </xf>
    <xf numFmtId="182" fontId="5" fillId="0" borderId="18" xfId="389" applyNumberFormat="1" applyFont="1" applyFill="1" applyBorder="1" applyAlignment="1">
      <alignment horizontal="center" vertical="center"/>
    </xf>
    <xf numFmtId="182" fontId="5" fillId="0" borderId="37" xfId="389" applyNumberFormat="1" applyFont="1" applyFill="1" applyBorder="1" applyAlignment="1">
      <alignment horizontal="center" vertical="center"/>
    </xf>
    <xf numFmtId="182" fontId="5" fillId="0" borderId="4" xfId="389" applyNumberFormat="1" applyFont="1" applyFill="1" applyBorder="1" applyAlignment="1">
      <alignment horizontal="center" vertical="center"/>
    </xf>
    <xf numFmtId="0" fontId="5" fillId="0" borderId="20" xfId="389" applyFont="1" applyFill="1" applyBorder="1" applyAlignment="1">
      <alignment horizontal="center" vertical="center" wrapText="1"/>
    </xf>
    <xf numFmtId="0" fontId="5" fillId="0" borderId="5" xfId="389" applyFont="1" applyFill="1" applyBorder="1" applyAlignment="1">
      <alignment horizontal="center" vertical="center"/>
    </xf>
    <xf numFmtId="0" fontId="5" fillId="0" borderId="36" xfId="389" applyFont="1" applyFill="1" applyBorder="1" applyAlignment="1">
      <alignment horizontal="center" vertical="center"/>
    </xf>
    <xf numFmtId="0" fontId="13" fillId="0" borderId="0" xfId="302" applyFont="1" applyAlignment="1">
      <alignment horizontal="left" vertical="top" wrapText="1"/>
    </xf>
    <xf numFmtId="0" fontId="13" fillId="0" borderId="0" xfId="302" applyFont="1"/>
    <xf numFmtId="0" fontId="13" fillId="0" borderId="67" xfId="302" applyNumberFormat="1" applyFont="1" applyFill="1" applyBorder="1" applyAlignment="1">
      <alignment horizontal="center" vertical="center" wrapText="1"/>
    </xf>
    <xf numFmtId="0" fontId="13" fillId="0" borderId="68" xfId="302" applyNumberFormat="1" applyFont="1" applyFill="1" applyBorder="1" applyAlignment="1">
      <alignment horizontal="left" vertical="center" wrapText="1"/>
    </xf>
    <xf numFmtId="49" fontId="10" fillId="0" borderId="0" xfId="302" applyNumberFormat="1" applyFont="1" applyAlignment="1">
      <alignment horizontal="left" vertical="center"/>
    </xf>
    <xf numFmtId="182" fontId="7" fillId="25" borderId="19" xfId="0" applyNumberFormat="1" applyFont="1" applyFill="1" applyBorder="1" applyAlignment="1">
      <alignment horizontal="center" vertical="center"/>
    </xf>
    <xf numFmtId="182" fontId="7" fillId="25" borderId="7" xfId="0" applyNumberFormat="1" applyFont="1" applyFill="1" applyBorder="1" applyAlignment="1">
      <alignment horizontal="center" vertical="center"/>
    </xf>
    <xf numFmtId="0" fontId="9" fillId="0" borderId="40" xfId="0" applyFont="1" applyBorder="1" applyAlignment="1">
      <alignment horizontal="left" vertical="center" wrapText="1"/>
    </xf>
    <xf numFmtId="0" fontId="0" fillId="0" borderId="40" xfId="0" applyBorder="1" applyAlignment="1">
      <alignment horizontal="left" vertical="center" wrapText="1"/>
    </xf>
    <xf numFmtId="0" fontId="7" fillId="25" borderId="20" xfId="0" applyFont="1" applyFill="1" applyBorder="1" applyAlignment="1">
      <alignment horizontal="center" vertical="center" wrapText="1"/>
    </xf>
    <xf numFmtId="0" fontId="7" fillId="25" borderId="5" xfId="0" applyFont="1" applyFill="1" applyBorder="1" applyAlignment="1">
      <alignment horizontal="center" vertical="center"/>
    </xf>
    <xf numFmtId="0" fontId="7" fillId="25" borderId="36" xfId="0" applyFont="1" applyFill="1" applyBorder="1" applyAlignment="1">
      <alignment horizontal="center" vertical="center"/>
    </xf>
    <xf numFmtId="1" fontId="113" fillId="25" borderId="19" xfId="0" applyNumberFormat="1" applyFont="1" applyFill="1" applyBorder="1" applyAlignment="1">
      <alignment horizontal="center"/>
    </xf>
    <xf numFmtId="1" fontId="7" fillId="25" borderId="7" xfId="0" applyNumberFormat="1" applyFont="1" applyFill="1" applyBorder="1" applyAlignment="1">
      <alignment horizontal="center"/>
    </xf>
    <xf numFmtId="182" fontId="7" fillId="25" borderId="35" xfId="0" applyNumberFormat="1" applyFont="1" applyFill="1" applyBorder="1" applyAlignment="1">
      <alignment horizontal="center" vertical="center"/>
    </xf>
    <xf numFmtId="1" fontId="5" fillId="0" borderId="37" xfId="258" applyNumberFormat="1" applyFont="1" applyFill="1" applyBorder="1" applyAlignment="1">
      <alignment horizontal="center"/>
    </xf>
    <xf numFmtId="1" fontId="5" fillId="0" borderId="4" xfId="258" applyNumberFormat="1" applyFont="1" applyFill="1" applyBorder="1" applyAlignment="1">
      <alignment horizontal="center"/>
    </xf>
    <xf numFmtId="182" fontId="5" fillId="0" borderId="18" xfId="258" applyNumberFormat="1" applyFont="1" applyFill="1" applyBorder="1" applyAlignment="1">
      <alignment horizontal="center" vertical="center"/>
    </xf>
    <xf numFmtId="182" fontId="5" fillId="0" borderId="37" xfId="258" applyNumberFormat="1" applyFont="1" applyFill="1" applyBorder="1" applyAlignment="1">
      <alignment horizontal="center" vertical="center"/>
    </xf>
    <xf numFmtId="182" fontId="5" fillId="0" borderId="4" xfId="258" applyNumberFormat="1" applyFont="1" applyFill="1" applyBorder="1" applyAlignment="1">
      <alignment horizontal="center" vertical="center"/>
    </xf>
    <xf numFmtId="0" fontId="5" fillId="0" borderId="20" xfId="258" applyFont="1" applyFill="1" applyBorder="1" applyAlignment="1">
      <alignment horizontal="center" vertical="center" wrapText="1"/>
    </xf>
    <xf numFmtId="0" fontId="5" fillId="0" borderId="5" xfId="258" applyFont="1" applyFill="1" applyBorder="1" applyAlignment="1">
      <alignment horizontal="center" vertical="center"/>
    </xf>
    <xf numFmtId="0" fontId="5" fillId="0" borderId="36" xfId="258" applyFont="1" applyFill="1" applyBorder="1" applyAlignment="1">
      <alignment horizontal="center" vertical="center"/>
    </xf>
    <xf numFmtId="49" fontId="116" fillId="0" borderId="0" xfId="302" applyNumberFormat="1" applyFont="1" applyAlignment="1">
      <alignment horizontal="left"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36" xfId="0" applyFont="1" applyBorder="1" applyAlignment="1">
      <alignment horizontal="center" vertical="center"/>
    </xf>
    <xf numFmtId="49" fontId="5" fillId="0" borderId="19" xfId="0" applyNumberFormat="1" applyFont="1" applyBorder="1" applyAlignment="1">
      <alignment horizontal="center"/>
    </xf>
    <xf numFmtId="49" fontId="5" fillId="0" borderId="35" xfId="0" applyNumberFormat="1" applyFont="1" applyBorder="1" applyAlignment="1">
      <alignment horizontal="center"/>
    </xf>
    <xf numFmtId="0" fontId="5" fillId="0" borderId="65" xfId="0" applyFont="1" applyBorder="1" applyAlignment="1">
      <alignment horizontal="center" vertical="center"/>
    </xf>
    <xf numFmtId="0" fontId="5" fillId="0" borderId="41" xfId="0" applyFont="1" applyBorder="1" applyAlignment="1">
      <alignment horizontal="center" vertical="center"/>
    </xf>
    <xf numFmtId="182" fontId="5" fillId="0" borderId="7" xfId="0" applyNumberFormat="1" applyFont="1" applyBorder="1" applyAlignment="1">
      <alignment horizontal="center"/>
    </xf>
    <xf numFmtId="182" fontId="5" fillId="0" borderId="35" xfId="0" applyNumberFormat="1" applyFont="1" applyBorder="1" applyAlignment="1">
      <alignment horizont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182" fontId="5" fillId="0" borderId="19" xfId="0" applyNumberFormat="1" applyFont="1" applyBorder="1" applyAlignment="1">
      <alignment horizontal="center"/>
    </xf>
    <xf numFmtId="0" fontId="4" fillId="0" borderId="0" xfId="302" applyFont="1" applyAlignment="1">
      <alignment horizontal="left" vertical="top" wrapText="1"/>
    </xf>
    <xf numFmtId="0" fontId="4" fillId="0" borderId="67" xfId="302" applyNumberFormat="1" applyFont="1" applyFill="1" applyBorder="1" applyAlignment="1">
      <alignment horizontal="center" vertical="center" wrapText="1"/>
    </xf>
    <xf numFmtId="0" fontId="4" fillId="0" borderId="15" xfId="302" applyNumberFormat="1" applyFont="1" applyFill="1" applyBorder="1" applyAlignment="1">
      <alignment horizontal="left" vertical="center" wrapText="1"/>
    </xf>
    <xf numFmtId="0" fontId="4" fillId="0" borderId="68" xfId="302" applyNumberFormat="1" applyFont="1" applyFill="1" applyBorder="1" applyAlignment="1">
      <alignment horizontal="left" vertical="center" wrapText="1"/>
    </xf>
    <xf numFmtId="0" fontId="9" fillId="0" borderId="0" xfId="0" applyFont="1" applyAlignment="1">
      <alignment horizontal="center"/>
    </xf>
    <xf numFmtId="49" fontId="5" fillId="0" borderId="7" xfId="0" applyNumberFormat="1" applyFont="1" applyBorder="1" applyAlignment="1">
      <alignment horizontal="center"/>
    </xf>
    <xf numFmtId="49" fontId="135" fillId="0" borderId="0" xfId="302" applyNumberFormat="1" applyFont="1" applyAlignment="1">
      <alignment horizontal="left" vertical="center"/>
    </xf>
    <xf numFmtId="0" fontId="125" fillId="0" borderId="0" xfId="302" applyFont="1" applyAlignment="1">
      <alignment horizontal="left" vertical="top" wrapText="1"/>
    </xf>
    <xf numFmtId="0" fontId="125" fillId="0" borderId="0" xfId="302" applyFont="1"/>
    <xf numFmtId="0" fontId="125" fillId="0" borderId="67" xfId="302" applyNumberFormat="1" applyFont="1" applyFill="1" applyBorder="1" applyAlignment="1">
      <alignment horizontal="center" vertical="center" wrapText="1"/>
    </xf>
    <xf numFmtId="0" fontId="125" fillId="0" borderId="42" xfId="302" applyNumberFormat="1" applyFont="1" applyFill="1" applyBorder="1" applyAlignment="1">
      <alignment horizontal="left" vertical="center" wrapText="1"/>
    </xf>
    <xf numFmtId="0" fontId="125" fillId="0" borderId="68" xfId="302" applyNumberFormat="1" applyFont="1" applyFill="1" applyBorder="1" applyAlignment="1">
      <alignment horizontal="left" vertical="center" wrapText="1"/>
    </xf>
    <xf numFmtId="0" fontId="125" fillId="0" borderId="32" xfId="302" applyNumberFormat="1" applyFont="1" applyFill="1" applyBorder="1" applyAlignment="1">
      <alignment horizontal="left" vertical="center" wrapText="1"/>
    </xf>
    <xf numFmtId="0" fontId="5" fillId="0" borderId="59" xfId="258" applyFont="1" applyFill="1" applyBorder="1" applyAlignment="1">
      <alignment horizontal="center" vertical="center" wrapText="1"/>
    </xf>
    <xf numFmtId="0" fontId="5" fillId="0" borderId="45" xfId="258" applyFont="1" applyFill="1" applyBorder="1" applyAlignment="1">
      <alignment horizontal="center" vertical="center" wrapText="1"/>
    </xf>
    <xf numFmtId="0" fontId="5" fillId="0" borderId="47" xfId="258" applyFont="1" applyFill="1" applyBorder="1" applyAlignment="1">
      <alignment horizontal="center" vertical="center" wrapText="1"/>
    </xf>
    <xf numFmtId="223" fontId="5" fillId="0" borderId="53" xfId="258" applyNumberFormat="1" applyFont="1" applyFill="1" applyBorder="1" applyAlignment="1">
      <alignment horizontal="center" vertical="center"/>
    </xf>
    <xf numFmtId="223" fontId="5" fillId="0" borderId="55" xfId="258" applyNumberFormat="1" applyFont="1" applyFill="1" applyBorder="1" applyAlignment="1">
      <alignment horizontal="center" vertical="center"/>
    </xf>
    <xf numFmtId="223" fontId="5" fillId="0" borderId="54" xfId="258" applyNumberFormat="1" applyFont="1" applyFill="1" applyBorder="1" applyAlignment="1">
      <alignment horizontal="center" vertical="center"/>
    </xf>
    <xf numFmtId="223" fontId="5" fillId="0" borderId="57" xfId="258" applyNumberFormat="1" applyFont="1" applyFill="1" applyBorder="1" applyAlignment="1">
      <alignment horizontal="center" vertical="center"/>
    </xf>
    <xf numFmtId="0" fontId="30" fillId="0" borderId="59" xfId="225" applyNumberFormat="1" applyFont="1" applyFill="1" applyBorder="1" applyAlignment="1">
      <alignment horizontal="center" vertical="center"/>
    </xf>
    <xf numFmtId="0" fontId="30" fillId="0" borderId="45" xfId="225" applyNumberFormat="1" applyFont="1" applyFill="1" applyBorder="1" applyAlignment="1">
      <alignment horizontal="center" vertical="center"/>
    </xf>
    <xf numFmtId="0" fontId="30" fillId="0" borderId="46" xfId="225" applyNumberFormat="1" applyFont="1" applyFill="1" applyBorder="1" applyAlignment="1">
      <alignment horizontal="center" vertical="center"/>
    </xf>
    <xf numFmtId="0" fontId="18" fillId="0" borderId="0"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4" fillId="0" borderId="0" xfId="302" applyFont="1"/>
    <xf numFmtId="0" fontId="4" fillId="0" borderId="42" xfId="302" applyNumberFormat="1" applyFont="1" applyFill="1" applyBorder="1" applyAlignment="1">
      <alignment horizontal="left" vertical="center" wrapText="1"/>
    </xf>
    <xf numFmtId="0" fontId="4" fillId="0" borderId="34" xfId="302" applyNumberFormat="1" applyFont="1" applyFill="1" applyBorder="1" applyAlignment="1">
      <alignment horizontal="left" vertical="center" wrapText="1"/>
    </xf>
    <xf numFmtId="0" fontId="4" fillId="0" borderId="32" xfId="302" applyNumberFormat="1" applyFont="1" applyFill="1" applyBorder="1" applyAlignment="1">
      <alignment horizontal="left" vertical="center" wrapText="1"/>
    </xf>
    <xf numFmtId="0" fontId="4" fillId="0" borderId="42" xfId="302" applyNumberFormat="1" applyFont="1" applyFill="1" applyBorder="1" applyAlignment="1">
      <alignment horizontal="center" vertical="center" wrapText="1"/>
    </xf>
    <xf numFmtId="0" fontId="4" fillId="0" borderId="43" xfId="302" applyNumberFormat="1" applyFont="1" applyFill="1" applyBorder="1" applyAlignment="1">
      <alignment horizontal="left" vertical="center" wrapText="1"/>
    </xf>
    <xf numFmtId="0" fontId="4" fillId="0" borderId="34" xfId="302" applyNumberFormat="1" applyFont="1" applyFill="1" applyBorder="1" applyAlignment="1">
      <alignment horizontal="center" vertical="center" wrapText="1"/>
    </xf>
    <xf numFmtId="0" fontId="4" fillId="0" borderId="16" xfId="302" applyNumberFormat="1" applyFont="1" applyFill="1" applyBorder="1" applyAlignment="1">
      <alignment horizontal="left" vertical="center" wrapText="1"/>
    </xf>
    <xf numFmtId="0" fontId="13" fillId="0" borderId="0" xfId="0" applyFont="1" applyAlignment="1">
      <alignment horizontal="left" vertical="top" wrapText="1"/>
    </xf>
    <xf numFmtId="0" fontId="13" fillId="0" borderId="0" xfId="0" applyFont="1"/>
    <xf numFmtId="49" fontId="10" fillId="0" borderId="0" xfId="0" applyNumberFormat="1" applyFont="1" applyAlignment="1">
      <alignment horizontal="left" vertical="center"/>
    </xf>
    <xf numFmtId="0" fontId="13" fillId="0" borderId="42" xfId="0" applyNumberFormat="1" applyFont="1" applyFill="1" applyBorder="1" applyAlignment="1">
      <alignment horizontal="center" vertical="center" wrapText="1"/>
    </xf>
    <xf numFmtId="0" fontId="13" fillId="0" borderId="43" xfId="0" applyNumberFormat="1" applyFont="1" applyFill="1" applyBorder="1" applyAlignment="1">
      <alignment horizontal="left" vertical="center" wrapText="1"/>
    </xf>
    <xf numFmtId="0" fontId="13" fillId="0" borderId="34" xfId="302" applyNumberFormat="1" applyFont="1" applyFill="1" applyBorder="1" applyAlignment="1">
      <alignment horizontal="center" vertical="center" wrapText="1"/>
    </xf>
    <xf numFmtId="0" fontId="13" fillId="0" borderId="34" xfId="302" applyNumberFormat="1" applyFont="1" applyFill="1" applyBorder="1" applyAlignment="1">
      <alignment horizontal="left" vertical="center" wrapText="1"/>
    </xf>
    <xf numFmtId="0" fontId="13" fillId="0" borderId="16" xfId="302" applyNumberFormat="1" applyFont="1" applyFill="1" applyBorder="1" applyAlignment="1">
      <alignment horizontal="left" vertical="center" wrapText="1"/>
    </xf>
    <xf numFmtId="0" fontId="13" fillId="0" borderId="42" xfId="302" applyNumberFormat="1" applyFont="1" applyFill="1" applyBorder="1" applyAlignment="1">
      <alignment horizontal="left" vertical="center" wrapText="1"/>
    </xf>
    <xf numFmtId="0" fontId="13" fillId="0" borderId="15" xfId="302" applyNumberFormat="1" applyFont="1" applyFill="1" applyBorder="1" applyAlignment="1">
      <alignment horizontal="left" vertical="center" wrapText="1"/>
    </xf>
    <xf numFmtId="0" fontId="13" fillId="0" borderId="32" xfId="302" applyNumberFormat="1" applyFont="1" applyFill="1" applyBorder="1" applyAlignment="1">
      <alignment horizontal="left" vertical="center" wrapText="1"/>
    </xf>
    <xf numFmtId="0" fontId="13" fillId="0" borderId="42" xfId="302" applyNumberFormat="1" applyFont="1" applyFill="1" applyBorder="1" applyAlignment="1">
      <alignment horizontal="center" vertical="center" wrapText="1"/>
    </xf>
    <xf numFmtId="0" fontId="13" fillId="0" borderId="43" xfId="302" applyNumberFormat="1" applyFont="1" applyFill="1" applyBorder="1" applyAlignment="1">
      <alignment horizontal="left" vertical="center" wrapText="1"/>
    </xf>
    <xf numFmtId="0" fontId="13" fillId="0" borderId="67" xfId="0" applyNumberFormat="1" applyFont="1" applyFill="1" applyBorder="1" applyAlignment="1">
      <alignment horizontal="center" vertical="center" wrapText="1"/>
    </xf>
    <xf numFmtId="0" fontId="13" fillId="0" borderId="42" xfId="0" applyNumberFormat="1" applyFont="1" applyFill="1" applyBorder="1" applyAlignment="1">
      <alignment horizontal="left" vertical="center" wrapText="1"/>
    </xf>
    <xf numFmtId="0" fontId="13" fillId="0" borderId="68" xfId="0" applyNumberFormat="1" applyFont="1" applyFill="1" applyBorder="1" applyAlignment="1">
      <alignment horizontal="left" vertical="center" wrapText="1"/>
    </xf>
    <xf numFmtId="0" fontId="13" fillId="0" borderId="32" xfId="0" applyNumberFormat="1" applyFont="1" applyFill="1" applyBorder="1" applyAlignment="1">
      <alignment horizontal="left" vertical="center" wrapText="1"/>
    </xf>
    <xf numFmtId="0" fontId="134" fillId="0" borderId="0" xfId="302" applyFont="1"/>
    <xf numFmtId="0" fontId="95" fillId="0" borderId="0" xfId="302"/>
    <xf numFmtId="0" fontId="134" fillId="0" borderId="0" xfId="302" applyFont="1" applyAlignment="1">
      <alignment horizontal="right"/>
    </xf>
    <xf numFmtId="49" fontId="134" fillId="0" borderId="0" xfId="302" applyNumberFormat="1" applyFont="1" applyAlignment="1">
      <alignment horizontal="left"/>
    </xf>
    <xf numFmtId="49" fontId="136" fillId="0" borderId="0" xfId="302" applyNumberFormat="1" applyFont="1" applyAlignment="1">
      <alignment horizontal="left"/>
    </xf>
    <xf numFmtId="49" fontId="134" fillId="0" borderId="27" xfId="302" applyNumberFormat="1" applyFont="1" applyBorder="1" applyAlignment="1">
      <alignment horizontal="left"/>
    </xf>
    <xf numFmtId="49" fontId="135" fillId="0" borderId="0" xfId="302" applyNumberFormat="1" applyFont="1" applyAlignment="1">
      <alignment horizontal="left" vertical="center"/>
    </xf>
    <xf numFmtId="0" fontId="0" fillId="0" borderId="0" xfId="0"/>
    <xf numFmtId="0" fontId="30" fillId="0" borderId="0" xfId="0" applyFont="1" applyFill="1" applyBorder="1" applyAlignment="1">
      <alignment vertical="center"/>
    </xf>
    <xf numFmtId="181" fontId="30" fillId="0" borderId="0" xfId="0" applyNumberFormat="1" applyFont="1" applyFill="1" applyBorder="1" applyAlignment="1">
      <alignment horizontal="right" vertical="center"/>
    </xf>
    <xf numFmtId="0" fontId="30" fillId="0" borderId="0" xfId="0" applyFont="1" applyFill="1" applyBorder="1" applyAlignment="1">
      <alignment horizontal="left" vertical="center"/>
    </xf>
    <xf numFmtId="0" fontId="30" fillId="0" borderId="0" xfId="0" quotePrefix="1" applyNumberFormat="1" applyFont="1" applyFill="1" applyBorder="1" applyAlignment="1">
      <alignment horizontal="left" vertical="center"/>
    </xf>
    <xf numFmtId="180" fontId="30" fillId="0" borderId="91" xfId="0" applyNumberFormat="1" applyFont="1" applyFill="1" applyBorder="1" applyAlignment="1">
      <alignment horizontal="right" vertical="center"/>
    </xf>
    <xf numFmtId="181" fontId="30" fillId="0" borderId="91" xfId="0" applyNumberFormat="1" applyFont="1" applyFill="1" applyBorder="1" applyAlignment="1">
      <alignment horizontal="right" vertical="center"/>
    </xf>
    <xf numFmtId="180" fontId="30" fillId="0" borderId="92" xfId="0" applyNumberFormat="1" applyFont="1" applyFill="1" applyBorder="1" applyAlignment="1">
      <alignment horizontal="right" vertical="center"/>
    </xf>
    <xf numFmtId="17" fontId="30" fillId="0" borderId="93" xfId="0" quotePrefix="1" applyNumberFormat="1" applyFont="1" applyFill="1" applyBorder="1" applyAlignment="1">
      <alignment horizontal="left" vertical="center"/>
    </xf>
    <xf numFmtId="181" fontId="30" fillId="0" borderId="94" xfId="0" applyNumberFormat="1" applyFont="1" applyFill="1" applyBorder="1" applyAlignment="1">
      <alignment horizontal="right" vertical="center"/>
    </xf>
    <xf numFmtId="17" fontId="30" fillId="0" borderId="95" xfId="0" quotePrefix="1" applyNumberFormat="1" applyFont="1" applyFill="1" applyBorder="1" applyAlignment="1">
      <alignment horizontal="left" vertical="center"/>
    </xf>
    <xf numFmtId="180" fontId="30" fillId="0" borderId="96" xfId="0" applyNumberFormat="1" applyFont="1" applyFill="1" applyBorder="1" applyAlignment="1">
      <alignment horizontal="right" vertical="center"/>
    </xf>
    <xf numFmtId="181" fontId="30" fillId="0" borderId="97" xfId="0" applyNumberFormat="1" applyFont="1" applyFill="1" applyBorder="1" applyAlignment="1">
      <alignment horizontal="right" vertical="center"/>
    </xf>
    <xf numFmtId="180" fontId="30" fillId="0" borderId="97" xfId="0" applyNumberFormat="1" applyFont="1" applyFill="1" applyBorder="1" applyAlignment="1">
      <alignment horizontal="right" vertical="center"/>
    </xf>
    <xf numFmtId="181" fontId="30" fillId="0" borderId="98" xfId="0" applyNumberFormat="1" applyFont="1" applyFill="1" applyBorder="1" applyAlignment="1">
      <alignment horizontal="right" vertical="center"/>
    </xf>
  </cellXfs>
  <cellStyles count="487">
    <cellStyle name="0mitP" xfId="1" xr:uid="{00000000-0005-0000-0000-000000000000}"/>
    <cellStyle name="0mitP 2" xfId="2" xr:uid="{00000000-0005-0000-0000-000001000000}"/>
    <cellStyle name="0ohneP" xfId="3" xr:uid="{00000000-0005-0000-0000-000002000000}"/>
    <cellStyle name="0ohneP 2" xfId="4" xr:uid="{00000000-0005-0000-0000-000003000000}"/>
    <cellStyle name="10mitP" xfId="5" xr:uid="{00000000-0005-0000-0000-000004000000}"/>
    <cellStyle name="10mitP 2" xfId="6" xr:uid="{00000000-0005-0000-0000-000005000000}"/>
    <cellStyle name="10mitP 2 2" xfId="397" xr:uid="{00000000-0005-0000-0000-000006000000}"/>
    <cellStyle name="10mitP 3" xfId="7" xr:uid="{00000000-0005-0000-0000-000007000000}"/>
    <cellStyle name="10mitP 4" xfId="396" xr:uid="{00000000-0005-0000-0000-000008000000}"/>
    <cellStyle name="12mitP" xfId="8" xr:uid="{00000000-0005-0000-0000-000009000000}"/>
    <cellStyle name="12ohneP" xfId="9" xr:uid="{00000000-0005-0000-0000-00000A000000}"/>
    <cellStyle name="13mitP" xfId="10" xr:uid="{00000000-0005-0000-0000-00000B000000}"/>
    <cellStyle name="1mitP" xfId="11" xr:uid="{00000000-0005-0000-0000-00000C000000}"/>
    <cellStyle name="1mitP 2" xfId="12" xr:uid="{00000000-0005-0000-0000-00000D000000}"/>
    <cellStyle name="1mitP 3" xfId="13" xr:uid="{00000000-0005-0000-0000-00000E000000}"/>
    <cellStyle name="1mitP_Fs-j1" xfId="14" xr:uid="{00000000-0005-0000-0000-00000F000000}"/>
    <cellStyle name="1ohneP" xfId="15" xr:uid="{00000000-0005-0000-0000-000010000000}"/>
    <cellStyle name="20 % - Akzent1" xfId="16" builtinId="30" customBuiltin="1"/>
    <cellStyle name="20 % - Akzent1 2" xfId="17" xr:uid="{00000000-0005-0000-0000-000012000000}"/>
    <cellStyle name="20 % - Akzent2" xfId="18" builtinId="34" customBuiltin="1"/>
    <cellStyle name="20 % - Akzent2 2" xfId="19" xr:uid="{00000000-0005-0000-0000-000014000000}"/>
    <cellStyle name="20 % - Akzent3" xfId="20" builtinId="38" customBuiltin="1"/>
    <cellStyle name="20 % - Akzent3 2" xfId="21" xr:uid="{00000000-0005-0000-0000-000016000000}"/>
    <cellStyle name="20 % - Akzent4" xfId="22" builtinId="42" customBuiltin="1"/>
    <cellStyle name="20 % - Akzent4 2" xfId="23" xr:uid="{00000000-0005-0000-0000-000018000000}"/>
    <cellStyle name="20 % - Akzent5" xfId="24" builtinId="46" customBuiltin="1"/>
    <cellStyle name="20 % - Akzent5 2" xfId="25" xr:uid="{00000000-0005-0000-0000-00001A000000}"/>
    <cellStyle name="20 % - Akzent6" xfId="26" builtinId="50" customBuiltin="1"/>
    <cellStyle name="20 % - Akzent6 2" xfId="27" xr:uid="{00000000-0005-0000-0000-00001C000000}"/>
    <cellStyle name="20% - Akzent1" xfId="28" xr:uid="{00000000-0005-0000-0000-00001D000000}"/>
    <cellStyle name="20% - Akzent2" xfId="29" xr:uid="{00000000-0005-0000-0000-00001E000000}"/>
    <cellStyle name="20% - Akzent3" xfId="30" xr:uid="{00000000-0005-0000-0000-00001F000000}"/>
    <cellStyle name="20% - Akzent4" xfId="31" xr:uid="{00000000-0005-0000-0000-000020000000}"/>
    <cellStyle name="20% - Akzent5" xfId="32" xr:uid="{00000000-0005-0000-0000-000021000000}"/>
    <cellStyle name="20% - Akzent6" xfId="33" xr:uid="{00000000-0005-0000-0000-000022000000}"/>
    <cellStyle name="2mitP" xfId="34" xr:uid="{00000000-0005-0000-0000-000023000000}"/>
    <cellStyle name="2ohneP" xfId="35" xr:uid="{00000000-0005-0000-0000-000024000000}"/>
    <cellStyle name="3mitP" xfId="36" xr:uid="{00000000-0005-0000-0000-000025000000}"/>
    <cellStyle name="3mitP 2" xfId="37" xr:uid="{00000000-0005-0000-0000-000026000000}"/>
    <cellStyle name="3mitP 2 2" xfId="399" xr:uid="{00000000-0005-0000-0000-000027000000}"/>
    <cellStyle name="3mitP 3" xfId="38" xr:uid="{00000000-0005-0000-0000-000028000000}"/>
    <cellStyle name="3mitP 4" xfId="398" xr:uid="{00000000-0005-0000-0000-000029000000}"/>
    <cellStyle name="3ohneP" xfId="39" xr:uid="{00000000-0005-0000-0000-00002A000000}"/>
    <cellStyle name="3ohneP 2" xfId="40" xr:uid="{00000000-0005-0000-0000-00002B000000}"/>
    <cellStyle name="3ohneP 2 2" xfId="41" xr:uid="{00000000-0005-0000-0000-00002C000000}"/>
    <cellStyle name="3ohneP 2 3" xfId="401" xr:uid="{00000000-0005-0000-0000-00002D000000}"/>
    <cellStyle name="3ohneP 3" xfId="42" xr:uid="{00000000-0005-0000-0000-00002E000000}"/>
    <cellStyle name="3ohneP 4" xfId="400" xr:uid="{00000000-0005-0000-0000-00002F000000}"/>
    <cellStyle name="3ohneP_R12_Fs-j33" xfId="43" xr:uid="{00000000-0005-0000-0000-000030000000}"/>
    <cellStyle name="40 % - Akzent1" xfId="44" builtinId="31" customBuiltin="1"/>
    <cellStyle name="40 % - Akzent1 2" xfId="45" xr:uid="{00000000-0005-0000-0000-000032000000}"/>
    <cellStyle name="40 % - Akzent2" xfId="46" builtinId="35" customBuiltin="1"/>
    <cellStyle name="40 % - Akzent2 2" xfId="47" xr:uid="{00000000-0005-0000-0000-000034000000}"/>
    <cellStyle name="40 % - Akzent3" xfId="48" builtinId="39" customBuiltin="1"/>
    <cellStyle name="40 % - Akzent3 2" xfId="49" xr:uid="{00000000-0005-0000-0000-000036000000}"/>
    <cellStyle name="40 % - Akzent4" xfId="50" builtinId="43" customBuiltin="1"/>
    <cellStyle name="40 % - Akzent4 2" xfId="51" xr:uid="{00000000-0005-0000-0000-000038000000}"/>
    <cellStyle name="40 % - Akzent5" xfId="52" builtinId="47" customBuiltin="1"/>
    <cellStyle name="40 % - Akzent5 2" xfId="53" xr:uid="{00000000-0005-0000-0000-00003A000000}"/>
    <cellStyle name="40 % - Akzent6" xfId="54" builtinId="51" customBuiltin="1"/>
    <cellStyle name="40 % - Akzent6 2" xfId="55" xr:uid="{00000000-0005-0000-0000-00003C000000}"/>
    <cellStyle name="40% - Akzent1" xfId="56" xr:uid="{00000000-0005-0000-0000-00003D000000}"/>
    <cellStyle name="40% - Akzent2" xfId="57" xr:uid="{00000000-0005-0000-0000-00003E000000}"/>
    <cellStyle name="40% - Akzent3" xfId="58" xr:uid="{00000000-0005-0000-0000-00003F000000}"/>
    <cellStyle name="40% - Akzent4" xfId="59" xr:uid="{00000000-0005-0000-0000-000040000000}"/>
    <cellStyle name="40% - Akzent5" xfId="60" xr:uid="{00000000-0005-0000-0000-000041000000}"/>
    <cellStyle name="40% - Akzent6" xfId="61" xr:uid="{00000000-0005-0000-0000-000042000000}"/>
    <cellStyle name="4mitP" xfId="62" xr:uid="{00000000-0005-0000-0000-000043000000}"/>
    <cellStyle name="4mitP 2" xfId="63" xr:uid="{00000000-0005-0000-0000-000044000000}"/>
    <cellStyle name="4mitP 2 2" xfId="64" xr:uid="{00000000-0005-0000-0000-000045000000}"/>
    <cellStyle name="4mitP 2 3" xfId="403" xr:uid="{00000000-0005-0000-0000-000046000000}"/>
    <cellStyle name="4mitP 3" xfId="65" xr:uid="{00000000-0005-0000-0000-000047000000}"/>
    <cellStyle name="4mitP 4" xfId="402" xr:uid="{00000000-0005-0000-0000-000048000000}"/>
    <cellStyle name="4mitP_R12_Fs-j33" xfId="66" xr:uid="{00000000-0005-0000-0000-000049000000}"/>
    <cellStyle name="4ohneP" xfId="67" xr:uid="{00000000-0005-0000-0000-00004A000000}"/>
    <cellStyle name="60 % - Akzent1" xfId="68" builtinId="32" customBuiltin="1"/>
    <cellStyle name="60 % - Akzent1 2" xfId="69" xr:uid="{00000000-0005-0000-0000-00004C000000}"/>
    <cellStyle name="60 % - Akzent2" xfId="70" builtinId="36" customBuiltin="1"/>
    <cellStyle name="60 % - Akzent2 2" xfId="71" xr:uid="{00000000-0005-0000-0000-00004E000000}"/>
    <cellStyle name="60 % - Akzent3" xfId="72" builtinId="40" customBuiltin="1"/>
    <cellStyle name="60 % - Akzent3 2" xfId="73" xr:uid="{00000000-0005-0000-0000-000050000000}"/>
    <cellStyle name="60 % - Akzent4" xfId="74" builtinId="44" customBuiltin="1"/>
    <cellStyle name="60 % - Akzent4 2" xfId="75" xr:uid="{00000000-0005-0000-0000-000052000000}"/>
    <cellStyle name="60 % - Akzent5" xfId="76" builtinId="48" customBuiltin="1"/>
    <cellStyle name="60 % - Akzent5 2" xfId="77" xr:uid="{00000000-0005-0000-0000-000054000000}"/>
    <cellStyle name="60 % - Akzent6" xfId="78" builtinId="52" customBuiltin="1"/>
    <cellStyle name="60 % - Akzent6 2" xfId="79" xr:uid="{00000000-0005-0000-0000-000056000000}"/>
    <cellStyle name="60% - Akzent1" xfId="80" xr:uid="{00000000-0005-0000-0000-000057000000}"/>
    <cellStyle name="60% - Akzent2" xfId="81" xr:uid="{00000000-0005-0000-0000-000058000000}"/>
    <cellStyle name="60% - Akzent3" xfId="82" xr:uid="{00000000-0005-0000-0000-000059000000}"/>
    <cellStyle name="60% - Akzent4" xfId="83" xr:uid="{00000000-0005-0000-0000-00005A000000}"/>
    <cellStyle name="60% - Akzent5" xfId="84" xr:uid="{00000000-0005-0000-0000-00005B000000}"/>
    <cellStyle name="60% - Akzent6" xfId="85" xr:uid="{00000000-0005-0000-0000-00005C000000}"/>
    <cellStyle name="6mitP" xfId="86" xr:uid="{00000000-0005-0000-0000-00005D000000}"/>
    <cellStyle name="6mitP 2" xfId="87" xr:uid="{00000000-0005-0000-0000-00005E000000}"/>
    <cellStyle name="6mitP 2 2" xfId="88" xr:uid="{00000000-0005-0000-0000-00005F000000}"/>
    <cellStyle name="6mitP 2 3" xfId="405" xr:uid="{00000000-0005-0000-0000-000060000000}"/>
    <cellStyle name="6mitP 3" xfId="89" xr:uid="{00000000-0005-0000-0000-000061000000}"/>
    <cellStyle name="6mitP 4" xfId="404" xr:uid="{00000000-0005-0000-0000-000062000000}"/>
    <cellStyle name="6mitP_R12_Fs-j33" xfId="90" xr:uid="{00000000-0005-0000-0000-000063000000}"/>
    <cellStyle name="6ohneP" xfId="91" xr:uid="{00000000-0005-0000-0000-000064000000}"/>
    <cellStyle name="6ohneP 2" xfId="92" xr:uid="{00000000-0005-0000-0000-000065000000}"/>
    <cellStyle name="6ohneP 2 2" xfId="407" xr:uid="{00000000-0005-0000-0000-000066000000}"/>
    <cellStyle name="6ohneP 3" xfId="93" xr:uid="{00000000-0005-0000-0000-000067000000}"/>
    <cellStyle name="6ohneP 4" xfId="406" xr:uid="{00000000-0005-0000-0000-000068000000}"/>
    <cellStyle name="7mitP" xfId="94" xr:uid="{00000000-0005-0000-0000-000069000000}"/>
    <cellStyle name="7mitP 2" xfId="95" xr:uid="{00000000-0005-0000-0000-00006A000000}"/>
    <cellStyle name="7mitP 2 2" xfId="409" xr:uid="{00000000-0005-0000-0000-00006B000000}"/>
    <cellStyle name="7mitP 3" xfId="96" xr:uid="{00000000-0005-0000-0000-00006C000000}"/>
    <cellStyle name="7mitP 4" xfId="408" xr:uid="{00000000-0005-0000-0000-00006D000000}"/>
    <cellStyle name="9mitP" xfId="97" xr:uid="{00000000-0005-0000-0000-00006E000000}"/>
    <cellStyle name="9mitP 2" xfId="98" xr:uid="{00000000-0005-0000-0000-00006F000000}"/>
    <cellStyle name="9mitP 2 2" xfId="99" xr:uid="{00000000-0005-0000-0000-000070000000}"/>
    <cellStyle name="9mitP 2 3" xfId="411" xr:uid="{00000000-0005-0000-0000-000071000000}"/>
    <cellStyle name="9mitP 3" xfId="100" xr:uid="{00000000-0005-0000-0000-000072000000}"/>
    <cellStyle name="9mitP 4" xfId="410" xr:uid="{00000000-0005-0000-0000-000073000000}"/>
    <cellStyle name="9mitP_R14_J33" xfId="101" xr:uid="{00000000-0005-0000-0000-000074000000}"/>
    <cellStyle name="9ohneP" xfId="102" xr:uid="{00000000-0005-0000-0000-000075000000}"/>
    <cellStyle name="9ohneP 2" xfId="103" xr:uid="{00000000-0005-0000-0000-000076000000}"/>
    <cellStyle name="9ohneP 2 2" xfId="413" xr:uid="{00000000-0005-0000-0000-000077000000}"/>
    <cellStyle name="9ohneP 3" xfId="104" xr:uid="{00000000-0005-0000-0000-000078000000}"/>
    <cellStyle name="9ohneP 4" xfId="412" xr:uid="{00000000-0005-0000-0000-000079000000}"/>
    <cellStyle name="Akzent1" xfId="105" builtinId="29" customBuiltin="1"/>
    <cellStyle name="Akzent1 2" xfId="106" xr:uid="{00000000-0005-0000-0000-00007B000000}"/>
    <cellStyle name="Akzent2" xfId="107" builtinId="33" customBuiltin="1"/>
    <cellStyle name="Akzent2 2" xfId="108" xr:uid="{00000000-0005-0000-0000-00007D000000}"/>
    <cellStyle name="Akzent3" xfId="109" builtinId="37" customBuiltin="1"/>
    <cellStyle name="Akzent3 2" xfId="110" xr:uid="{00000000-0005-0000-0000-00007F000000}"/>
    <cellStyle name="Akzent4" xfId="111" builtinId="41" customBuiltin="1"/>
    <cellStyle name="Akzent4 2" xfId="112" xr:uid="{00000000-0005-0000-0000-000081000000}"/>
    <cellStyle name="Akzent5" xfId="113" builtinId="45" customBuiltin="1"/>
    <cellStyle name="Akzent5 2" xfId="114" xr:uid="{00000000-0005-0000-0000-000083000000}"/>
    <cellStyle name="Akzent6" xfId="115" builtinId="49" customBuiltin="1"/>
    <cellStyle name="Akzent6 2" xfId="116" xr:uid="{00000000-0005-0000-0000-000085000000}"/>
    <cellStyle name="Ausgabe" xfId="117" builtinId="21" customBuiltin="1"/>
    <cellStyle name="Ausgabe 2" xfId="118" xr:uid="{00000000-0005-0000-0000-000087000000}"/>
    <cellStyle name="BasisDreiNK" xfId="119" xr:uid="{00000000-0005-0000-0000-000088000000}"/>
    <cellStyle name="BasisEineNK" xfId="120" xr:uid="{00000000-0005-0000-0000-000089000000}"/>
    <cellStyle name="BasisOhneNK" xfId="121" xr:uid="{00000000-0005-0000-0000-00008A000000}"/>
    <cellStyle name="BasisStandard" xfId="122" xr:uid="{00000000-0005-0000-0000-00008B000000}"/>
    <cellStyle name="BasisZweiNK" xfId="123" xr:uid="{00000000-0005-0000-0000-00008C000000}"/>
    <cellStyle name="Berechnung" xfId="124" builtinId="22" customBuiltin="1"/>
    <cellStyle name="Berechnung 2" xfId="125" xr:uid="{00000000-0005-0000-0000-00008E000000}"/>
    <cellStyle name="Eingabe" xfId="126" builtinId="20" customBuiltin="1"/>
    <cellStyle name="Eingabe 2" xfId="127" xr:uid="{00000000-0005-0000-0000-000090000000}"/>
    <cellStyle name="Ergebnis" xfId="128" builtinId="25" customBuiltin="1"/>
    <cellStyle name="Ergebnis 2" xfId="129" xr:uid="{00000000-0005-0000-0000-000092000000}"/>
    <cellStyle name="Erklärender Text" xfId="130" builtinId="53" customBuiltin="1"/>
    <cellStyle name="Erklärender Text 2" xfId="131" xr:uid="{00000000-0005-0000-0000-000094000000}"/>
    <cellStyle name="Euro" xfId="132" xr:uid="{00000000-0005-0000-0000-000095000000}"/>
    <cellStyle name="Euro 10" xfId="133" xr:uid="{00000000-0005-0000-0000-000096000000}"/>
    <cellStyle name="Euro 11" xfId="134" xr:uid="{00000000-0005-0000-0000-000097000000}"/>
    <cellStyle name="Euro 12" xfId="135" xr:uid="{00000000-0005-0000-0000-000098000000}"/>
    <cellStyle name="Euro 13" xfId="136" xr:uid="{00000000-0005-0000-0000-000099000000}"/>
    <cellStyle name="Euro 14" xfId="137" xr:uid="{00000000-0005-0000-0000-00009A000000}"/>
    <cellStyle name="Euro 15" xfId="138" xr:uid="{00000000-0005-0000-0000-00009B000000}"/>
    <cellStyle name="Euro 16" xfId="139" xr:uid="{00000000-0005-0000-0000-00009C000000}"/>
    <cellStyle name="Euro 17" xfId="140" xr:uid="{00000000-0005-0000-0000-00009D000000}"/>
    <cellStyle name="Euro 18" xfId="141" xr:uid="{00000000-0005-0000-0000-00009E000000}"/>
    <cellStyle name="Euro 19" xfId="414" xr:uid="{00000000-0005-0000-0000-00009F000000}"/>
    <cellStyle name="Euro 2" xfId="142" xr:uid="{00000000-0005-0000-0000-0000A0000000}"/>
    <cellStyle name="Euro 2 10" xfId="143" xr:uid="{00000000-0005-0000-0000-0000A1000000}"/>
    <cellStyle name="Euro 2 11" xfId="144" xr:uid="{00000000-0005-0000-0000-0000A2000000}"/>
    <cellStyle name="Euro 2 12" xfId="145" xr:uid="{00000000-0005-0000-0000-0000A3000000}"/>
    <cellStyle name="Euro 2 13" xfId="146" xr:uid="{00000000-0005-0000-0000-0000A4000000}"/>
    <cellStyle name="Euro 2 14" xfId="147" xr:uid="{00000000-0005-0000-0000-0000A5000000}"/>
    <cellStyle name="Euro 2 15" xfId="148" xr:uid="{00000000-0005-0000-0000-0000A6000000}"/>
    <cellStyle name="Euro 2 16" xfId="149" xr:uid="{00000000-0005-0000-0000-0000A7000000}"/>
    <cellStyle name="Euro 2 17" xfId="415" xr:uid="{00000000-0005-0000-0000-0000A8000000}"/>
    <cellStyle name="Euro 2 18" xfId="438" xr:uid="{00000000-0005-0000-0000-0000A9000000}"/>
    <cellStyle name="Euro 2 19" xfId="440" xr:uid="{00000000-0005-0000-0000-0000AA000000}"/>
    <cellStyle name="Euro 2 2" xfId="150" xr:uid="{00000000-0005-0000-0000-0000AB000000}"/>
    <cellStyle name="Euro 2 20" xfId="442" xr:uid="{00000000-0005-0000-0000-0000AC000000}"/>
    <cellStyle name="Euro 2 21" xfId="444" xr:uid="{00000000-0005-0000-0000-0000AD000000}"/>
    <cellStyle name="Euro 2 22" xfId="446" xr:uid="{00000000-0005-0000-0000-0000AE000000}"/>
    <cellStyle name="Euro 2 23" xfId="448" xr:uid="{00000000-0005-0000-0000-0000AF000000}"/>
    <cellStyle name="Euro 2 24" xfId="450" xr:uid="{00000000-0005-0000-0000-0000B0000000}"/>
    <cellStyle name="Euro 2 25" xfId="452" xr:uid="{00000000-0005-0000-0000-0000B1000000}"/>
    <cellStyle name="Euro 2 26" xfId="457" xr:uid="{00000000-0005-0000-0000-0000B2000000}"/>
    <cellStyle name="Euro 2 27" xfId="462" xr:uid="{00000000-0005-0000-0000-0000B3000000}"/>
    <cellStyle name="Euro 2 28" xfId="464" xr:uid="{00000000-0005-0000-0000-0000B4000000}"/>
    <cellStyle name="Euro 2 29" xfId="468" xr:uid="{00000000-0005-0000-0000-0000B5000000}"/>
    <cellStyle name="Euro 2 3" xfId="151" xr:uid="{00000000-0005-0000-0000-0000B6000000}"/>
    <cellStyle name="Euro 2 30" xfId="475" xr:uid="{00000000-0005-0000-0000-0000B7000000}"/>
    <cellStyle name="Euro 2 31" xfId="477" xr:uid="{00000000-0005-0000-0000-0000B8000000}"/>
    <cellStyle name="Euro 2 32" xfId="479" xr:uid="{00000000-0005-0000-0000-000019000000}"/>
    <cellStyle name="Euro 2 33" xfId="484" xr:uid="{00000000-0005-0000-0000-000019000000}"/>
    <cellStyle name="Euro 2 34" xfId="486" xr:uid="{00000000-0005-0000-0000-000019000000}"/>
    <cellStyle name="Euro 2 4" xfId="152" xr:uid="{00000000-0005-0000-0000-0000B9000000}"/>
    <cellStyle name="Euro 2 5" xfId="153" xr:uid="{00000000-0005-0000-0000-0000BA000000}"/>
    <cellStyle name="Euro 2 6" xfId="154" xr:uid="{00000000-0005-0000-0000-0000BB000000}"/>
    <cellStyle name="Euro 2 7" xfId="155" xr:uid="{00000000-0005-0000-0000-0000BC000000}"/>
    <cellStyle name="Euro 2 8" xfId="156" xr:uid="{00000000-0005-0000-0000-0000BD000000}"/>
    <cellStyle name="Euro 2 9" xfId="157" xr:uid="{00000000-0005-0000-0000-0000BE000000}"/>
    <cellStyle name="Euro 20" xfId="437" xr:uid="{00000000-0005-0000-0000-0000BF000000}"/>
    <cellStyle name="Euro 21" xfId="439" xr:uid="{00000000-0005-0000-0000-0000C0000000}"/>
    <cellStyle name="Euro 22" xfId="441" xr:uid="{00000000-0005-0000-0000-0000C1000000}"/>
    <cellStyle name="Euro 23" xfId="443" xr:uid="{00000000-0005-0000-0000-0000C2000000}"/>
    <cellStyle name="Euro 24" xfId="445" xr:uid="{00000000-0005-0000-0000-0000C3000000}"/>
    <cellStyle name="Euro 25" xfId="447" xr:uid="{00000000-0005-0000-0000-0000C4000000}"/>
    <cellStyle name="Euro 26" xfId="449" xr:uid="{00000000-0005-0000-0000-0000C5000000}"/>
    <cellStyle name="Euro 27" xfId="451" xr:uid="{00000000-0005-0000-0000-0000C6000000}"/>
    <cellStyle name="Euro 28" xfId="456" xr:uid="{00000000-0005-0000-0000-0000C7000000}"/>
    <cellStyle name="Euro 29" xfId="461" xr:uid="{00000000-0005-0000-0000-0000C8000000}"/>
    <cellStyle name="Euro 3" xfId="158" xr:uid="{00000000-0005-0000-0000-0000C9000000}"/>
    <cellStyle name="Euro 30" xfId="463" xr:uid="{00000000-0005-0000-0000-0000CA000000}"/>
    <cellStyle name="Euro 31" xfId="467" xr:uid="{00000000-0005-0000-0000-0000CB000000}"/>
    <cellStyle name="Euro 32" xfId="474" xr:uid="{00000000-0005-0000-0000-0000CC000000}"/>
    <cellStyle name="Euro 33" xfId="476" xr:uid="{00000000-0005-0000-0000-0000CD000000}"/>
    <cellStyle name="Euro 34" xfId="478" xr:uid="{00000000-0005-0000-0000-000018000000}"/>
    <cellStyle name="Euro 35" xfId="483" xr:uid="{00000000-0005-0000-0000-000018000000}"/>
    <cellStyle name="Euro 36" xfId="485" xr:uid="{00000000-0005-0000-0000-000018000000}"/>
    <cellStyle name="Euro 4" xfId="159" xr:uid="{00000000-0005-0000-0000-0000CE000000}"/>
    <cellStyle name="Euro 5" xfId="160" xr:uid="{00000000-0005-0000-0000-0000CF000000}"/>
    <cellStyle name="Euro 6" xfId="161" xr:uid="{00000000-0005-0000-0000-0000D0000000}"/>
    <cellStyle name="Euro 7" xfId="162" xr:uid="{00000000-0005-0000-0000-0000D1000000}"/>
    <cellStyle name="Euro 8" xfId="163" xr:uid="{00000000-0005-0000-0000-0000D2000000}"/>
    <cellStyle name="Euro 9" xfId="164" xr:uid="{00000000-0005-0000-0000-0000D3000000}"/>
    <cellStyle name="Fuss" xfId="165" xr:uid="{00000000-0005-0000-0000-0000D4000000}"/>
    <cellStyle name="Gut" xfId="166" builtinId="26" customBuiltin="1"/>
    <cellStyle name="Gut 2" xfId="167" xr:uid="{00000000-0005-0000-0000-0000D6000000}"/>
    <cellStyle name="Haupttitel" xfId="168" xr:uid="{00000000-0005-0000-0000-0000D7000000}"/>
    <cellStyle name="Hyperlink 2" xfId="169" xr:uid="{00000000-0005-0000-0000-0000D8000000}"/>
    <cellStyle name="Hyperlink 2 2" xfId="170" xr:uid="{00000000-0005-0000-0000-0000D9000000}"/>
    <cellStyle name="Hyperlink 2 2 2" xfId="171" xr:uid="{00000000-0005-0000-0000-0000DA000000}"/>
    <cellStyle name="Hyperlink 2 3" xfId="172" xr:uid="{00000000-0005-0000-0000-0000DB000000}"/>
    <cellStyle name="Hyperlink 2 4" xfId="173" xr:uid="{00000000-0005-0000-0000-0000DC000000}"/>
    <cellStyle name="Hyperlink 2 5" xfId="174" xr:uid="{00000000-0005-0000-0000-0000DD000000}"/>
    <cellStyle name="Hyperlink 3" xfId="175" xr:uid="{00000000-0005-0000-0000-0000DE000000}"/>
    <cellStyle name="Hyperlink 3 2" xfId="176" xr:uid="{00000000-0005-0000-0000-0000DF000000}"/>
    <cellStyle name="Hyperlink 3 3" xfId="177" xr:uid="{00000000-0005-0000-0000-0000E0000000}"/>
    <cellStyle name="Hyperlink 3 3 2" xfId="178" xr:uid="{00000000-0005-0000-0000-0000E1000000}"/>
    <cellStyle name="Hyperlink 4" xfId="179" xr:uid="{00000000-0005-0000-0000-0000E2000000}"/>
    <cellStyle name="Hyperlink 4 2" xfId="180" xr:uid="{00000000-0005-0000-0000-0000E3000000}"/>
    <cellStyle name="Hyperlink 5" xfId="181" xr:uid="{00000000-0005-0000-0000-0000E4000000}"/>
    <cellStyle name="Hyperlink 5 2" xfId="182" xr:uid="{00000000-0005-0000-0000-0000E5000000}"/>
    <cellStyle name="Hyperlink 6" xfId="183" xr:uid="{00000000-0005-0000-0000-0000E6000000}"/>
    <cellStyle name="Hyperlink 6 2" xfId="184" xr:uid="{00000000-0005-0000-0000-0000E7000000}"/>
    <cellStyle name="Hyperlink 6 3" xfId="185" xr:uid="{00000000-0005-0000-0000-0000E8000000}"/>
    <cellStyle name="Hyperlink 7" xfId="186" xr:uid="{00000000-0005-0000-0000-0000E9000000}"/>
    <cellStyle name="Hyperlink 8" xfId="187" xr:uid="{00000000-0005-0000-0000-0000EA000000}"/>
    <cellStyle name="Hyperlink 9" xfId="188" xr:uid="{00000000-0005-0000-0000-0000EB000000}"/>
    <cellStyle name="Hyperlink_Info-Seite" xfId="189" xr:uid="{00000000-0005-0000-0000-0000EC000000}"/>
    <cellStyle name="InhaltNormal" xfId="190" xr:uid="{00000000-0005-0000-0000-0000ED000000}"/>
    <cellStyle name="InhaltNormal 2" xfId="191" xr:uid="{00000000-0005-0000-0000-0000EE000000}"/>
    <cellStyle name="Jahr" xfId="192" xr:uid="{00000000-0005-0000-0000-0000EF000000}"/>
    <cellStyle name="Komma 2" xfId="193" xr:uid="{00000000-0005-0000-0000-0000F0000000}"/>
    <cellStyle name="Komma 3" xfId="194" xr:uid="{00000000-0005-0000-0000-0000F1000000}"/>
    <cellStyle name="Komma 4" xfId="395" xr:uid="{00000000-0005-0000-0000-0000F2000000}"/>
    <cellStyle name="Link" xfId="195" builtinId="8"/>
    <cellStyle name="Link 2" xfId="196" xr:uid="{00000000-0005-0000-0000-0000F4000000}"/>
    <cellStyle name="Link 2 2" xfId="197" xr:uid="{00000000-0005-0000-0000-0000F5000000}"/>
    <cellStyle name="Link 2 2 2" xfId="198" xr:uid="{00000000-0005-0000-0000-0000F6000000}"/>
    <cellStyle name="Link 2 2 3" xfId="199" xr:uid="{00000000-0005-0000-0000-0000F7000000}"/>
    <cellStyle name="Link 2 3" xfId="392" xr:uid="{00000000-0005-0000-0000-0000F8000000}"/>
    <cellStyle name="Link 3" xfId="200" xr:uid="{00000000-0005-0000-0000-0000F9000000}"/>
    <cellStyle name="Link 3 2" xfId="201" xr:uid="{00000000-0005-0000-0000-0000FA000000}"/>
    <cellStyle name="Link 3 3" xfId="393" xr:uid="{00000000-0005-0000-0000-0000FB000000}"/>
    <cellStyle name="Link 4" xfId="202" xr:uid="{00000000-0005-0000-0000-0000FC000000}"/>
    <cellStyle name="LinkGemVeroeff" xfId="203" xr:uid="{00000000-0005-0000-0000-0000FD000000}"/>
    <cellStyle name="LinkGemVeroeffFett" xfId="204" xr:uid="{00000000-0005-0000-0000-0000FE000000}"/>
    <cellStyle name="makro0696" xfId="205" xr:uid="{00000000-0005-0000-0000-0000FF000000}"/>
    <cellStyle name="Messziffer" xfId="206" xr:uid="{00000000-0005-0000-0000-000000010000}"/>
    <cellStyle name="MesszifferD" xfId="207" xr:uid="{00000000-0005-0000-0000-000001010000}"/>
    <cellStyle name="mitP" xfId="208" xr:uid="{00000000-0005-0000-0000-000002010000}"/>
    <cellStyle name="Neutral" xfId="209" builtinId="28" customBuiltin="1"/>
    <cellStyle name="Neutral 2" xfId="210" xr:uid="{00000000-0005-0000-0000-000004010000}"/>
    <cellStyle name="nf2" xfId="211" xr:uid="{00000000-0005-0000-0000-000005010000}"/>
    <cellStyle name="Noch" xfId="212" xr:uid="{00000000-0005-0000-0000-000006010000}"/>
    <cellStyle name="Normal_040831_KapaBedarf-AA_Hochfahrlogik_A2LL_KT" xfId="213" xr:uid="{00000000-0005-0000-0000-000007010000}"/>
    <cellStyle name="Notiz 2" xfId="214" xr:uid="{00000000-0005-0000-0000-000008010000}"/>
    <cellStyle name="Notiz 3" xfId="215" xr:uid="{00000000-0005-0000-0000-000009010000}"/>
    <cellStyle name="ohneP" xfId="216" xr:uid="{00000000-0005-0000-0000-00000A010000}"/>
    <cellStyle name="Prozent" xfId="217" builtinId="5"/>
    <cellStyle name="Prozent 2" xfId="218" xr:uid="{00000000-0005-0000-0000-00000C010000}"/>
    <cellStyle name="Prozent 2 2" xfId="219" xr:uid="{00000000-0005-0000-0000-00000D010000}"/>
    <cellStyle name="Prozent 2 2 2" xfId="417" xr:uid="{00000000-0005-0000-0000-00000E010000}"/>
    <cellStyle name="Prozent 2 3" xfId="416" xr:uid="{00000000-0005-0000-0000-00000F010000}"/>
    <cellStyle name="Prozent 3" xfId="220" xr:uid="{00000000-0005-0000-0000-000010010000}"/>
    <cellStyle name="Prozent 4" xfId="221" xr:uid="{00000000-0005-0000-0000-000011010000}"/>
    <cellStyle name="Prozent 4 2" xfId="418" xr:uid="{00000000-0005-0000-0000-000012010000}"/>
    <cellStyle name="ProzVeränderung" xfId="222" xr:uid="{00000000-0005-0000-0000-000013010000}"/>
    <cellStyle name="Schlecht" xfId="223" builtinId="27" customBuiltin="1"/>
    <cellStyle name="Schlecht 2" xfId="224" xr:uid="{00000000-0005-0000-0000-000015010000}"/>
    <cellStyle name="Standard" xfId="0" builtinId="0"/>
    <cellStyle name="Standard 10" xfId="225" xr:uid="{00000000-0005-0000-0000-000017010000}"/>
    <cellStyle name="Standard 10 2" xfId="419" xr:uid="{00000000-0005-0000-0000-000018010000}"/>
    <cellStyle name="Standard 11" xfId="226" xr:uid="{00000000-0005-0000-0000-000019010000}"/>
    <cellStyle name="Standard 11 2" xfId="227" xr:uid="{00000000-0005-0000-0000-00001A010000}"/>
    <cellStyle name="Standard 12" xfId="228" xr:uid="{00000000-0005-0000-0000-00001B010000}"/>
    <cellStyle name="Standard 12 2" xfId="420" xr:uid="{00000000-0005-0000-0000-00001C010000}"/>
    <cellStyle name="Standard 13" xfId="229" xr:uid="{00000000-0005-0000-0000-00001D010000}"/>
    <cellStyle name="Standard 13 2" xfId="230" xr:uid="{00000000-0005-0000-0000-00001E010000}"/>
    <cellStyle name="Standard 13 3" xfId="231" xr:uid="{00000000-0005-0000-0000-00001F010000}"/>
    <cellStyle name="Standard 14" xfId="232" xr:uid="{00000000-0005-0000-0000-000020010000}"/>
    <cellStyle name="Standard 14 2" xfId="233" xr:uid="{00000000-0005-0000-0000-000021010000}"/>
    <cellStyle name="Standard 14 2 2" xfId="421" xr:uid="{00000000-0005-0000-0000-000022010000}"/>
    <cellStyle name="Standard 15" xfId="234" xr:uid="{00000000-0005-0000-0000-000023010000}"/>
    <cellStyle name="Standard 15 2" xfId="235" xr:uid="{00000000-0005-0000-0000-000024010000}"/>
    <cellStyle name="Standard 15 3" xfId="236" xr:uid="{00000000-0005-0000-0000-000025010000}"/>
    <cellStyle name="Standard 16" xfId="237" xr:uid="{00000000-0005-0000-0000-000026010000}"/>
    <cellStyle name="Standard 16 2" xfId="238" xr:uid="{00000000-0005-0000-0000-000027010000}"/>
    <cellStyle name="Standard 17" xfId="239" xr:uid="{00000000-0005-0000-0000-000028010000}"/>
    <cellStyle name="Standard 17 2" xfId="240" xr:uid="{00000000-0005-0000-0000-000029010000}"/>
    <cellStyle name="Standard 18" xfId="241" xr:uid="{00000000-0005-0000-0000-00002A010000}"/>
    <cellStyle name="Standard 18 2" xfId="242" xr:uid="{00000000-0005-0000-0000-00002B010000}"/>
    <cellStyle name="Standard 18 3" xfId="243" xr:uid="{00000000-0005-0000-0000-00002C010000}"/>
    <cellStyle name="Standard 19" xfId="244" xr:uid="{00000000-0005-0000-0000-00002D010000}"/>
    <cellStyle name="Standard 19 2" xfId="245" xr:uid="{00000000-0005-0000-0000-00002E010000}"/>
    <cellStyle name="Standard 19 3" xfId="246" xr:uid="{00000000-0005-0000-0000-00002F010000}"/>
    <cellStyle name="Standard 2" xfId="247" xr:uid="{00000000-0005-0000-0000-000030010000}"/>
    <cellStyle name="Standard 2 10" xfId="248" xr:uid="{00000000-0005-0000-0000-000031010000}"/>
    <cellStyle name="Standard 2 11" xfId="249" xr:uid="{00000000-0005-0000-0000-000032010000}"/>
    <cellStyle name="Standard 2 12" xfId="250" xr:uid="{00000000-0005-0000-0000-000033010000}"/>
    <cellStyle name="Standard 2 13" xfId="251" xr:uid="{00000000-0005-0000-0000-000034010000}"/>
    <cellStyle name="Standard 2 14" xfId="252" xr:uid="{00000000-0005-0000-0000-000035010000}"/>
    <cellStyle name="Standard 2 15" xfId="253" xr:uid="{00000000-0005-0000-0000-000036010000}"/>
    <cellStyle name="Standard 2 16" xfId="254" xr:uid="{00000000-0005-0000-0000-000037010000}"/>
    <cellStyle name="Standard 2 17" xfId="255" xr:uid="{00000000-0005-0000-0000-000038010000}"/>
    <cellStyle name="Standard 2 18" xfId="256" xr:uid="{00000000-0005-0000-0000-000039010000}"/>
    <cellStyle name="Standard 2 19" xfId="257" xr:uid="{00000000-0005-0000-0000-00003A010000}"/>
    <cellStyle name="Standard 2 2" xfId="258" xr:uid="{00000000-0005-0000-0000-00003B010000}"/>
    <cellStyle name="Standard 2 2 2" xfId="259" xr:uid="{00000000-0005-0000-0000-00003C010000}"/>
    <cellStyle name="Standard 2 2 2 2" xfId="260" xr:uid="{00000000-0005-0000-0000-00003D010000}"/>
    <cellStyle name="Standard 2 2 2 2 2" xfId="435" xr:uid="{00000000-0005-0000-0000-00003E010000}"/>
    <cellStyle name="Standard 2 2 2 3" xfId="423" xr:uid="{00000000-0005-0000-0000-00003F010000}"/>
    <cellStyle name="Standard 2 2 3" xfId="261" xr:uid="{00000000-0005-0000-0000-000040010000}"/>
    <cellStyle name="Standard 2 2 3 2" xfId="424" xr:uid="{00000000-0005-0000-0000-000041010000}"/>
    <cellStyle name="Standard 2 2 4" xfId="262" xr:uid="{00000000-0005-0000-0000-000042010000}"/>
    <cellStyle name="Standard 2 2 4 2" xfId="425" xr:uid="{00000000-0005-0000-0000-000043010000}"/>
    <cellStyle name="Standard 2 2 5" xfId="263" xr:uid="{00000000-0005-0000-0000-000044010000}"/>
    <cellStyle name="Standard 2 2 5 2" xfId="434" xr:uid="{00000000-0005-0000-0000-000045010000}"/>
    <cellStyle name="Standard 2 2 6" xfId="264" xr:uid="{00000000-0005-0000-0000-000046010000}"/>
    <cellStyle name="Standard 2 2 7" xfId="422" xr:uid="{00000000-0005-0000-0000-000047010000}"/>
    <cellStyle name="Standard 2 20" xfId="265" xr:uid="{00000000-0005-0000-0000-000048010000}"/>
    <cellStyle name="Standard 2 3" xfId="266" xr:uid="{00000000-0005-0000-0000-000049010000}"/>
    <cellStyle name="Standard 2 3 2" xfId="267" xr:uid="{00000000-0005-0000-0000-00004A010000}"/>
    <cellStyle name="Standard 2 3 2 2" xfId="268" xr:uid="{00000000-0005-0000-0000-00004B010000}"/>
    <cellStyle name="Standard 2 3 2 3" xfId="436" xr:uid="{00000000-0005-0000-0000-00004C010000}"/>
    <cellStyle name="Standard 2 3 3" xfId="389" xr:uid="{00000000-0005-0000-0000-00004D010000}"/>
    <cellStyle name="Standard 2 3 3 2" xfId="455" xr:uid="{00000000-0005-0000-0000-00004E010000}"/>
    <cellStyle name="Standard 2 3 4" xfId="460" xr:uid="{00000000-0005-0000-0000-00004F010000}"/>
    <cellStyle name="Standard 2 4" xfId="269" xr:uid="{00000000-0005-0000-0000-000050010000}"/>
    <cellStyle name="Standard 2 4 2" xfId="270" xr:uid="{00000000-0005-0000-0000-000051010000}"/>
    <cellStyle name="Standard 2 4 2 2" xfId="427" xr:uid="{00000000-0005-0000-0000-000052010000}"/>
    <cellStyle name="Standard 2 4 3" xfId="271" xr:uid="{00000000-0005-0000-0000-000053010000}"/>
    <cellStyle name="Standard 2 4 4" xfId="426" xr:uid="{00000000-0005-0000-0000-000054010000}"/>
    <cellStyle name="Standard 2 4 4 2" xfId="473" xr:uid="{00000000-0005-0000-0000-000055010000}"/>
    <cellStyle name="Standard 2 4 5" xfId="482" xr:uid="{F9AE3942-D487-4D56-93E4-CE92FF05047F}"/>
    <cellStyle name="Standard 2 5" xfId="272" xr:uid="{00000000-0005-0000-0000-000056010000}"/>
    <cellStyle name="Standard 2 5 2" xfId="428" xr:uid="{00000000-0005-0000-0000-000057010000}"/>
    <cellStyle name="Standard 2 6" xfId="273" xr:uid="{00000000-0005-0000-0000-000058010000}"/>
    <cellStyle name="Standard 2 6 2" xfId="274" xr:uid="{00000000-0005-0000-0000-000059010000}"/>
    <cellStyle name="Standard 2 6 2 2" xfId="275" xr:uid="{00000000-0005-0000-0000-00005A010000}"/>
    <cellStyle name="Standard 2 7" xfId="276" xr:uid="{00000000-0005-0000-0000-00005B010000}"/>
    <cellStyle name="Standard 2 7 2" xfId="277" xr:uid="{00000000-0005-0000-0000-00005C010000}"/>
    <cellStyle name="Standard 2 7 3" xfId="278" xr:uid="{00000000-0005-0000-0000-00005D010000}"/>
    <cellStyle name="Standard 2 8" xfId="279" xr:uid="{00000000-0005-0000-0000-00005E010000}"/>
    <cellStyle name="Standard 2 8 2" xfId="280" xr:uid="{00000000-0005-0000-0000-00005F010000}"/>
    <cellStyle name="Standard 2 9" xfId="281" xr:uid="{00000000-0005-0000-0000-000060010000}"/>
    <cellStyle name="Standard 20" xfId="282" xr:uid="{00000000-0005-0000-0000-000061010000}"/>
    <cellStyle name="Standard 20 2" xfId="283" xr:uid="{00000000-0005-0000-0000-000062010000}"/>
    <cellStyle name="Standard 21" xfId="284" xr:uid="{00000000-0005-0000-0000-000063010000}"/>
    <cellStyle name="Standard 22" xfId="285" xr:uid="{00000000-0005-0000-0000-000064010000}"/>
    <cellStyle name="Standard 23" xfId="286" xr:uid="{00000000-0005-0000-0000-000065010000}"/>
    <cellStyle name="Standard 24" xfId="287" xr:uid="{00000000-0005-0000-0000-000066010000}"/>
    <cellStyle name="Standard 24 10" xfId="288" xr:uid="{00000000-0005-0000-0000-000067010000}"/>
    <cellStyle name="Standard 24 11" xfId="454" xr:uid="{00000000-0005-0000-0000-000068010000}"/>
    <cellStyle name="Standard 24 12" xfId="459" xr:uid="{00000000-0005-0000-0000-000069010000}"/>
    <cellStyle name="Standard 24 13" xfId="470" xr:uid="{00000000-0005-0000-0000-00006A010000}"/>
    <cellStyle name="Standard 24 14" xfId="472" xr:uid="{00000000-0005-0000-0000-00006B010000}"/>
    <cellStyle name="Standard 24 15" xfId="481" xr:uid="{A0432E32-1775-48C7-83C4-057CD3676205}"/>
    <cellStyle name="Standard 24 2" xfId="289" xr:uid="{00000000-0005-0000-0000-00006C010000}"/>
    <cellStyle name="Standard 24 3" xfId="290" xr:uid="{00000000-0005-0000-0000-00006D010000}"/>
    <cellStyle name="Standard 24 4" xfId="291" xr:uid="{00000000-0005-0000-0000-00006E010000}"/>
    <cellStyle name="Standard 24 5" xfId="292" xr:uid="{00000000-0005-0000-0000-00006F010000}"/>
    <cellStyle name="Standard 24 6" xfId="293" xr:uid="{00000000-0005-0000-0000-000070010000}"/>
    <cellStyle name="Standard 24 7" xfId="294" xr:uid="{00000000-0005-0000-0000-000071010000}"/>
    <cellStyle name="Standard 24 8" xfId="295" xr:uid="{00000000-0005-0000-0000-000072010000}"/>
    <cellStyle name="Standard 24 9" xfId="296" xr:uid="{00000000-0005-0000-0000-000073010000}"/>
    <cellStyle name="Standard 25" xfId="297" xr:uid="{00000000-0005-0000-0000-000074010000}"/>
    <cellStyle name="Standard 25 2" xfId="298" xr:uid="{00000000-0005-0000-0000-000075010000}"/>
    <cellStyle name="Standard 26" xfId="299" xr:uid="{00000000-0005-0000-0000-000076010000}"/>
    <cellStyle name="Standard 27" xfId="300" xr:uid="{00000000-0005-0000-0000-000077010000}"/>
    <cellStyle name="Standard 28" xfId="301" xr:uid="{00000000-0005-0000-0000-000078010000}"/>
    <cellStyle name="Standard 29" xfId="386" xr:uid="{00000000-0005-0000-0000-000079010000}"/>
    <cellStyle name="Standard 29 2" xfId="453" xr:uid="{00000000-0005-0000-0000-00007A010000}"/>
    <cellStyle name="Standard 3" xfId="302" xr:uid="{00000000-0005-0000-0000-00007B010000}"/>
    <cellStyle name="Standard 3 2" xfId="303" xr:uid="{00000000-0005-0000-0000-00007C010000}"/>
    <cellStyle name="Standard 3 2 2" xfId="429" xr:uid="{00000000-0005-0000-0000-00007D010000}"/>
    <cellStyle name="Standard 3 3" xfId="304" xr:uid="{00000000-0005-0000-0000-00007E010000}"/>
    <cellStyle name="Standard 3 4" xfId="305" xr:uid="{00000000-0005-0000-0000-00007F010000}"/>
    <cellStyle name="Standard 3 5" xfId="387" xr:uid="{00000000-0005-0000-0000-000080010000}"/>
    <cellStyle name="Standard 30" xfId="458" xr:uid="{00000000-0005-0000-0000-000081010000}"/>
    <cellStyle name="Standard 31" xfId="469" xr:uid="{00000000-0005-0000-0000-000082010000}"/>
    <cellStyle name="Standard 32" xfId="471" xr:uid="{00000000-0005-0000-0000-000083010000}"/>
    <cellStyle name="Standard 33" xfId="480" xr:uid="{E6CF948C-1B97-44FB-A379-4D589E859918}"/>
    <cellStyle name="Standard 4" xfId="306" xr:uid="{00000000-0005-0000-0000-000084010000}"/>
    <cellStyle name="Standard 4 2" xfId="307" xr:uid="{00000000-0005-0000-0000-000085010000}"/>
    <cellStyle name="Standard 4 2 2" xfId="430" xr:uid="{00000000-0005-0000-0000-000086010000}"/>
    <cellStyle name="Standard 4 3" xfId="388" xr:uid="{00000000-0005-0000-0000-000087010000}"/>
    <cellStyle name="Standard 5" xfId="308" xr:uid="{00000000-0005-0000-0000-000088010000}"/>
    <cellStyle name="Standard 5 2" xfId="309" xr:uid="{00000000-0005-0000-0000-000089010000}"/>
    <cellStyle name="Standard 5 2 2" xfId="310" xr:uid="{00000000-0005-0000-0000-00008A010000}"/>
    <cellStyle name="Standard 5 3" xfId="311" xr:uid="{00000000-0005-0000-0000-00008B010000}"/>
    <cellStyle name="Standard 5 3 2" xfId="312" xr:uid="{00000000-0005-0000-0000-00008C010000}"/>
    <cellStyle name="Standard 5 4" xfId="313" xr:uid="{00000000-0005-0000-0000-00008D010000}"/>
    <cellStyle name="Standard 5 4 2" xfId="314" xr:uid="{00000000-0005-0000-0000-00008E010000}"/>
    <cellStyle name="Standard 5 4 3" xfId="315" xr:uid="{00000000-0005-0000-0000-00008F010000}"/>
    <cellStyle name="Standard 5 5" xfId="316" xr:uid="{00000000-0005-0000-0000-000090010000}"/>
    <cellStyle name="Standard 5 5 2" xfId="317" xr:uid="{00000000-0005-0000-0000-000091010000}"/>
    <cellStyle name="Standard 5 6" xfId="318" xr:uid="{00000000-0005-0000-0000-000092010000}"/>
    <cellStyle name="Standard 6" xfId="319" xr:uid="{00000000-0005-0000-0000-000093010000}"/>
    <cellStyle name="Standard 6 2" xfId="320" xr:uid="{00000000-0005-0000-0000-000094010000}"/>
    <cellStyle name="Standard 6 2 2" xfId="432" xr:uid="{00000000-0005-0000-0000-000095010000}"/>
    <cellStyle name="Standard 6 3" xfId="321" xr:uid="{00000000-0005-0000-0000-000096010000}"/>
    <cellStyle name="Standard 6 3 2" xfId="322" xr:uid="{00000000-0005-0000-0000-000097010000}"/>
    <cellStyle name="Standard 6 4" xfId="391" xr:uid="{00000000-0005-0000-0000-000098010000}"/>
    <cellStyle name="Standard 6 5" xfId="431" xr:uid="{00000000-0005-0000-0000-000099010000}"/>
    <cellStyle name="Standard 6 6" xfId="465" xr:uid="{00000000-0005-0000-0000-00009A010000}"/>
    <cellStyle name="Standard 6 7" xfId="466" xr:uid="{00000000-0005-0000-0000-00009B010000}"/>
    <cellStyle name="Standard 7" xfId="323" xr:uid="{00000000-0005-0000-0000-00009C010000}"/>
    <cellStyle name="Standard 7 2" xfId="324" xr:uid="{00000000-0005-0000-0000-00009D010000}"/>
    <cellStyle name="Standard 7 2 2" xfId="433" xr:uid="{00000000-0005-0000-0000-00009E010000}"/>
    <cellStyle name="Standard 7 3" xfId="390" xr:uid="{00000000-0005-0000-0000-00009F010000}"/>
    <cellStyle name="Standard 8" xfId="325" xr:uid="{00000000-0005-0000-0000-0000A0010000}"/>
    <cellStyle name="Standard 8 2" xfId="326" xr:uid="{00000000-0005-0000-0000-0000A1010000}"/>
    <cellStyle name="Standard 8 2 2" xfId="327" xr:uid="{00000000-0005-0000-0000-0000A2010000}"/>
    <cellStyle name="Standard 8 2 2 10" xfId="328" xr:uid="{00000000-0005-0000-0000-0000A3010000}"/>
    <cellStyle name="Standard 8 2 2 11" xfId="329" xr:uid="{00000000-0005-0000-0000-0000A4010000}"/>
    <cellStyle name="Standard 8 2 2 11 2" xfId="330" xr:uid="{00000000-0005-0000-0000-0000A5010000}"/>
    <cellStyle name="Standard 8 2 2 12" xfId="331" xr:uid="{00000000-0005-0000-0000-0000A6010000}"/>
    <cellStyle name="Standard 8 2 2 13" xfId="332" xr:uid="{00000000-0005-0000-0000-0000A7010000}"/>
    <cellStyle name="Standard 8 2 2 14" xfId="333" xr:uid="{00000000-0005-0000-0000-0000A8010000}"/>
    <cellStyle name="Standard 8 2 2 15" xfId="334" xr:uid="{00000000-0005-0000-0000-0000A9010000}"/>
    <cellStyle name="Standard 8 2 2 16" xfId="335" xr:uid="{00000000-0005-0000-0000-0000AA010000}"/>
    <cellStyle name="Standard 8 2 2 2" xfId="336" xr:uid="{00000000-0005-0000-0000-0000AB010000}"/>
    <cellStyle name="Standard 8 2 2 3" xfId="337" xr:uid="{00000000-0005-0000-0000-0000AC010000}"/>
    <cellStyle name="Standard 8 2 2 4" xfId="338" xr:uid="{00000000-0005-0000-0000-0000AD010000}"/>
    <cellStyle name="Standard 8 2 2 5" xfId="339" xr:uid="{00000000-0005-0000-0000-0000AE010000}"/>
    <cellStyle name="Standard 8 2 2 5 2" xfId="340" xr:uid="{00000000-0005-0000-0000-0000AF010000}"/>
    <cellStyle name="Standard 8 2 2 5 3" xfId="341" xr:uid="{00000000-0005-0000-0000-0000B0010000}"/>
    <cellStyle name="Standard 8 2 2 5 4" xfId="342" xr:uid="{00000000-0005-0000-0000-0000B1010000}"/>
    <cellStyle name="Standard 8 2 2 6" xfId="343" xr:uid="{00000000-0005-0000-0000-0000B2010000}"/>
    <cellStyle name="Standard 8 2 2 7" xfId="344" xr:uid="{00000000-0005-0000-0000-0000B3010000}"/>
    <cellStyle name="Standard 8 2 2 8" xfId="345" xr:uid="{00000000-0005-0000-0000-0000B4010000}"/>
    <cellStyle name="Standard 8 2 2 9" xfId="346" xr:uid="{00000000-0005-0000-0000-0000B5010000}"/>
    <cellStyle name="Standard 8 2 3" xfId="347" xr:uid="{00000000-0005-0000-0000-0000B6010000}"/>
    <cellStyle name="Standard 8 3" xfId="348" xr:uid="{00000000-0005-0000-0000-0000B7010000}"/>
    <cellStyle name="Standard 8 4" xfId="349" xr:uid="{00000000-0005-0000-0000-0000B8010000}"/>
    <cellStyle name="Standard 9" xfId="350" xr:uid="{00000000-0005-0000-0000-0000B9010000}"/>
    <cellStyle name="Standard 9 2" xfId="351" xr:uid="{00000000-0005-0000-0000-0000BA010000}"/>
    <cellStyle name="Standard 9 2 2" xfId="352" xr:uid="{00000000-0005-0000-0000-0000BB010000}"/>
    <cellStyle name="Standard 9 3" xfId="353" xr:uid="{00000000-0005-0000-0000-0000BC010000}"/>
    <cellStyle name="Standard 9 3 2" xfId="354" xr:uid="{00000000-0005-0000-0000-0000BD010000}"/>
    <cellStyle name="Standard 9 3 2 2" xfId="355" xr:uid="{00000000-0005-0000-0000-0000BE010000}"/>
    <cellStyle name="Standard 9 4" xfId="356" xr:uid="{00000000-0005-0000-0000-0000BF010000}"/>
    <cellStyle name="Standard 9 5" xfId="357" xr:uid="{00000000-0005-0000-0000-0000C0010000}"/>
    <cellStyle name="Standard 9 6" xfId="358" xr:uid="{00000000-0005-0000-0000-0000C1010000}"/>
    <cellStyle name="Standard 9 6 2" xfId="359" xr:uid="{00000000-0005-0000-0000-0000C2010000}"/>
    <cellStyle name="Standard 9 7" xfId="360" xr:uid="{00000000-0005-0000-0000-0000C3010000}"/>
    <cellStyle name="Standard 9 8" xfId="361" xr:uid="{00000000-0005-0000-0000-0000C4010000}"/>
    <cellStyle name="Standard 9 9" xfId="362" xr:uid="{00000000-0005-0000-0000-0000C5010000}"/>
    <cellStyle name="Tsd" xfId="363" xr:uid="{00000000-0005-0000-0000-0000C6010000}"/>
    <cellStyle name="Überschrift" xfId="394" builtinId="15" customBuiltin="1"/>
    <cellStyle name="Überschrift 1" xfId="364" builtinId="16" customBuiltin="1"/>
    <cellStyle name="Überschrift 1 2" xfId="365" xr:uid="{00000000-0005-0000-0000-0000C9010000}"/>
    <cellStyle name="Überschrift 2" xfId="366" builtinId="17" customBuiltin="1"/>
    <cellStyle name="Überschrift 2 2" xfId="367" xr:uid="{00000000-0005-0000-0000-0000CB010000}"/>
    <cellStyle name="Überschrift 3" xfId="368" builtinId="18" customBuiltin="1"/>
    <cellStyle name="Überschrift 3 2" xfId="369" xr:uid="{00000000-0005-0000-0000-0000CD010000}"/>
    <cellStyle name="Überschrift 4" xfId="370" builtinId="19" customBuiltin="1"/>
    <cellStyle name="Überschrift 4 2" xfId="371" xr:uid="{00000000-0005-0000-0000-0000CF010000}"/>
    <cellStyle name="Überschrift 5" xfId="372" xr:uid="{00000000-0005-0000-0000-0000D0010000}"/>
    <cellStyle name="Überschrift 6" xfId="373" xr:uid="{00000000-0005-0000-0000-0000D1010000}"/>
    <cellStyle name="Untertitel" xfId="374" xr:uid="{00000000-0005-0000-0000-0000D2010000}"/>
    <cellStyle name="Verknüpfte Zelle" xfId="375" builtinId="24" customBuiltin="1"/>
    <cellStyle name="Verknüpfte Zelle 2" xfId="376" xr:uid="{00000000-0005-0000-0000-0000D4010000}"/>
    <cellStyle name="Währung 2" xfId="377" xr:uid="{00000000-0005-0000-0000-0000D5010000}"/>
    <cellStyle name="Währung 2 2" xfId="378" xr:uid="{00000000-0005-0000-0000-0000D6010000}"/>
    <cellStyle name="Währung 3" xfId="379" xr:uid="{00000000-0005-0000-0000-0000D7010000}"/>
    <cellStyle name="Warnender Text" xfId="380" builtinId="11" customBuiltin="1"/>
    <cellStyle name="Warnender Text 2" xfId="381" xr:uid="{00000000-0005-0000-0000-0000D9010000}"/>
    <cellStyle name="zelle mit Rand" xfId="382" xr:uid="{00000000-0005-0000-0000-0000DA010000}"/>
    <cellStyle name="Zelle überprüfen" xfId="383" builtinId="23" customBuiltin="1"/>
    <cellStyle name="Zelle überprüfen 2" xfId="384" xr:uid="{00000000-0005-0000-0000-0000DC010000}"/>
    <cellStyle name="Zwischentitel" xfId="385" xr:uid="{00000000-0005-0000-0000-0000DD010000}"/>
  </cellStyles>
  <dxfs count="8">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destatis.de/DE/Themen/Wirtschaft/Volkswirtschaftliche-Gesamtrechnungen-Inlandsprodukt/Publikationen/Downloads-Inlandsprodukt/inlandsprodukt-endgueltig-pdf-2180140.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statistik-bw.de/Service/Veroeff/Statistische_Berichte/411520007.pdf" TargetMode="External"/><Relationship Id="rId1" Type="http://schemas.openxmlformats.org/officeDocument/2006/relationships/hyperlink" Target="https://www.statistik-bw.de/GesamtwBranchen/KonjunktPreise/VPI-LR.js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dpma.de/dpma/veroeffentlichungen/statistiken/patente/index.html"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statistik-bw.de/Industrie/Konjunktur/monatsErg50plus.jsp" TargetMode="External"/><Relationship Id="rId2" Type="http://schemas.openxmlformats.org/officeDocument/2006/relationships/hyperlink" Target="https://www.statistik-bw.de/Service/Veroeff/Statistische_Berichte/352220001.pdf" TargetMode="External"/><Relationship Id="rId1" Type="http://schemas.openxmlformats.org/officeDocument/2006/relationships/hyperlink" Target="https://www.statistik-bw.de/HandelDienstl/Aussenhandel/AH-XP_exportquote.jsp"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enesis.destatis.de/genesis/online/data;sid=A4465A5AABFBBE29FBC8A0465902E234.GO_1_4?operation=statistikenVerzeichnisNextStep&amp;levelindex=0&amp;levelid=1542980922658&amp;index=26&amp;structurelevel=2"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statistik.arbeitsagentur.de/SiteGlobals/Forms/Suche/Einzelheftsuche_Formular.html?submit=Suchen&amp;topic_f=gemeinde-arbeitslose-quoten"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www-genesis.destatis.de/genesis/online?operation=statistic&amp;levelindex=0&amp;levelid=1606753451204&amp;code=42153" TargetMode="External"/><Relationship Id="rId2" Type="http://schemas.openxmlformats.org/officeDocument/2006/relationships/hyperlink" Target="https://www-genesis.destatis.de/genesis/" TargetMode="External"/><Relationship Id="rId1" Type="http://schemas.openxmlformats.org/officeDocument/2006/relationships/hyperlink" Target="https://www-genesis.destatis.de/genesis/"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istik-bw.de/HandelDienstl/Binnenhandel/BHI-BSUS.jsp"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enesis.destatis.de/genesis/online/data;sid=FD6C2259E8523F83647823C7C18B8699.GO_1_4?operation=previous&amp;levelindex=1&amp;levelid=1542992108746&amp;levelid=1542992095282&amp;step=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enesis.destatis.de/genesis/online/data;sid=E165E6A6834B2DF43F45E1AD3076F7B2.GO_1_4?operation=previous&amp;levelindex=2&amp;levelid=1542884512398&amp;levelid=1542884488378&amp;step=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Abteilung%206/Referat%2061/Referatsablage%2061/Konjunktur/BIP-Quartalsrechnung_WM/WM-BIP-Q" TargetMode="External"/><Relationship Id="rId1" Type="http://schemas.openxmlformats.org/officeDocument/2006/relationships/hyperlink" Target="https://www.statistik-bw.de/GesamtwBranchen/KonjunktPreise/BIP_Q.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BI63"/>
  <sheetViews>
    <sheetView showGridLines="0" tabSelected="1" topLeftCell="B1" zoomScale="125" zoomScaleNormal="125" zoomScaleSheetLayoutView="100" workbookViewId="0">
      <selection activeCell="C2" sqref="C2:U3"/>
    </sheetView>
  </sheetViews>
  <sheetFormatPr baseColWidth="10" defaultColWidth="11.54296875" defaultRowHeight="12.5"/>
  <cols>
    <col min="1" max="1" width="3.7265625" style="629" hidden="1" customWidth="1"/>
    <col min="2" max="2" width="2.7265625" style="629" customWidth="1"/>
    <col min="3" max="3" width="3.1796875" style="629" customWidth="1"/>
    <col min="4" max="14" width="2.54296875" style="629" customWidth="1"/>
    <col min="15" max="15" width="9.26953125" style="629" customWidth="1"/>
    <col min="16" max="16" width="2.7265625" style="629" customWidth="1"/>
    <col min="17" max="17" width="3.26953125" style="629" customWidth="1"/>
    <col min="18" max="18" width="2.7265625" style="629" customWidth="1"/>
    <col min="19" max="19" width="3.54296875" style="629" customWidth="1"/>
    <col min="20" max="20" width="4" style="629" customWidth="1"/>
    <col min="21" max="21" width="3.26953125" style="629" customWidth="1"/>
    <col min="22" max="22" width="2.7265625" style="629" customWidth="1"/>
    <col min="23" max="23" width="3.26953125" style="629" customWidth="1"/>
    <col min="24" max="25" width="2.7265625" style="629" customWidth="1"/>
    <col min="26" max="26" width="5.7265625" style="629" customWidth="1"/>
    <col min="27" max="27" width="6.26953125" style="629" customWidth="1"/>
    <col min="28" max="29" width="2.7265625" style="629" customWidth="1"/>
    <col min="30" max="30" width="0.81640625" style="629" customWidth="1"/>
    <col min="31" max="42" width="2.54296875" style="629" customWidth="1"/>
    <col min="43" max="55" width="2.7265625" style="629" customWidth="1"/>
    <col min="56" max="56" width="5.7265625" style="628" bestFit="1" customWidth="1"/>
    <col min="57" max="58" width="2.7265625" style="628" customWidth="1"/>
    <col min="59" max="61" width="11.453125" style="628" customWidth="1"/>
    <col min="62" max="16384" width="11.54296875" style="629"/>
  </cols>
  <sheetData>
    <row r="1" spans="1:61" s="574" customFormat="1" ht="16" customHeight="1" thickBot="1">
      <c r="C1" s="591" t="s">
        <v>17</v>
      </c>
      <c r="D1" s="591"/>
      <c r="E1" s="591"/>
      <c r="F1" s="591"/>
      <c r="G1" s="591"/>
      <c r="H1" s="591"/>
      <c r="I1" s="591"/>
      <c r="J1" s="591"/>
      <c r="K1" s="591"/>
      <c r="L1" s="591"/>
      <c r="M1" s="591"/>
      <c r="N1" s="840"/>
      <c r="O1" s="840"/>
      <c r="P1" s="840"/>
      <c r="Q1" s="840"/>
      <c r="R1" s="841"/>
      <c r="S1" s="841"/>
      <c r="T1" s="841"/>
      <c r="U1" s="842"/>
      <c r="V1" s="842"/>
      <c r="W1" s="841"/>
      <c r="X1" s="841"/>
      <c r="Y1" s="841"/>
      <c r="Z1" s="591"/>
      <c r="AE1" s="876"/>
      <c r="AF1" s="876"/>
      <c r="AG1" s="876"/>
      <c r="AH1" s="876"/>
      <c r="AI1" s="876"/>
      <c r="AJ1" s="876"/>
      <c r="AK1" s="876"/>
      <c r="AL1" s="574" t="s">
        <v>17</v>
      </c>
      <c r="AN1" s="1062"/>
      <c r="AO1" s="1062"/>
      <c r="AP1" s="1062"/>
      <c r="AQ1" s="1062"/>
      <c r="AR1" s="1062"/>
      <c r="AS1" s="1062"/>
      <c r="AT1" s="1062"/>
      <c r="AU1" s="1062"/>
      <c r="AV1" s="1062"/>
      <c r="AW1" s="1062"/>
      <c r="AX1" s="1062"/>
      <c r="AY1" s="1062"/>
      <c r="AZ1" s="1062"/>
      <c r="BA1" s="1062"/>
      <c r="BB1" s="1062"/>
      <c r="BD1" s="591"/>
      <c r="BE1" s="591"/>
      <c r="BF1" s="591"/>
      <c r="BG1" s="591"/>
      <c r="BH1" s="591"/>
      <c r="BI1" s="591"/>
    </row>
    <row r="2" spans="1:61" ht="23.25" customHeight="1" thickBot="1">
      <c r="B2" s="689"/>
      <c r="C2" s="975" t="s">
        <v>862</v>
      </c>
      <c r="D2" s="975"/>
      <c r="E2" s="975"/>
      <c r="F2" s="975"/>
      <c r="G2" s="975"/>
      <c r="H2" s="975"/>
      <c r="I2" s="975"/>
      <c r="J2" s="975"/>
      <c r="K2" s="975"/>
      <c r="L2" s="975"/>
      <c r="M2" s="975"/>
      <c r="N2" s="975"/>
      <c r="O2" s="975"/>
      <c r="P2" s="975"/>
      <c r="Q2" s="975"/>
      <c r="R2" s="975"/>
      <c r="S2" s="975"/>
      <c r="T2" s="975"/>
      <c r="U2" s="975"/>
      <c r="V2" s="974" t="s">
        <v>861</v>
      </c>
      <c r="W2" s="974"/>
      <c r="X2" s="974"/>
      <c r="Y2" s="974"/>
      <c r="Z2" s="974"/>
      <c r="AA2" s="877"/>
      <c r="AB2" s="877"/>
      <c r="AC2" s="868"/>
      <c r="AD2" s="92"/>
      <c r="AE2" s="1073" t="s">
        <v>85</v>
      </c>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5"/>
      <c r="BC2" s="574"/>
      <c r="BD2" s="52"/>
    </row>
    <row r="3" spans="1:61" ht="24" customHeight="1" thickBot="1">
      <c r="B3" s="689"/>
      <c r="C3" s="975"/>
      <c r="D3" s="975"/>
      <c r="E3" s="975"/>
      <c r="F3" s="975"/>
      <c r="G3" s="975"/>
      <c r="H3" s="975"/>
      <c r="I3" s="975"/>
      <c r="J3" s="975"/>
      <c r="K3" s="975"/>
      <c r="L3" s="975"/>
      <c r="M3" s="975"/>
      <c r="N3" s="975"/>
      <c r="O3" s="975"/>
      <c r="P3" s="975"/>
      <c r="Q3" s="975"/>
      <c r="R3" s="975"/>
      <c r="S3" s="975"/>
      <c r="T3" s="975"/>
      <c r="U3" s="975"/>
      <c r="V3" s="974"/>
      <c r="W3" s="974"/>
      <c r="X3" s="974"/>
      <c r="Y3" s="974"/>
      <c r="Z3" s="974"/>
      <c r="AA3" s="877"/>
      <c r="AB3" s="877"/>
      <c r="AC3" s="92"/>
      <c r="AD3" s="92"/>
      <c r="AE3" s="945" t="s">
        <v>604</v>
      </c>
      <c r="AF3" s="946"/>
      <c r="AG3" s="946"/>
      <c r="AH3" s="946"/>
      <c r="AI3" s="946"/>
      <c r="AJ3" s="946"/>
      <c r="AK3" s="946"/>
      <c r="AL3" s="946"/>
      <c r="AM3" s="947"/>
      <c r="AN3" s="1032" t="s">
        <v>185</v>
      </c>
      <c r="AO3" s="1033"/>
      <c r="AP3" s="1033"/>
      <c r="AQ3" s="1033"/>
      <c r="AR3" s="1033"/>
      <c r="AS3" s="1033"/>
      <c r="AT3" s="1033"/>
      <c r="AU3" s="1033"/>
      <c r="AV3" s="1033"/>
      <c r="AW3" s="1033"/>
      <c r="AX3" s="1033"/>
      <c r="AY3" s="1033"/>
      <c r="AZ3" s="1033"/>
      <c r="BA3" s="1033"/>
      <c r="BB3" s="1034"/>
      <c r="BC3" s="574"/>
      <c r="BD3" s="591"/>
    </row>
    <row r="4" spans="1:61" ht="24" customHeight="1" thickBot="1">
      <c r="A4" s="574"/>
      <c r="B4" s="574"/>
      <c r="C4" s="985" t="s">
        <v>809</v>
      </c>
      <c r="D4" s="986"/>
      <c r="E4" s="986"/>
      <c r="F4" s="986"/>
      <c r="G4" s="986"/>
      <c r="H4" s="986"/>
      <c r="I4" s="986"/>
      <c r="J4" s="986"/>
      <c r="K4" s="986"/>
      <c r="L4" s="986"/>
      <c r="M4" s="986"/>
      <c r="N4" s="986"/>
      <c r="O4" s="986"/>
      <c r="P4" s="93"/>
      <c r="Q4" s="843"/>
      <c r="R4" s="968" t="s">
        <v>19</v>
      </c>
      <c r="S4" s="969"/>
      <c r="T4" s="970"/>
      <c r="U4" s="968" t="s">
        <v>558</v>
      </c>
      <c r="V4" s="969"/>
      <c r="W4" s="970"/>
      <c r="X4" s="968" t="s">
        <v>23</v>
      </c>
      <c r="Y4" s="969"/>
      <c r="Z4" s="970"/>
      <c r="AA4" s="878"/>
      <c r="AB4" s="878"/>
      <c r="AC4" s="92"/>
      <c r="AD4" s="92"/>
      <c r="AE4" s="948"/>
      <c r="AF4" s="949"/>
      <c r="AG4" s="949"/>
      <c r="AH4" s="949"/>
      <c r="AI4" s="949"/>
      <c r="AJ4" s="949"/>
      <c r="AK4" s="949"/>
      <c r="AL4" s="949"/>
      <c r="AM4" s="950"/>
      <c r="AN4" s="1069" t="s">
        <v>846</v>
      </c>
      <c r="AO4" s="1058"/>
      <c r="AP4" s="1058"/>
      <c r="AQ4" s="1058"/>
      <c r="AR4" s="1059"/>
      <c r="AS4" s="1069" t="s">
        <v>847</v>
      </c>
      <c r="AT4" s="1058"/>
      <c r="AU4" s="1058"/>
      <c r="AV4" s="1058"/>
      <c r="AW4" s="1059"/>
      <c r="AX4" s="1040" t="s">
        <v>848</v>
      </c>
      <c r="AY4" s="1041"/>
      <c r="AZ4" s="1041"/>
      <c r="BA4" s="1041"/>
      <c r="BB4" s="1042"/>
      <c r="BC4" s="574"/>
      <c r="BD4" s="591"/>
    </row>
    <row r="5" spans="1:61" ht="12.75" customHeight="1" thickBot="1">
      <c r="A5" s="574"/>
      <c r="B5" s="574"/>
      <c r="C5" s="987"/>
      <c r="D5" s="988"/>
      <c r="E5" s="988"/>
      <c r="F5" s="988"/>
      <c r="G5" s="988"/>
      <c r="H5" s="988"/>
      <c r="I5" s="988"/>
      <c r="J5" s="988"/>
      <c r="K5" s="988"/>
      <c r="L5" s="988"/>
      <c r="M5" s="988"/>
      <c r="N5" s="988"/>
      <c r="O5" s="988"/>
      <c r="P5" s="96"/>
      <c r="Q5" s="844"/>
      <c r="R5" s="971"/>
      <c r="S5" s="972"/>
      <c r="T5" s="973"/>
      <c r="U5" s="971"/>
      <c r="V5" s="972"/>
      <c r="W5" s="973"/>
      <c r="X5" s="971"/>
      <c r="Y5" s="972"/>
      <c r="Z5" s="973"/>
      <c r="AA5" s="878"/>
      <c r="AB5" s="878"/>
      <c r="AC5" s="92"/>
      <c r="AD5" s="92"/>
      <c r="AE5" s="963" t="s">
        <v>570</v>
      </c>
      <c r="AF5" s="964"/>
      <c r="AG5" s="964"/>
      <c r="AH5" s="964"/>
      <c r="AI5" s="964"/>
      <c r="AJ5" s="964"/>
      <c r="AK5" s="964"/>
      <c r="AL5" s="964"/>
      <c r="AM5" s="964"/>
      <c r="AN5" s="964"/>
      <c r="AO5" s="964"/>
      <c r="AP5" s="964"/>
      <c r="AQ5" s="964"/>
      <c r="AR5" s="964"/>
      <c r="AS5" s="964"/>
      <c r="AT5" s="964"/>
      <c r="AU5" s="964"/>
      <c r="AV5" s="964"/>
      <c r="AW5" s="964"/>
      <c r="AX5" s="964"/>
      <c r="AY5" s="964"/>
      <c r="AZ5" s="964"/>
      <c r="BA5" s="964"/>
      <c r="BB5" s="965"/>
      <c r="BC5" s="574"/>
      <c r="BD5" s="591"/>
    </row>
    <row r="6" spans="1:61" ht="13" thickBot="1">
      <c r="A6" s="574"/>
      <c r="B6" s="574"/>
      <c r="C6" s="845"/>
      <c r="D6" s="846" t="s">
        <v>329</v>
      </c>
      <c r="E6" s="847"/>
      <c r="F6" s="847"/>
      <c r="G6" s="847"/>
      <c r="H6" s="847"/>
      <c r="I6" s="847"/>
      <c r="J6" s="847"/>
      <c r="K6" s="847"/>
      <c r="L6" s="847"/>
      <c r="M6" s="847"/>
      <c r="N6" s="847"/>
      <c r="O6" s="848"/>
      <c r="P6" s="966" t="s">
        <v>1</v>
      </c>
      <c r="Q6" s="967"/>
      <c r="R6" s="979">
        <f>VLOOKUP(Jahr_Wirtschaftsdaten,EW!$A:$W,2,FALSE)/1000</f>
        <v>11.236075000000001</v>
      </c>
      <c r="S6" s="980"/>
      <c r="T6" s="981"/>
      <c r="U6" s="979">
        <f>VLOOKUP(Jahr_Wirtschaftsdaten,EW!$A$6:$W$57,23,FALSE)/1000</f>
        <v>84.079811000000007</v>
      </c>
      <c r="V6" s="980"/>
      <c r="W6" s="981"/>
      <c r="X6" s="982">
        <f>R6/U6*100</f>
        <v>13.363582608433791</v>
      </c>
      <c r="Y6" s="983"/>
      <c r="Z6" s="984"/>
      <c r="AA6" s="103"/>
      <c r="AB6" s="103"/>
      <c r="AC6" s="92"/>
      <c r="AD6" s="92"/>
      <c r="AE6" s="960" t="s">
        <v>15</v>
      </c>
      <c r="AF6" s="961"/>
      <c r="AG6" s="961"/>
      <c r="AH6" s="961"/>
      <c r="AI6" s="961"/>
      <c r="AJ6" s="961"/>
      <c r="AK6" s="961"/>
      <c r="AL6" s="961"/>
      <c r="AM6" s="962"/>
      <c r="AN6" s="926">
        <f>(AE_U_Prod_BW!$B$30/AE_U_Prod_BW!$B$29-1)*100</f>
        <v>1.6949152542372836</v>
      </c>
      <c r="AO6" s="927"/>
      <c r="AP6" s="927"/>
      <c r="AQ6" s="927"/>
      <c r="AR6" s="928"/>
      <c r="AS6" s="926">
        <f>(AE_U_Prod_BW!$B$30/AE_U_Prod_BW!$B$18-1)*100</f>
        <v>-12.568306010928964</v>
      </c>
      <c r="AT6" s="927"/>
      <c r="AU6" s="927"/>
      <c r="AV6" s="927"/>
      <c r="AW6" s="928"/>
      <c r="AX6" s="926">
        <f>(SUM(AE_U_Prod_BW!$B$23:$B$30)/SUM(AE_U_Prod_BW!$B$11:$B$18)-1)*100</f>
        <v>-12.106918238993714</v>
      </c>
      <c r="AY6" s="927"/>
      <c r="AZ6" s="927"/>
      <c r="BA6" s="927"/>
      <c r="BB6" s="928"/>
      <c r="BC6" s="574"/>
    </row>
    <row r="7" spans="1:61" ht="13" thickBot="1">
      <c r="A7" s="574"/>
      <c r="B7" s="574"/>
      <c r="C7" s="102"/>
      <c r="D7" s="849" t="s">
        <v>330</v>
      </c>
      <c r="E7" s="103"/>
      <c r="F7" s="103"/>
      <c r="G7" s="103"/>
      <c r="H7" s="103"/>
      <c r="I7" s="103"/>
      <c r="J7" s="103"/>
      <c r="K7" s="103"/>
      <c r="L7" s="103"/>
      <c r="M7" s="103"/>
      <c r="N7" s="103"/>
      <c r="O7" s="104"/>
      <c r="P7" s="938">
        <v>1000</v>
      </c>
      <c r="Q7" s="930"/>
      <c r="R7" s="976">
        <f>U!H24/1000</f>
        <v>457.26600000000002</v>
      </c>
      <c r="S7" s="977"/>
      <c r="T7" s="978"/>
      <c r="U7" s="933">
        <f>U!H297/1000</f>
        <v>3390.7040000000002</v>
      </c>
      <c r="V7" s="934"/>
      <c r="W7" s="935"/>
      <c r="X7" s="920">
        <f>R7/U7*100</f>
        <v>13.485871960513215</v>
      </c>
      <c r="Y7" s="921"/>
      <c r="Z7" s="922"/>
      <c r="AA7" s="103"/>
      <c r="AB7" s="103"/>
      <c r="AC7" s="92"/>
      <c r="AD7" s="92"/>
      <c r="AE7" s="1018" t="s">
        <v>14</v>
      </c>
      <c r="AF7" s="1019"/>
      <c r="AG7" s="1019"/>
      <c r="AH7" s="1019"/>
      <c r="AI7" s="1019"/>
      <c r="AJ7" s="1019"/>
      <c r="AK7" s="1019"/>
      <c r="AL7" s="1019"/>
      <c r="AM7" s="1020"/>
      <c r="AN7" s="926">
        <f>(AE_U_PROD_D!C29/AE_U_PROD_D!C28-1)*100</f>
        <v>3.5490605427975108</v>
      </c>
      <c r="AO7" s="927"/>
      <c r="AP7" s="927"/>
      <c r="AQ7" s="927"/>
      <c r="AR7" s="928"/>
      <c r="AS7" s="927">
        <f>(AE_U_PROD_D!C29/AE_U_PROD_D!C17-1)*100</f>
        <v>-5.1625239005736017</v>
      </c>
      <c r="AT7" s="927"/>
      <c r="AU7" s="927"/>
      <c r="AV7" s="927"/>
      <c r="AW7" s="927"/>
      <c r="AX7" s="926">
        <f>(SUM(AE_U_PROD_D!C22:C29)/SUM(AE_U_PROD_D!C10:C17)-1)*100</f>
        <v>-7.0362226594144257</v>
      </c>
      <c r="AY7" s="927"/>
      <c r="AZ7" s="927"/>
      <c r="BA7" s="927"/>
      <c r="BB7" s="928"/>
      <c r="BC7" s="574"/>
      <c r="BD7" s="591"/>
    </row>
    <row r="8" spans="1:61" ht="13" thickBot="1">
      <c r="A8" s="574"/>
      <c r="B8" s="574"/>
      <c r="C8" s="102"/>
      <c r="D8" s="849" t="s">
        <v>307</v>
      </c>
      <c r="E8" s="103"/>
      <c r="F8" s="103"/>
      <c r="G8" s="103"/>
      <c r="H8" s="103"/>
      <c r="I8" s="103"/>
      <c r="J8" s="103"/>
      <c r="K8" s="103"/>
      <c r="L8" s="103"/>
      <c r="M8" s="103"/>
      <c r="N8" s="103"/>
      <c r="O8" s="104"/>
      <c r="P8" s="938" t="s">
        <v>1</v>
      </c>
      <c r="Q8" s="930"/>
      <c r="R8" s="939">
        <f>VLOOKUP(Jahr_Wirtschaftsdaten,ET!$A$6:$W$57,2,FALSE)/1000</f>
        <v>6.3840780000000006</v>
      </c>
      <c r="S8" s="940"/>
      <c r="T8" s="941"/>
      <c r="U8" s="939">
        <f>VLOOKUP(Jahr_Wirtschaftsdaten,ET!$A$6:$W$57,23,FALSE)/1000</f>
        <v>45.57</v>
      </c>
      <c r="V8" s="940"/>
      <c r="W8" s="941"/>
      <c r="X8" s="920">
        <f>R8/U8*100</f>
        <v>14.009387755102043</v>
      </c>
      <c r="Y8" s="921"/>
      <c r="Z8" s="922"/>
      <c r="AA8" s="103"/>
      <c r="AB8" s="103"/>
      <c r="AC8" s="92"/>
      <c r="AD8" s="92"/>
      <c r="AE8" s="963" t="s">
        <v>25</v>
      </c>
      <c r="AF8" s="964"/>
      <c r="AG8" s="964"/>
      <c r="AH8" s="964"/>
      <c r="AI8" s="964"/>
      <c r="AJ8" s="964"/>
      <c r="AK8" s="964"/>
      <c r="AL8" s="964"/>
      <c r="AM8" s="964"/>
      <c r="AN8" s="964"/>
      <c r="AO8" s="964"/>
      <c r="AP8" s="964"/>
      <c r="AQ8" s="964"/>
      <c r="AR8" s="964"/>
      <c r="AS8" s="964"/>
      <c r="AT8" s="964"/>
      <c r="AU8" s="964"/>
      <c r="AV8" s="964"/>
      <c r="AW8" s="964"/>
      <c r="AX8" s="964"/>
      <c r="AY8" s="964"/>
      <c r="AZ8" s="964"/>
      <c r="BA8" s="964"/>
      <c r="BB8" s="965"/>
      <c r="BC8" s="574"/>
      <c r="BD8" s="591"/>
    </row>
    <row r="9" spans="1:61" ht="13" thickBot="1">
      <c r="A9" s="574"/>
      <c r="B9" s="574"/>
      <c r="C9" s="102"/>
      <c r="D9" s="850" t="s">
        <v>716</v>
      </c>
      <c r="E9" s="103"/>
      <c r="F9" s="103"/>
      <c r="G9" s="103"/>
      <c r="H9" s="103"/>
      <c r="I9" s="103"/>
      <c r="J9" s="103"/>
      <c r="K9" s="103"/>
      <c r="L9" s="103"/>
      <c r="M9" s="103"/>
      <c r="N9" s="929"/>
      <c r="O9" s="930"/>
      <c r="P9" s="938" t="s">
        <v>2</v>
      </c>
      <c r="Q9" s="930"/>
      <c r="R9" s="939">
        <f>VLOOKUP(Jahr_Wirtschaftsdaten,BIPnom!$A$6:$W$57,2,FALSE)/1000</f>
        <v>572.83746099999996</v>
      </c>
      <c r="S9" s="940"/>
      <c r="T9" s="941"/>
      <c r="U9" s="923">
        <f>VLOOKUP(Jahr_Wirtschaftsdaten,BIPnom!$A$6:$W$57,23,FALSE)/1000</f>
        <v>3867.05</v>
      </c>
      <c r="V9" s="924"/>
      <c r="W9" s="925"/>
      <c r="X9" s="920">
        <f>R9/U9*100</f>
        <v>14.813293363157962</v>
      </c>
      <c r="Y9" s="921"/>
      <c r="Z9" s="922"/>
      <c r="AA9" s="103"/>
      <c r="AB9" s="92"/>
      <c r="AC9" s="92"/>
      <c r="AD9" s="92"/>
      <c r="AE9" s="960" t="s">
        <v>16</v>
      </c>
      <c r="AF9" s="961"/>
      <c r="AG9" s="961"/>
      <c r="AH9" s="961"/>
      <c r="AI9" s="961"/>
      <c r="AJ9" s="961"/>
      <c r="AK9" s="961"/>
      <c r="AL9" s="961"/>
      <c r="AM9" s="962"/>
      <c r="AN9" s="926">
        <f>(AE_U_Prod_BW!$C$30/AE_U_Prod_BW!$C$29-1)*100</f>
        <v>0.11210762331836932</v>
      </c>
      <c r="AO9" s="927"/>
      <c r="AP9" s="927"/>
      <c r="AQ9" s="927"/>
      <c r="AR9" s="928"/>
      <c r="AS9" s="926">
        <f>(AE_U_Prod_BW!$C$30/AE_U_Prod_BW!$C$18-1)*100</f>
        <v>-8.4102564102564124</v>
      </c>
      <c r="AT9" s="927"/>
      <c r="AU9" s="927"/>
      <c r="AV9" s="927"/>
      <c r="AW9" s="928"/>
      <c r="AX9" s="926">
        <f>(SUM(AE_U_Prod_BW!$C$23:$C$30)/SUM(AE_U_Prod_BW!$C$11:$C$18)-1)*100</f>
        <v>-9.3074929021108481</v>
      </c>
      <c r="AY9" s="927"/>
      <c r="AZ9" s="927"/>
      <c r="BA9" s="927"/>
      <c r="BB9" s="928"/>
      <c r="BC9" s="574"/>
      <c r="BD9" s="591"/>
      <c r="BG9" s="649"/>
    </row>
    <row r="10" spans="1:61" ht="13" thickBot="1">
      <c r="A10" s="574"/>
      <c r="B10" s="574"/>
      <c r="C10" s="102"/>
      <c r="D10" s="849"/>
      <c r="E10" s="103"/>
      <c r="F10" s="103"/>
      <c r="G10" s="103"/>
      <c r="H10" s="103"/>
      <c r="I10" s="103"/>
      <c r="J10" s="103"/>
      <c r="K10" s="103"/>
      <c r="L10" s="103"/>
      <c r="M10" s="103"/>
      <c r="N10" s="688"/>
      <c r="O10" s="851"/>
      <c r="P10" s="852"/>
      <c r="Q10" s="851"/>
      <c r="R10" s="852"/>
      <c r="S10" s="688"/>
      <c r="T10" s="851"/>
      <c r="U10" s="853"/>
      <c r="V10" s="854"/>
      <c r="W10" s="855"/>
      <c r="X10" s="830"/>
      <c r="Y10" s="831"/>
      <c r="Z10" s="832"/>
      <c r="AA10" s="103"/>
      <c r="AB10" s="92"/>
      <c r="AC10" s="92"/>
      <c r="AD10" s="92"/>
      <c r="AE10" s="957" t="s">
        <v>14</v>
      </c>
      <c r="AF10" s="958"/>
      <c r="AG10" s="958"/>
      <c r="AH10" s="958"/>
      <c r="AI10" s="958"/>
      <c r="AJ10" s="958"/>
      <c r="AK10" s="958"/>
      <c r="AL10" s="958"/>
      <c r="AM10" s="959"/>
      <c r="AN10" s="926">
        <f>(AE_U_PROD_D!D29/AE_U_PROD_D!D28-1)*100</f>
        <v>2.9572836801752489</v>
      </c>
      <c r="AO10" s="927"/>
      <c r="AP10" s="927"/>
      <c r="AQ10" s="927"/>
      <c r="AR10" s="928"/>
      <c r="AS10" s="926">
        <f>(AE_U_PROD_D!D29/AE_U_PROD_D!D17-1)*100</f>
        <v>-3.3915724563206573</v>
      </c>
      <c r="AT10" s="927"/>
      <c r="AU10" s="927"/>
      <c r="AV10" s="927"/>
      <c r="AW10" s="928"/>
      <c r="AX10" s="926">
        <f>(SUM(AE_U_PROD_D!D22:D29)/SUM(AE_U_PROD_D!D10:D17)-1)*100</f>
        <v>-6.7357512953367893</v>
      </c>
      <c r="AY10" s="927"/>
      <c r="AZ10" s="927"/>
      <c r="BA10" s="927"/>
      <c r="BB10" s="928"/>
      <c r="BC10" s="574"/>
      <c r="BD10" s="591"/>
    </row>
    <row r="11" spans="1:61" ht="14.15" customHeight="1" thickBot="1">
      <c r="A11" s="574"/>
      <c r="B11" s="574"/>
      <c r="C11" s="102"/>
      <c r="D11" s="103"/>
      <c r="E11" s="103" t="s">
        <v>309</v>
      </c>
      <c r="F11" s="103"/>
      <c r="G11" s="103"/>
      <c r="H11" s="103"/>
      <c r="I11" s="103"/>
      <c r="J11" s="103"/>
      <c r="K11" s="103"/>
      <c r="L11" s="103"/>
      <c r="M11" s="103"/>
      <c r="N11" s="103"/>
      <c r="O11" s="104"/>
      <c r="P11" s="938" t="s">
        <v>3</v>
      </c>
      <c r="Q11" s="930"/>
      <c r="R11" s="933">
        <f>R9/R8*1000</f>
        <v>89729.082414093296</v>
      </c>
      <c r="S11" s="934"/>
      <c r="T11" s="935"/>
      <c r="U11" s="933">
        <f>U9/U8*1000</f>
        <v>84859.556725916176</v>
      </c>
      <c r="V11" s="934"/>
      <c r="W11" s="935"/>
      <c r="X11" s="102"/>
      <c r="Y11" s="103"/>
      <c r="Z11" s="104"/>
      <c r="AA11" s="103"/>
      <c r="AB11" s="103"/>
      <c r="AC11" s="92"/>
      <c r="AD11" s="92"/>
      <c r="AE11" s="963" t="s">
        <v>9</v>
      </c>
      <c r="AF11" s="964"/>
      <c r="AG11" s="964"/>
      <c r="AH11" s="964"/>
      <c r="AI11" s="964"/>
      <c r="AJ11" s="964"/>
      <c r="AK11" s="964"/>
      <c r="AL11" s="964"/>
      <c r="AM11" s="964"/>
      <c r="AN11" s="964"/>
      <c r="AO11" s="964"/>
      <c r="AP11" s="964"/>
      <c r="AQ11" s="964"/>
      <c r="AR11" s="964"/>
      <c r="AS11" s="964"/>
      <c r="AT11" s="964"/>
      <c r="AU11" s="964"/>
      <c r="AV11" s="964"/>
      <c r="AW11" s="964"/>
      <c r="AX11" s="964"/>
      <c r="AY11" s="964"/>
      <c r="AZ11" s="964"/>
      <c r="BA11" s="964"/>
      <c r="BB11" s="965"/>
      <c r="BC11" s="574"/>
      <c r="BD11" s="591"/>
    </row>
    <row r="12" spans="1:61" ht="13" thickBot="1">
      <c r="A12" s="574"/>
      <c r="B12" s="574"/>
      <c r="C12" s="102"/>
      <c r="D12" s="103"/>
      <c r="E12" s="103" t="s">
        <v>326</v>
      </c>
      <c r="F12" s="103"/>
      <c r="G12" s="103"/>
      <c r="H12" s="103"/>
      <c r="I12" s="103"/>
      <c r="J12" s="103"/>
      <c r="K12" s="103"/>
      <c r="L12" s="103"/>
      <c r="M12" s="103"/>
      <c r="N12" s="103"/>
      <c r="O12" s="104"/>
      <c r="P12" s="938" t="s">
        <v>3</v>
      </c>
      <c r="Q12" s="930"/>
      <c r="R12" s="933">
        <f>R9/R6*1000</f>
        <v>50981.989796258917</v>
      </c>
      <c r="S12" s="934"/>
      <c r="T12" s="935"/>
      <c r="U12" s="933">
        <f>U9/U6*1000</f>
        <v>45992.610520972747</v>
      </c>
      <c r="V12" s="934"/>
      <c r="W12" s="935"/>
      <c r="X12" s="102"/>
      <c r="Y12" s="103"/>
      <c r="Z12" s="104"/>
      <c r="AA12" s="103"/>
      <c r="AB12" s="103"/>
      <c r="AC12" s="92"/>
      <c r="AD12" s="92"/>
      <c r="AE12" s="960" t="s">
        <v>16</v>
      </c>
      <c r="AF12" s="961"/>
      <c r="AG12" s="961"/>
      <c r="AH12" s="961"/>
      <c r="AI12" s="961"/>
      <c r="AJ12" s="961"/>
      <c r="AK12" s="961"/>
      <c r="AL12" s="961"/>
      <c r="AM12" s="962"/>
      <c r="AN12" s="926">
        <f>(AE_U_Prod_BW!$D$30/AE_U_Prod_BW!$D$29-1)*100</f>
        <v>2.7027027027026973</v>
      </c>
      <c r="AO12" s="927"/>
      <c r="AP12" s="927"/>
      <c r="AQ12" s="927"/>
      <c r="AR12" s="928"/>
      <c r="AS12" s="926">
        <f>(AE_U_Prod_BW!$D$30/AE_U_Prod_BW!$D$18-1)*100</f>
        <v>-14.754098360655743</v>
      </c>
      <c r="AT12" s="927"/>
      <c r="AU12" s="927"/>
      <c r="AV12" s="927"/>
      <c r="AW12" s="928"/>
      <c r="AX12" s="926">
        <f>(SUM(AE_U_Prod_BW!$D$23:$D$30)/SUM(AE_U_Prod_BW!$D$11:$D$18)-1)*100</f>
        <v>-13.507510048656645</v>
      </c>
      <c r="AY12" s="927"/>
      <c r="AZ12" s="927"/>
      <c r="BA12" s="927"/>
      <c r="BB12" s="928"/>
      <c r="BC12" s="574"/>
      <c r="BD12" s="591"/>
    </row>
    <row r="13" spans="1:61" ht="13" thickBot="1">
      <c r="A13" s="574"/>
      <c r="B13" s="574"/>
      <c r="C13" s="102"/>
      <c r="D13" s="849" t="s">
        <v>310</v>
      </c>
      <c r="E13" s="103"/>
      <c r="F13" s="103"/>
      <c r="G13" s="103"/>
      <c r="H13" s="103"/>
      <c r="I13" s="103"/>
      <c r="J13" s="103"/>
      <c r="K13" s="103"/>
      <c r="L13" s="103"/>
      <c r="M13" s="103"/>
      <c r="N13" s="103"/>
      <c r="O13" s="104"/>
      <c r="P13" s="102"/>
      <c r="Q13" s="104"/>
      <c r="R13" s="102"/>
      <c r="S13" s="103"/>
      <c r="T13" s="104"/>
      <c r="U13" s="102"/>
      <c r="V13" s="103"/>
      <c r="W13" s="104"/>
      <c r="X13" s="102"/>
      <c r="Y13" s="103"/>
      <c r="Z13" s="104"/>
      <c r="AA13" s="103"/>
      <c r="AB13" s="103"/>
      <c r="AC13" s="92"/>
      <c r="AD13" s="92"/>
      <c r="AE13" s="957" t="s">
        <v>14</v>
      </c>
      <c r="AF13" s="958"/>
      <c r="AG13" s="958"/>
      <c r="AH13" s="958"/>
      <c r="AI13" s="958"/>
      <c r="AJ13" s="958"/>
      <c r="AK13" s="958"/>
      <c r="AL13" s="958"/>
      <c r="AM13" s="959"/>
      <c r="AN13" s="926">
        <f>(AE_U_PROD_D!E29/AE_U_PROD_D!E28-1)*100</f>
        <v>3.8267875125881146</v>
      </c>
      <c r="AO13" s="927"/>
      <c r="AP13" s="927"/>
      <c r="AQ13" s="927"/>
      <c r="AR13" s="928"/>
      <c r="AS13" s="926">
        <f>(AE_U_PROD_D!E29/AE_U_PROD_D!E17-1)*100</f>
        <v>-6.3578564940962812</v>
      </c>
      <c r="AT13" s="927"/>
      <c r="AU13" s="927"/>
      <c r="AV13" s="927"/>
      <c r="AW13" s="928"/>
      <c r="AX13" s="927">
        <f>(SUM(AE_U_PROD_D!E22:E29)/SUM(AE_U_PROD_D!E10:E17)-1)*100</f>
        <v>-7.2194582642343903</v>
      </c>
      <c r="AY13" s="927"/>
      <c r="AZ13" s="927"/>
      <c r="BA13" s="927"/>
      <c r="BB13" s="928"/>
      <c r="BC13" s="574"/>
      <c r="BD13" s="591"/>
    </row>
    <row r="14" spans="1:61" ht="12.65" customHeight="1">
      <c r="A14" s="574"/>
      <c r="B14" s="574"/>
      <c r="C14" s="102"/>
      <c r="D14" s="103"/>
      <c r="E14" s="103" t="s">
        <v>311</v>
      </c>
      <c r="F14" s="103"/>
      <c r="G14" s="103"/>
      <c r="H14" s="103"/>
      <c r="I14" s="103"/>
      <c r="J14" s="103"/>
      <c r="K14" s="103"/>
      <c r="L14" s="103"/>
      <c r="M14" s="103"/>
      <c r="N14" s="103"/>
      <c r="O14" s="104"/>
      <c r="P14" s="938" t="s">
        <v>4</v>
      </c>
      <c r="Q14" s="930"/>
      <c r="R14" s="920">
        <f>VLOOKUP(Jahr_Wirtschaftsdaten,BWS_A!$A$150:$W$173,2,FALSE)</f>
        <v>0.78918621251639642</v>
      </c>
      <c r="S14" s="921"/>
      <c r="T14" s="922"/>
      <c r="U14" s="920">
        <f>VLOOKUP(Jahr_Wirtschaftsdaten,BWS_A!$A$150:$W$173,23,FALSE)</f>
        <v>1.2261844021500674</v>
      </c>
      <c r="V14" s="921"/>
      <c r="W14" s="922"/>
      <c r="X14" s="102"/>
      <c r="Y14" s="103"/>
      <c r="Z14" s="104"/>
      <c r="AA14" s="103"/>
      <c r="AB14" s="103"/>
      <c r="AC14" s="92"/>
      <c r="AD14" s="92"/>
      <c r="AE14" s="945" t="s">
        <v>10</v>
      </c>
      <c r="AF14" s="946"/>
      <c r="AG14" s="946"/>
      <c r="AH14" s="946"/>
      <c r="AI14" s="946"/>
      <c r="AJ14" s="946"/>
      <c r="AK14" s="946"/>
      <c r="AL14" s="946"/>
      <c r="AM14" s="947"/>
      <c r="AN14" s="968" t="s">
        <v>571</v>
      </c>
      <c r="AO14" s="969"/>
      <c r="AP14" s="969"/>
      <c r="AQ14" s="969"/>
      <c r="AR14" s="969"/>
      <c r="AS14" s="969"/>
      <c r="AT14" s="969"/>
      <c r="AU14" s="969"/>
      <c r="AV14" s="969"/>
      <c r="AW14" s="969"/>
      <c r="AX14" s="969"/>
      <c r="AY14" s="969"/>
      <c r="AZ14" s="969"/>
      <c r="BA14" s="969"/>
      <c r="BB14" s="970"/>
      <c r="BC14" s="574"/>
      <c r="BD14" s="591"/>
    </row>
    <row r="15" spans="1:61" ht="13" thickBot="1">
      <c r="A15" s="574"/>
      <c r="B15" s="574"/>
      <c r="C15" s="102"/>
      <c r="D15" s="103"/>
      <c r="E15" s="103" t="s">
        <v>312</v>
      </c>
      <c r="F15" s="103"/>
      <c r="G15" s="103"/>
      <c r="H15" s="103"/>
      <c r="I15" s="103"/>
      <c r="J15" s="103"/>
      <c r="K15" s="103"/>
      <c r="L15" s="103"/>
      <c r="M15" s="103"/>
      <c r="N15" s="103"/>
      <c r="O15" s="104"/>
      <c r="P15" s="938" t="s">
        <v>4</v>
      </c>
      <c r="Q15" s="930"/>
      <c r="R15" s="920">
        <f>VLOOKUP(Jahr_Wirtschaftsdaten,BWS_B_F!$A$150:$W$173,2,FALSE)</f>
        <v>38.319886136355883</v>
      </c>
      <c r="S15" s="921"/>
      <c r="T15" s="922"/>
      <c r="U15" s="920">
        <f>VLOOKUP(Jahr_Wirtschaftsdaten,BWS_B_F!$A$150:$W$173,23,FALSE)</f>
        <v>29.487679702271976</v>
      </c>
      <c r="V15" s="921"/>
      <c r="W15" s="922"/>
      <c r="X15" s="102"/>
      <c r="Y15" s="103"/>
      <c r="Z15" s="104"/>
      <c r="AA15" s="103"/>
      <c r="AB15" s="103"/>
      <c r="AC15" s="92"/>
      <c r="AD15" s="92"/>
      <c r="AE15" s="948"/>
      <c r="AF15" s="949"/>
      <c r="AG15" s="949"/>
      <c r="AH15" s="949"/>
      <c r="AI15" s="949"/>
      <c r="AJ15" s="949"/>
      <c r="AK15" s="949"/>
      <c r="AL15" s="949"/>
      <c r="AM15" s="950"/>
      <c r="AN15" s="971"/>
      <c r="AO15" s="972"/>
      <c r="AP15" s="972"/>
      <c r="AQ15" s="972"/>
      <c r="AR15" s="972"/>
      <c r="AS15" s="972"/>
      <c r="AT15" s="972"/>
      <c r="AU15" s="972"/>
      <c r="AV15" s="972"/>
      <c r="AW15" s="972"/>
      <c r="AX15" s="972"/>
      <c r="AY15" s="972"/>
      <c r="AZ15" s="972"/>
      <c r="BA15" s="972"/>
      <c r="BB15" s="973"/>
      <c r="BC15" s="574"/>
      <c r="BD15" s="591"/>
    </row>
    <row r="16" spans="1:61" ht="13" thickBot="1">
      <c r="A16" s="574"/>
      <c r="B16" s="574"/>
      <c r="C16" s="102"/>
      <c r="D16" s="103"/>
      <c r="E16" s="103" t="s">
        <v>200</v>
      </c>
      <c r="F16" s="103"/>
      <c r="G16" s="103"/>
      <c r="H16" s="103"/>
      <c r="I16" s="103"/>
      <c r="J16" s="103"/>
      <c r="K16" s="103"/>
      <c r="L16" s="103"/>
      <c r="M16" s="103"/>
      <c r="N16" s="103"/>
      <c r="O16" s="104"/>
      <c r="P16" s="938" t="s">
        <v>17</v>
      </c>
      <c r="Q16" s="930"/>
      <c r="R16" s="102"/>
      <c r="S16" s="103"/>
      <c r="T16" s="104"/>
      <c r="U16" s="102"/>
      <c r="V16" s="103"/>
      <c r="W16" s="104"/>
      <c r="X16" s="102"/>
      <c r="Y16" s="103"/>
      <c r="Z16" s="104"/>
      <c r="AA16" s="103"/>
      <c r="AB16" s="103"/>
      <c r="AC16" s="92"/>
      <c r="AD16" s="92"/>
      <c r="AE16" s="960" t="s">
        <v>16</v>
      </c>
      <c r="AF16" s="961"/>
      <c r="AG16" s="961"/>
      <c r="AH16" s="961"/>
      <c r="AI16" s="961"/>
      <c r="AJ16" s="961"/>
      <c r="AK16" s="961"/>
      <c r="AL16" s="961"/>
      <c r="AM16" s="962"/>
      <c r="AN16" s="926">
        <f>(AE_U_Prod_BW!$G$30/AE_U_Prod_BW!$G$29-1)*100</f>
        <v>-4.8897411313518653</v>
      </c>
      <c r="AO16" s="927"/>
      <c r="AP16" s="927"/>
      <c r="AQ16" s="927"/>
      <c r="AR16" s="928"/>
      <c r="AS16" s="926">
        <f>(AE_U_Prod_BW!$G$30/AE_U_Prod_BW!$G$18-1)*100</f>
        <v>-4.2471042471042386</v>
      </c>
      <c r="AT16" s="927"/>
      <c r="AU16" s="927"/>
      <c r="AV16" s="927"/>
      <c r="AW16" s="928"/>
      <c r="AX16" s="926">
        <f>(SUM(AE_U_Prod_BW!$G$23:$G$30)/SUM(AE_U_Prod_BW!$G$11:$G$18)-1)*100</f>
        <v>1.2328767123287676</v>
      </c>
      <c r="AY16" s="927"/>
      <c r="AZ16" s="927"/>
      <c r="BA16" s="927"/>
      <c r="BB16" s="928"/>
      <c r="BC16" s="574"/>
      <c r="BD16" s="591"/>
    </row>
    <row r="17" spans="1:61" ht="13" thickBot="1">
      <c r="A17" s="574"/>
      <c r="B17" s="574"/>
      <c r="C17" s="102"/>
      <c r="D17" s="103"/>
      <c r="E17" s="103"/>
      <c r="F17" s="103" t="s">
        <v>85</v>
      </c>
      <c r="G17" s="103"/>
      <c r="H17" s="103"/>
      <c r="I17" s="103"/>
      <c r="J17" s="103"/>
      <c r="K17" s="103"/>
      <c r="L17" s="103"/>
      <c r="M17" s="103"/>
      <c r="N17" s="103"/>
      <c r="O17" s="104"/>
      <c r="P17" s="938" t="s">
        <v>4</v>
      </c>
      <c r="Q17" s="930"/>
      <c r="R17" s="920">
        <f>VLOOKUP(Jahr_Wirtschaftsdaten,BWS_C!$A$150:$W$173,2,FALSE)</f>
        <v>30.060554220109939</v>
      </c>
      <c r="S17" s="921"/>
      <c r="T17" s="922"/>
      <c r="U17" s="920">
        <f>VLOOKUP(Jahr_Wirtschaftsdaten,BWS_C!$A$150:$W$173,23,FALSE)</f>
        <v>20.394169492881939</v>
      </c>
      <c r="V17" s="921"/>
      <c r="W17" s="922"/>
      <c r="X17" s="102"/>
      <c r="Y17" s="103"/>
      <c r="Z17" s="104"/>
      <c r="AA17" s="103"/>
      <c r="AB17" s="103"/>
      <c r="AC17" s="92"/>
      <c r="AD17" s="92"/>
      <c r="AE17" s="957" t="s">
        <v>14</v>
      </c>
      <c r="AF17" s="958"/>
      <c r="AG17" s="958"/>
      <c r="AH17" s="958"/>
      <c r="AI17" s="958"/>
      <c r="AJ17" s="958"/>
      <c r="AK17" s="958"/>
      <c r="AL17" s="958"/>
      <c r="AM17" s="959"/>
      <c r="AN17" s="926">
        <f>(AE_U_PROD_D!L29/AE_U_PROD_D!L28-1)*100</f>
        <v>0.6923837784371889</v>
      </c>
      <c r="AO17" s="927"/>
      <c r="AP17" s="927"/>
      <c r="AQ17" s="927"/>
      <c r="AR17" s="928"/>
      <c r="AS17" s="926">
        <f>(AE_U_PROD_D!L29/AE_U_PROD_D!L17-1)*100</f>
        <v>0.39447731755424265</v>
      </c>
      <c r="AT17" s="927"/>
      <c r="AU17" s="927"/>
      <c r="AV17" s="927"/>
      <c r="AW17" s="928"/>
      <c r="AX17" s="927">
        <f>(SUM(AE_U_PROD_D!L22:L29)/SUM(AE_U_PROD_D!L10:L17)-1)*100</f>
        <v>2.0516047828823103</v>
      </c>
      <c r="AY17" s="927"/>
      <c r="AZ17" s="927"/>
      <c r="BA17" s="927"/>
      <c r="BB17" s="928"/>
      <c r="BC17" s="574"/>
      <c r="BD17" s="591"/>
    </row>
    <row r="18" spans="1:61">
      <c r="A18" s="574"/>
      <c r="B18" s="574"/>
      <c r="C18" s="102"/>
      <c r="D18" s="103"/>
      <c r="E18" s="103"/>
      <c r="F18" s="103" t="s">
        <v>91</v>
      </c>
      <c r="G18" s="103"/>
      <c r="H18" s="103"/>
      <c r="I18" s="103"/>
      <c r="J18" s="103"/>
      <c r="K18" s="103"/>
      <c r="L18" s="103"/>
      <c r="M18" s="103"/>
      <c r="N18" s="103"/>
      <c r="O18" s="104"/>
      <c r="P18" s="938" t="s">
        <v>4</v>
      </c>
      <c r="Q18" s="930"/>
      <c r="R18" s="920">
        <f>VLOOKUP(Jahr_Wirtschaftsdaten,BWS_F!$A$150:$W$173,2,FALSE)</f>
        <v>5.843057072713675</v>
      </c>
      <c r="S18" s="921"/>
      <c r="T18" s="922"/>
      <c r="U18" s="920">
        <f>VLOOKUP(Jahr_Wirtschaftsdaten,BWS_F!$A$150:$W$173,23,FALSE)</f>
        <v>6.0340803688443172</v>
      </c>
      <c r="V18" s="921"/>
      <c r="W18" s="922"/>
      <c r="X18" s="102"/>
      <c r="Y18" s="103"/>
      <c r="Z18" s="104"/>
      <c r="AA18" s="103"/>
      <c r="AB18" s="103"/>
      <c r="AC18" s="92"/>
      <c r="AD18" s="92"/>
      <c r="AE18" s="945" t="s">
        <v>605</v>
      </c>
      <c r="AF18" s="946"/>
      <c r="AG18" s="946"/>
      <c r="AH18" s="946"/>
      <c r="AI18" s="946"/>
      <c r="AJ18" s="946"/>
      <c r="AK18" s="946"/>
      <c r="AL18" s="946"/>
      <c r="AM18" s="947"/>
      <c r="AN18" s="968"/>
      <c r="AO18" s="1109"/>
      <c r="AP18" s="1109"/>
      <c r="AQ18" s="1109"/>
      <c r="AR18" s="1109"/>
      <c r="AS18" s="1109"/>
      <c r="AT18" s="1109"/>
      <c r="AU18" s="1109"/>
      <c r="AV18" s="1109"/>
      <c r="AW18" s="1109"/>
      <c r="AX18" s="1109"/>
      <c r="AY18" s="1109"/>
      <c r="AZ18" s="1109"/>
      <c r="BA18" s="1109"/>
      <c r="BB18" s="1110"/>
      <c r="BC18" s="574"/>
      <c r="BD18" s="591"/>
    </row>
    <row r="19" spans="1:61" ht="13" thickBot="1">
      <c r="A19" s="574"/>
      <c r="B19" s="574"/>
      <c r="C19" s="102"/>
      <c r="D19" s="103"/>
      <c r="E19" s="103" t="s">
        <v>313</v>
      </c>
      <c r="F19" s="103"/>
      <c r="G19" s="103"/>
      <c r="H19" s="103"/>
      <c r="I19" s="103"/>
      <c r="J19" s="103"/>
      <c r="K19" s="103"/>
      <c r="L19" s="103"/>
      <c r="M19" s="103"/>
      <c r="N19" s="103"/>
      <c r="O19" s="104"/>
      <c r="P19" s="938" t="s">
        <v>4</v>
      </c>
      <c r="Q19" s="930"/>
      <c r="R19" s="920">
        <f>VLOOKUP(Jahr_Wirtschaftsdaten,BWS_G_T!$A$150:$W$173,2,FALSE)</f>
        <v>60.890927651127718</v>
      </c>
      <c r="S19" s="921"/>
      <c r="T19" s="922"/>
      <c r="U19" s="920">
        <f>VLOOKUP(Jahr_Wirtschaftsdaten,BWS_G_T!$A$150:$W$173,23,FALSE)</f>
        <v>69.286135895577956</v>
      </c>
      <c r="V19" s="921"/>
      <c r="W19" s="922"/>
      <c r="X19" s="102"/>
      <c r="Y19" s="103"/>
      <c r="Z19" s="104"/>
      <c r="AA19" s="103"/>
      <c r="AB19" s="103"/>
      <c r="AC19" s="92"/>
      <c r="AD19" s="92"/>
      <c r="AE19" s="948"/>
      <c r="AF19" s="949"/>
      <c r="AG19" s="949"/>
      <c r="AH19" s="949"/>
      <c r="AI19" s="949"/>
      <c r="AJ19" s="949"/>
      <c r="AK19" s="949"/>
      <c r="AL19" s="949"/>
      <c r="AM19" s="950"/>
      <c r="AN19" s="1015"/>
      <c r="AO19" s="1016"/>
      <c r="AP19" s="1016"/>
      <c r="AQ19" s="1016"/>
      <c r="AR19" s="1016"/>
      <c r="AS19" s="1016"/>
      <c r="AT19" s="1016"/>
      <c r="AU19" s="1016"/>
      <c r="AV19" s="1016"/>
      <c r="AW19" s="1016"/>
      <c r="AX19" s="1016"/>
      <c r="AY19" s="1016"/>
      <c r="AZ19" s="1016"/>
      <c r="BA19" s="1016"/>
      <c r="BB19" s="1017"/>
      <c r="BC19" s="574"/>
      <c r="BD19" s="591"/>
    </row>
    <row r="20" spans="1:61" ht="13" thickBot="1">
      <c r="A20" s="574"/>
      <c r="B20" s="574"/>
      <c r="C20" s="102"/>
      <c r="D20" s="103"/>
      <c r="E20" s="103"/>
      <c r="F20" s="103" t="s">
        <v>314</v>
      </c>
      <c r="G20" s="103"/>
      <c r="H20" s="103"/>
      <c r="I20" s="103"/>
      <c r="J20" s="103"/>
      <c r="K20" s="103"/>
      <c r="L20" s="103"/>
      <c r="M20" s="103"/>
      <c r="N20" s="103"/>
      <c r="O20" s="104"/>
      <c r="P20" s="938" t="s">
        <v>17</v>
      </c>
      <c r="Q20" s="930"/>
      <c r="R20" s="936"/>
      <c r="S20" s="937"/>
      <c r="T20" s="104" t="s">
        <v>17</v>
      </c>
      <c r="U20" s="936" t="s">
        <v>17</v>
      </c>
      <c r="V20" s="937"/>
      <c r="W20" s="104"/>
      <c r="X20" s="102"/>
      <c r="Y20" s="103"/>
      <c r="Z20" s="104"/>
      <c r="AA20" s="103"/>
      <c r="AB20" s="103"/>
      <c r="AC20" s="92"/>
      <c r="AD20" s="92"/>
      <c r="AE20" s="903" t="s">
        <v>16</v>
      </c>
      <c r="AF20" s="904"/>
      <c r="AG20" s="904"/>
      <c r="AH20" s="904"/>
      <c r="AI20" s="904"/>
      <c r="AJ20" s="904"/>
      <c r="AK20" s="904"/>
      <c r="AL20" s="904" t="s">
        <v>17</v>
      </c>
      <c r="AM20" s="904"/>
      <c r="AN20" s="926">
        <f>(AE_U_Prod_BW!$L$30/AE_U_Prod_BW!$L$29-1)*100</f>
        <v>-2.2954091816367206</v>
      </c>
      <c r="AO20" s="927"/>
      <c r="AP20" s="927"/>
      <c r="AQ20" s="927"/>
      <c r="AR20" s="928"/>
      <c r="AS20" s="926">
        <f>(AE_U_Prod_BW!$L$30/AE_U_Prod_BW!$L$18-1)*100</f>
        <v>-3.0693069306930609</v>
      </c>
      <c r="AT20" s="927"/>
      <c r="AU20" s="927"/>
      <c r="AV20" s="927"/>
      <c r="AW20" s="928"/>
      <c r="AX20" s="926">
        <f>(SUM(AE_U_Prod_BW!$L$23:$L$30)/SUM(AE_U_Prod_BW!$L$11:$L$18)-1)*100</f>
        <v>0.52976791120082911</v>
      </c>
      <c r="AY20" s="927"/>
      <c r="AZ20" s="927"/>
      <c r="BA20" s="927"/>
      <c r="BB20" s="928"/>
      <c r="BC20" s="574"/>
      <c r="BD20" s="591"/>
    </row>
    <row r="21" spans="1:61" ht="13.5" customHeight="1" thickBot="1">
      <c r="A21" s="574"/>
      <c r="B21" s="574"/>
      <c r="C21" s="102"/>
      <c r="D21" s="103"/>
      <c r="E21" s="103"/>
      <c r="F21" s="574"/>
      <c r="G21" s="103" t="s">
        <v>99</v>
      </c>
      <c r="H21" s="103"/>
      <c r="I21" s="103"/>
      <c r="J21" s="103"/>
      <c r="K21" s="103"/>
      <c r="L21" s="103"/>
      <c r="M21" s="103"/>
      <c r="N21" s="103"/>
      <c r="O21" s="104"/>
      <c r="P21" s="938" t="s">
        <v>4</v>
      </c>
      <c r="Q21" s="930"/>
      <c r="R21" s="920">
        <f>VLOOKUP(Jahr_Wirtschaftsdaten,BWS_G_J!$A$150:$W$173,2,FALSE)</f>
        <v>20.106696881000428</v>
      </c>
      <c r="S21" s="921"/>
      <c r="T21" s="922"/>
      <c r="U21" s="920">
        <f>VLOOKUP(Jahr_Wirtschaftsdaten,BWS_G_J!$A$150:$W$173,23,FALSE)</f>
        <v>21.897701726027908</v>
      </c>
      <c r="V21" s="921"/>
      <c r="W21" s="922"/>
      <c r="X21" s="102"/>
      <c r="Y21" s="103"/>
      <c r="Z21" s="104"/>
      <c r="AA21" s="103"/>
      <c r="AB21" s="103"/>
      <c r="AC21" s="92"/>
      <c r="AD21" s="92"/>
      <c r="AE21" s="901" t="s">
        <v>14</v>
      </c>
      <c r="AF21" s="902"/>
      <c r="AG21" s="902"/>
      <c r="AH21" s="902"/>
      <c r="AI21" s="902"/>
      <c r="AJ21" s="902"/>
      <c r="AK21" s="902"/>
      <c r="AL21" s="902" t="s">
        <v>17</v>
      </c>
      <c r="AM21" s="902"/>
      <c r="AN21" s="926">
        <f>(AE_U_PROD_D!S29/AE_U_PROD_D!S28-1)*100</f>
        <v>0.52137643378520337</v>
      </c>
      <c r="AO21" s="927"/>
      <c r="AP21" s="927"/>
      <c r="AQ21" s="927"/>
      <c r="AR21" s="928"/>
      <c r="AS21" s="927">
        <f>(AE_U_PROD_D!S29/AE_U_PROD_D!S17-1)*100</f>
        <v>-0.92497430626926613</v>
      </c>
      <c r="AT21" s="927"/>
      <c r="AU21" s="927"/>
      <c r="AV21" s="927"/>
      <c r="AW21" s="927"/>
      <c r="AX21" s="926">
        <f>(SUM(AE_U_PROD_D!S22:S29)/SUM(AE_U_PROD_D!S10:S17)-1)*100</f>
        <v>0.66345778587224569</v>
      </c>
      <c r="AY21" s="927"/>
      <c r="AZ21" s="927"/>
      <c r="BA21" s="927"/>
      <c r="BB21" s="928"/>
      <c r="BC21" s="574"/>
      <c r="BD21" s="591"/>
    </row>
    <row r="22" spans="1:61" s="574" customFormat="1" ht="3.65" customHeight="1" thickBot="1">
      <c r="C22" s="102" t="s">
        <v>17</v>
      </c>
      <c r="D22" s="103"/>
      <c r="E22" s="103"/>
      <c r="F22" s="103"/>
      <c r="G22" s="103"/>
      <c r="H22" s="103"/>
      <c r="I22" s="103"/>
      <c r="J22" s="103"/>
      <c r="K22" s="103"/>
      <c r="L22" s="103"/>
      <c r="M22" s="103"/>
      <c r="N22" s="688"/>
      <c r="O22" s="851"/>
      <c r="P22" s="852"/>
      <c r="Q22" s="851"/>
      <c r="R22" s="102"/>
      <c r="S22" s="103"/>
      <c r="T22" s="104"/>
      <c r="U22" s="856"/>
      <c r="V22" s="857"/>
      <c r="W22" s="104"/>
      <c r="X22" s="102"/>
      <c r="Y22" s="103"/>
      <c r="Z22" s="104"/>
      <c r="AA22" s="92"/>
      <c r="AB22" s="92"/>
      <c r="AC22" s="92"/>
      <c r="AD22" s="92"/>
      <c r="AE22" s="91"/>
      <c r="AF22" s="91"/>
      <c r="AG22" s="91"/>
      <c r="AH22" s="91"/>
      <c r="AI22" s="91"/>
      <c r="AJ22" s="91"/>
      <c r="AK22" s="91"/>
      <c r="AL22" s="92"/>
      <c r="AM22" s="92"/>
      <c r="AN22" s="927"/>
      <c r="AO22" s="927"/>
      <c r="AP22" s="927"/>
      <c r="AQ22" s="927"/>
      <c r="AR22" s="927"/>
      <c r="AS22" s="927"/>
      <c r="AT22" s="927"/>
      <c r="AU22" s="927"/>
      <c r="AV22" s="927"/>
      <c r="AW22" s="927"/>
      <c r="AX22" s="927"/>
      <c r="AY22" s="927"/>
      <c r="AZ22" s="927"/>
      <c r="BA22" s="927"/>
      <c r="BB22" s="927"/>
      <c r="BD22" s="591"/>
      <c r="BE22" s="591"/>
      <c r="BF22" s="591"/>
      <c r="BG22" s="591"/>
      <c r="BH22" s="591"/>
      <c r="BI22" s="591"/>
    </row>
    <row r="23" spans="1:61" ht="13.5" thickBot="1">
      <c r="A23" s="574"/>
      <c r="B23" s="574"/>
      <c r="C23" s="102"/>
      <c r="D23" s="103"/>
      <c r="E23" s="103"/>
      <c r="F23" s="103" t="s">
        <v>315</v>
      </c>
      <c r="G23" s="103"/>
      <c r="H23" s="103"/>
      <c r="I23" s="103"/>
      <c r="J23" s="103"/>
      <c r="K23" s="103"/>
      <c r="L23" s="103"/>
      <c r="M23" s="103"/>
      <c r="N23" s="103"/>
      <c r="O23" s="104"/>
      <c r="P23" s="938" t="s">
        <v>17</v>
      </c>
      <c r="Q23" s="930"/>
      <c r="R23" s="102" t="s">
        <v>17</v>
      </c>
      <c r="S23" s="103"/>
      <c r="T23" s="104"/>
      <c r="U23" s="102"/>
      <c r="V23" s="103"/>
      <c r="W23" s="104"/>
      <c r="X23" s="102"/>
      <c r="Y23" s="103"/>
      <c r="Z23" s="104"/>
      <c r="AA23" s="103"/>
      <c r="AB23" s="103"/>
      <c r="AC23" s="92"/>
      <c r="AD23" s="92"/>
      <c r="AE23" s="1125" t="s">
        <v>22</v>
      </c>
      <c r="AF23" s="1126"/>
      <c r="AG23" s="1126"/>
      <c r="AH23" s="1126"/>
      <c r="AI23" s="1126"/>
      <c r="AJ23" s="1126"/>
      <c r="AK23" s="1126"/>
      <c r="AL23" s="1126"/>
      <c r="AM23" s="1126"/>
      <c r="AN23" s="1126"/>
      <c r="AO23" s="1126"/>
      <c r="AP23" s="1126"/>
      <c r="AQ23" s="1126"/>
      <c r="AR23" s="1126"/>
      <c r="AS23" s="1126"/>
      <c r="AT23" s="1126"/>
      <c r="AU23" s="1126"/>
      <c r="AV23" s="1126"/>
      <c r="AW23" s="1126"/>
      <c r="AX23" s="1126"/>
      <c r="AY23" s="1126"/>
      <c r="AZ23" s="1126"/>
      <c r="BA23" s="1126"/>
      <c r="BB23" s="1127"/>
      <c r="BC23" s="574"/>
      <c r="BD23" s="591"/>
    </row>
    <row r="24" spans="1:61" ht="13.5" customHeight="1" thickBot="1">
      <c r="A24" s="574"/>
      <c r="B24" s="574"/>
      <c r="C24" s="102"/>
      <c r="D24" s="103"/>
      <c r="E24" s="103"/>
      <c r="F24" s="574"/>
      <c r="G24" s="103" t="s">
        <v>316</v>
      </c>
      <c r="H24" s="103"/>
      <c r="I24" s="103"/>
      <c r="J24" s="103"/>
      <c r="K24" s="103"/>
      <c r="L24" s="103"/>
      <c r="M24" s="103"/>
      <c r="N24" s="103"/>
      <c r="O24" s="104"/>
      <c r="P24" s="938" t="s">
        <v>17</v>
      </c>
      <c r="Q24" s="930"/>
      <c r="R24" s="102" t="s">
        <v>17</v>
      </c>
      <c r="S24" s="103"/>
      <c r="T24" s="104"/>
      <c r="U24" s="102"/>
      <c r="V24" s="103"/>
      <c r="W24" s="104"/>
      <c r="X24" s="102"/>
      <c r="Y24" s="103"/>
      <c r="Z24" s="104"/>
      <c r="AA24" s="868"/>
      <c r="AB24" s="103"/>
      <c r="AC24" s="92"/>
      <c r="AD24" s="92"/>
      <c r="AE24" s="945" t="s">
        <v>7</v>
      </c>
      <c r="AF24" s="946"/>
      <c r="AG24" s="946"/>
      <c r="AH24" s="946"/>
      <c r="AI24" s="946"/>
      <c r="AJ24" s="946"/>
      <c r="AK24" s="946"/>
      <c r="AL24" s="946"/>
      <c r="AM24" s="947"/>
      <c r="AN24" s="954">
        <v>45078</v>
      </c>
      <c r="AO24" s="955"/>
      <c r="AP24" s="955"/>
      <c r="AQ24" s="955"/>
      <c r="AR24" s="956"/>
      <c r="AS24" s="954">
        <v>45108</v>
      </c>
      <c r="AT24" s="955"/>
      <c r="AU24" s="955"/>
      <c r="AV24" s="955"/>
      <c r="AW24" s="956"/>
      <c r="AX24" s="951" t="s">
        <v>853</v>
      </c>
      <c r="AY24" s="952"/>
      <c r="AZ24" s="952"/>
      <c r="BA24" s="952"/>
      <c r="BB24" s="953"/>
      <c r="BC24" s="574"/>
      <c r="BD24" s="591"/>
    </row>
    <row r="25" spans="1:61" ht="13" thickBot="1">
      <c r="A25" s="574"/>
      <c r="B25" s="574"/>
      <c r="C25" s="102"/>
      <c r="D25" s="103"/>
      <c r="E25" s="103"/>
      <c r="F25" s="574"/>
      <c r="G25" s="103" t="s">
        <v>317</v>
      </c>
      <c r="H25" s="103"/>
      <c r="I25" s="103"/>
      <c r="J25" s="103"/>
      <c r="K25" s="103"/>
      <c r="L25" s="103"/>
      <c r="M25" s="103"/>
      <c r="N25" s="103"/>
      <c r="O25" s="104"/>
      <c r="P25" s="1007" t="s">
        <v>4</v>
      </c>
      <c r="Q25" s="1008"/>
      <c r="R25" s="920">
        <f>VLOOKUP(Jahr_Wirtschaftsdaten,BWS_K_N!$A$150:$W$173,2,FALSE)</f>
        <v>22.628943191996466</v>
      </c>
      <c r="S25" s="921"/>
      <c r="T25" s="922"/>
      <c r="U25" s="920">
        <f>VLOOKUP(Jahr_Wirtschaftsdaten,BWS_K_N!$A$150:$W$173,23,FALSE)</f>
        <v>25.06423476380558</v>
      </c>
      <c r="V25" s="921"/>
      <c r="W25" s="922"/>
      <c r="X25" s="102"/>
      <c r="Y25" s="103"/>
      <c r="Z25" s="104"/>
      <c r="AA25" s="103"/>
      <c r="AB25" s="103"/>
      <c r="AC25" s="92"/>
      <c r="AD25" s="92"/>
      <c r="AE25" s="948"/>
      <c r="AF25" s="949"/>
      <c r="AG25" s="949"/>
      <c r="AH25" s="949"/>
      <c r="AI25" s="949"/>
      <c r="AJ25" s="949"/>
      <c r="AK25" s="949"/>
      <c r="AL25" s="949"/>
      <c r="AM25" s="950"/>
      <c r="AN25" s="942" t="s">
        <v>20</v>
      </c>
      <c r="AO25" s="943"/>
      <c r="AP25" s="943"/>
      <c r="AQ25" s="943"/>
      <c r="AR25" s="943"/>
      <c r="AS25" s="943"/>
      <c r="AT25" s="943"/>
      <c r="AU25" s="943"/>
      <c r="AV25" s="943"/>
      <c r="AW25" s="943"/>
      <c r="AX25" s="943"/>
      <c r="AY25" s="943"/>
      <c r="AZ25" s="943"/>
      <c r="BA25" s="943"/>
      <c r="BB25" s="944"/>
      <c r="BC25" s="574"/>
      <c r="BD25" s="591"/>
    </row>
    <row r="26" spans="1:61" ht="13" thickBot="1">
      <c r="A26" s="574"/>
      <c r="B26" s="574"/>
      <c r="C26" s="102"/>
      <c r="D26" s="103"/>
      <c r="E26" s="103"/>
      <c r="F26" s="103" t="s">
        <v>318</v>
      </c>
      <c r="G26" s="103"/>
      <c r="H26" s="103"/>
      <c r="I26" s="103"/>
      <c r="J26" s="103"/>
      <c r="K26" s="103"/>
      <c r="L26" s="103"/>
      <c r="M26" s="103"/>
      <c r="N26" s="103"/>
      <c r="O26" s="104"/>
      <c r="P26" s="1003" t="s">
        <v>17</v>
      </c>
      <c r="Q26" s="1004"/>
      <c r="R26" s="1005" t="s">
        <v>17</v>
      </c>
      <c r="S26" s="1006"/>
      <c r="T26" s="858"/>
      <c r="U26" s="1060" t="s">
        <v>17</v>
      </c>
      <c r="V26" s="1061"/>
      <c r="W26" s="858"/>
      <c r="X26" s="102"/>
      <c r="Y26" s="103"/>
      <c r="Z26" s="104"/>
      <c r="AA26" s="103"/>
      <c r="AB26" s="103"/>
      <c r="AC26" s="92"/>
      <c r="AD26" s="92"/>
      <c r="AE26" s="963" t="s">
        <v>148</v>
      </c>
      <c r="AF26" s="964"/>
      <c r="AG26" s="964"/>
      <c r="AH26" s="964"/>
      <c r="AI26" s="964"/>
      <c r="AJ26" s="964"/>
      <c r="AK26" s="964"/>
      <c r="AL26" s="964"/>
      <c r="AM26" s="964"/>
      <c r="AN26" s="964"/>
      <c r="AO26" s="964"/>
      <c r="AP26" s="964"/>
      <c r="AQ26" s="964"/>
      <c r="AR26" s="964"/>
      <c r="AS26" s="964"/>
      <c r="AT26" s="964"/>
      <c r="AU26" s="964"/>
      <c r="AV26" s="964"/>
      <c r="AW26" s="964"/>
      <c r="AX26" s="964"/>
      <c r="AY26" s="964"/>
      <c r="AZ26" s="964"/>
      <c r="BA26" s="964"/>
      <c r="BB26" s="965"/>
      <c r="BC26" s="574"/>
      <c r="BD26" s="591"/>
    </row>
    <row r="27" spans="1:61" ht="13" thickBot="1">
      <c r="A27" s="574"/>
      <c r="B27" s="574"/>
      <c r="C27" s="102"/>
      <c r="D27" s="103"/>
      <c r="E27" s="103"/>
      <c r="F27" s="574"/>
      <c r="G27" s="103" t="s">
        <v>319</v>
      </c>
      <c r="H27" s="103"/>
      <c r="I27" s="103"/>
      <c r="J27" s="103"/>
      <c r="K27" s="103"/>
      <c r="L27" s="103"/>
      <c r="M27" s="103"/>
      <c r="N27" s="103"/>
      <c r="O27" s="104"/>
      <c r="P27" s="1003" t="s">
        <v>4</v>
      </c>
      <c r="Q27" s="1004"/>
      <c r="R27" s="920">
        <f>VLOOKUP(Jahr_Wirtschaftsdaten,BWS_O_T!$A$150:$W$173,2,FALSE)</f>
        <v>18.155287578130824</v>
      </c>
      <c r="S27" s="921"/>
      <c r="T27" s="922"/>
      <c r="U27" s="920">
        <f>VLOOKUP(Jahr_Wirtschaftsdaten,BWS_O_T!$A$150:$W$173,23,FALSE)</f>
        <v>22.324199405744469</v>
      </c>
      <c r="V27" s="921"/>
      <c r="W27" s="922"/>
      <c r="X27" s="102"/>
      <c r="Y27" s="103"/>
      <c r="Z27" s="104"/>
      <c r="AA27" s="103"/>
      <c r="AB27" s="103"/>
      <c r="AC27" s="92"/>
      <c r="AD27" s="92"/>
      <c r="AE27" s="960" t="s">
        <v>15</v>
      </c>
      <c r="AF27" s="961"/>
      <c r="AG27" s="961"/>
      <c r="AH27" s="961"/>
      <c r="AI27" s="961"/>
      <c r="AJ27" s="961"/>
      <c r="AK27" s="961"/>
      <c r="AL27" s="961"/>
      <c r="AM27" s="962"/>
      <c r="AN27" s="926">
        <f>'BAU-BW'!AJ76</f>
        <v>7</v>
      </c>
      <c r="AO27" s="927"/>
      <c r="AP27" s="927"/>
      <c r="AQ27" s="927"/>
      <c r="AR27" s="928"/>
      <c r="AS27" s="926">
        <f>'BAU-BW'!J129</f>
        <v>-10.6</v>
      </c>
      <c r="AT27" s="927"/>
      <c r="AU27" s="927"/>
      <c r="AV27" s="927"/>
      <c r="AW27" s="928"/>
      <c r="AX27" s="926">
        <f>'BAU-BW'!K129</f>
        <v>-0.2</v>
      </c>
      <c r="AY27" s="927"/>
      <c r="AZ27" s="927"/>
      <c r="BA27" s="927"/>
      <c r="BB27" s="928"/>
      <c r="BC27" s="574"/>
      <c r="BD27" s="591"/>
    </row>
    <row r="28" spans="1:61" ht="13" thickBot="1">
      <c r="A28" s="574"/>
      <c r="B28" s="574"/>
      <c r="C28" s="102"/>
      <c r="D28" s="849" t="s">
        <v>21</v>
      </c>
      <c r="E28" s="103"/>
      <c r="F28" s="103"/>
      <c r="G28" s="103"/>
      <c r="H28" s="103"/>
      <c r="I28" s="103"/>
      <c r="J28" s="103"/>
      <c r="K28" s="103"/>
      <c r="L28" s="103"/>
      <c r="M28" s="103"/>
      <c r="N28" s="103"/>
      <c r="O28" s="104"/>
      <c r="P28" s="938" t="s">
        <v>2</v>
      </c>
      <c r="Q28" s="930"/>
      <c r="R28" s="933">
        <f>'EX-18'!C265/1000000</f>
        <v>262.969313</v>
      </c>
      <c r="S28" s="934"/>
      <c r="T28" s="935"/>
      <c r="U28" s="933">
        <f>'EX-18'!D283/1000000</f>
        <v>1575.7390559999999</v>
      </c>
      <c r="V28" s="934"/>
      <c r="W28" s="935"/>
      <c r="X28" s="920">
        <f>R28/U28*100</f>
        <v>16.688633311377416</v>
      </c>
      <c r="Y28" s="921"/>
      <c r="Z28" s="922"/>
      <c r="AA28" s="103"/>
      <c r="AB28" s="92"/>
      <c r="AC28" s="92"/>
      <c r="AD28" s="92"/>
      <c r="AE28" s="957" t="s">
        <v>14</v>
      </c>
      <c r="AF28" s="958"/>
      <c r="AG28" s="958"/>
      <c r="AH28" s="958"/>
      <c r="AI28" s="958"/>
      <c r="AJ28" s="958"/>
      <c r="AK28" s="958"/>
      <c r="AL28" s="958"/>
      <c r="AM28" s="959"/>
      <c r="AN28" s="926">
        <f>'BAU-DE'!Y42</f>
        <v>5.5222190549322647</v>
      </c>
      <c r="AO28" s="927"/>
      <c r="AP28" s="927"/>
      <c r="AQ28" s="927"/>
      <c r="AR28" s="928"/>
      <c r="AS28" s="926">
        <f>'BAU-DE'!Y43</f>
        <v>7.6536612497670964</v>
      </c>
      <c r="AT28" s="927"/>
      <c r="AU28" s="927"/>
      <c r="AV28" s="927"/>
      <c r="AW28" s="928"/>
      <c r="AX28" s="926">
        <f>'BAU-DE'!Y44</f>
        <v>-0.72838419428522538</v>
      </c>
      <c r="AY28" s="927"/>
      <c r="AZ28" s="927"/>
      <c r="BA28" s="927"/>
      <c r="BB28" s="928"/>
      <c r="BC28" s="574"/>
      <c r="BD28" s="879"/>
    </row>
    <row r="29" spans="1:61" ht="13" thickBot="1">
      <c r="A29" s="574"/>
      <c r="B29" s="574"/>
      <c r="C29" s="102"/>
      <c r="D29" s="92"/>
      <c r="E29" s="103" t="s">
        <v>737</v>
      </c>
      <c r="F29" s="103"/>
      <c r="G29" s="103"/>
      <c r="H29" s="103"/>
      <c r="I29" s="103"/>
      <c r="J29" s="103"/>
      <c r="K29" s="103"/>
      <c r="L29" s="103"/>
      <c r="M29" s="103"/>
      <c r="N29" s="103"/>
      <c r="O29" s="104"/>
      <c r="P29" s="938" t="s">
        <v>4</v>
      </c>
      <c r="Q29" s="930"/>
      <c r="R29" s="1009">
        <f>'EX-18'!C265/(BIPnom!B37*10)</f>
        <v>45.906444830080687</v>
      </c>
      <c r="S29" s="1010"/>
      <c r="T29" s="1011"/>
      <c r="U29" s="931">
        <f>'EX-18'!D280/(BIPnom!W37*10)</f>
        <v>31.210153838197076</v>
      </c>
      <c r="V29" s="932"/>
      <c r="W29" s="104" t="s">
        <v>5</v>
      </c>
      <c r="X29" s="102"/>
      <c r="Y29" s="103"/>
      <c r="Z29" s="104"/>
      <c r="AA29" s="103"/>
      <c r="AB29" s="103"/>
      <c r="AC29" s="92"/>
      <c r="AD29" s="92"/>
      <c r="AE29" s="963" t="s">
        <v>12</v>
      </c>
      <c r="AF29" s="964"/>
      <c r="AG29" s="964"/>
      <c r="AH29" s="964"/>
      <c r="AI29" s="964"/>
      <c r="AJ29" s="964"/>
      <c r="AK29" s="964"/>
      <c r="AL29" s="964"/>
      <c r="AM29" s="964"/>
      <c r="AN29" s="964"/>
      <c r="AO29" s="964"/>
      <c r="AP29" s="964"/>
      <c r="AQ29" s="964"/>
      <c r="AR29" s="964"/>
      <c r="AS29" s="964"/>
      <c r="AT29" s="964"/>
      <c r="AU29" s="964"/>
      <c r="AV29" s="964"/>
      <c r="AW29" s="964"/>
      <c r="AX29" s="964"/>
      <c r="AY29" s="964"/>
      <c r="AZ29" s="964"/>
      <c r="BA29" s="964"/>
      <c r="BB29" s="965"/>
      <c r="BC29" s="574"/>
      <c r="BD29" s="591"/>
    </row>
    <row r="30" spans="1:61" ht="13" thickBot="1">
      <c r="A30" s="574"/>
      <c r="B30" s="574"/>
      <c r="C30" s="102"/>
      <c r="D30" s="849" t="s">
        <v>321</v>
      </c>
      <c r="E30" s="103"/>
      <c r="F30" s="103"/>
      <c r="G30" s="103"/>
      <c r="H30" s="103"/>
      <c r="I30" s="103"/>
      <c r="J30" s="103"/>
      <c r="K30" s="103"/>
      <c r="L30" s="103"/>
      <c r="M30" s="103"/>
      <c r="N30" s="103"/>
      <c r="O30" s="104"/>
      <c r="P30" s="938" t="s">
        <v>4</v>
      </c>
      <c r="Q30" s="930"/>
      <c r="R30" s="920">
        <f>('EX-18'!G117/'EX-18'!F117)*100</f>
        <v>59.747810383790693</v>
      </c>
      <c r="S30" s="921"/>
      <c r="T30" s="922"/>
      <c r="U30" s="920">
        <f>('EX-18'!U98/'EX-18'!S98)*100</f>
        <v>50.61561454265513</v>
      </c>
      <c r="V30" s="921"/>
      <c r="W30" s="922"/>
      <c r="X30" s="102"/>
      <c r="Y30" s="103"/>
      <c r="Z30" s="104"/>
      <c r="AA30" s="103"/>
      <c r="AB30" s="103"/>
      <c r="AC30" s="92"/>
      <c r="AD30" s="92"/>
      <c r="AE30" s="960" t="s">
        <v>16</v>
      </c>
      <c r="AF30" s="961"/>
      <c r="AG30" s="961"/>
      <c r="AH30" s="961"/>
      <c r="AI30" s="961"/>
      <c r="AJ30" s="961"/>
      <c r="AK30" s="961"/>
      <c r="AL30" s="961"/>
      <c r="AM30" s="962"/>
      <c r="AN30" s="926">
        <f>'BAU-BW'!AJ80</f>
        <v>-25.3</v>
      </c>
      <c r="AO30" s="927"/>
      <c r="AP30" s="927"/>
      <c r="AQ30" s="927"/>
      <c r="AR30" s="928"/>
      <c r="AS30" s="926">
        <f>'BAU-BW'!J133</f>
        <v>-7.1</v>
      </c>
      <c r="AT30" s="927"/>
      <c r="AU30" s="927"/>
      <c r="AV30" s="927"/>
      <c r="AW30" s="928"/>
      <c r="AX30" s="926">
        <f>'BAU-BW'!K133</f>
        <v>-21.2</v>
      </c>
      <c r="AY30" s="927"/>
      <c r="AZ30" s="927"/>
      <c r="BA30" s="927"/>
      <c r="BB30" s="928"/>
      <c r="BC30" s="574"/>
      <c r="BD30" s="591"/>
    </row>
    <row r="31" spans="1:61" ht="12.65" customHeight="1" thickBot="1">
      <c r="A31" s="574"/>
      <c r="B31" s="574"/>
      <c r="C31" s="834"/>
      <c r="D31" s="835" t="s">
        <v>322</v>
      </c>
      <c r="E31" s="835"/>
      <c r="F31" s="835"/>
      <c r="G31" s="835"/>
      <c r="H31" s="103"/>
      <c r="I31" s="103"/>
      <c r="J31" s="103"/>
      <c r="K31" s="103"/>
      <c r="L31" s="103"/>
      <c r="M31" s="103"/>
      <c r="N31" s="103"/>
      <c r="O31" s="104"/>
      <c r="P31" s="102"/>
      <c r="Q31" s="104"/>
      <c r="R31" s="102"/>
      <c r="S31" s="103"/>
      <c r="T31" s="104"/>
      <c r="U31" s="102"/>
      <c r="V31" s="103"/>
      <c r="W31" s="104"/>
      <c r="X31" s="102"/>
      <c r="Y31" s="103"/>
      <c r="Z31" s="104"/>
      <c r="AA31" s="103"/>
      <c r="AB31" s="103"/>
      <c r="AC31" s="92"/>
      <c r="AD31" s="92"/>
      <c r="AE31" s="957" t="s">
        <v>14</v>
      </c>
      <c r="AF31" s="958"/>
      <c r="AG31" s="958"/>
      <c r="AH31" s="958"/>
      <c r="AI31" s="958"/>
      <c r="AJ31" s="958"/>
      <c r="AK31" s="958"/>
      <c r="AL31" s="958"/>
      <c r="AM31" s="959"/>
      <c r="AN31" s="926">
        <f>'BAU-DE'!C42</f>
        <v>-5.6100467076877214</v>
      </c>
      <c r="AO31" s="927"/>
      <c r="AP31" s="927"/>
      <c r="AQ31" s="927"/>
      <c r="AR31" s="928"/>
      <c r="AS31" s="926">
        <f>'BAU-DE'!C43</f>
        <v>-5.9926369881775461</v>
      </c>
      <c r="AT31" s="927"/>
      <c r="AU31" s="927"/>
      <c r="AV31" s="927"/>
      <c r="AW31" s="928"/>
      <c r="AX31" s="926">
        <f>'BAU-DE'!C44</f>
        <v>-18.744191466610229</v>
      </c>
      <c r="AY31" s="927"/>
      <c r="AZ31" s="927"/>
      <c r="BA31" s="927"/>
      <c r="BB31" s="928"/>
      <c r="BC31" s="574"/>
      <c r="BD31" s="591"/>
    </row>
    <row r="32" spans="1:61" s="574" customFormat="1" ht="4" customHeight="1" thickBot="1">
      <c r="C32" s="102" t="s">
        <v>17</v>
      </c>
      <c r="D32" s="103"/>
      <c r="E32" s="103"/>
      <c r="F32" s="103"/>
      <c r="G32" s="103"/>
      <c r="H32" s="103"/>
      <c r="I32" s="103"/>
      <c r="J32" s="103"/>
      <c r="K32" s="103"/>
      <c r="L32" s="103"/>
      <c r="M32" s="103"/>
      <c r="N32" s="688"/>
      <c r="O32" s="851"/>
      <c r="P32" s="852"/>
      <c r="Q32" s="851"/>
      <c r="R32" s="102"/>
      <c r="S32" s="103"/>
      <c r="T32" s="104"/>
      <c r="U32" s="856"/>
      <c r="V32" s="857"/>
      <c r="W32" s="104"/>
      <c r="X32" s="102"/>
      <c r="Y32" s="103"/>
      <c r="Z32" s="104"/>
      <c r="AA32" s="92"/>
      <c r="AB32" s="92"/>
      <c r="AC32" s="92"/>
      <c r="AD32" s="92"/>
      <c r="AE32" s="91"/>
      <c r="AF32" s="91"/>
      <c r="AG32" s="91"/>
      <c r="AH32" s="91"/>
      <c r="AI32" s="91"/>
      <c r="AJ32" s="91"/>
      <c r="AK32" s="91"/>
      <c r="AL32" s="92"/>
      <c r="AM32" s="92"/>
      <c r="AN32" s="927"/>
      <c r="AO32" s="927"/>
      <c r="AP32" s="927"/>
      <c r="AQ32" s="927"/>
      <c r="AR32" s="927"/>
      <c r="AS32" s="927"/>
      <c r="AT32" s="927"/>
      <c r="AU32" s="927"/>
      <c r="AV32" s="927"/>
      <c r="AW32" s="927"/>
      <c r="AX32" s="927"/>
      <c r="AY32" s="927"/>
      <c r="AZ32" s="927"/>
      <c r="BA32" s="927"/>
      <c r="BB32" s="927"/>
      <c r="BD32" s="591"/>
      <c r="BE32" s="591"/>
      <c r="BF32" s="591"/>
      <c r="BG32" s="591"/>
      <c r="BH32" s="591"/>
      <c r="BI32" s="591"/>
    </row>
    <row r="33" spans="1:61" ht="13.5" thickBot="1">
      <c r="A33" s="574"/>
      <c r="B33" s="574"/>
      <c r="C33" s="102"/>
      <c r="D33" s="849" t="s">
        <v>323</v>
      </c>
      <c r="E33" s="103"/>
      <c r="F33" s="103"/>
      <c r="G33" s="103"/>
      <c r="H33" s="103"/>
      <c r="I33" s="103"/>
      <c r="J33" s="103"/>
      <c r="K33" s="103"/>
      <c r="L33" s="103"/>
      <c r="M33" s="103"/>
      <c r="N33" s="103"/>
      <c r="O33" s="104"/>
      <c r="P33" s="938" t="s">
        <v>24</v>
      </c>
      <c r="Q33" s="930"/>
      <c r="R33" s="989">
        <f>Patente!D3</f>
        <v>121</v>
      </c>
      <c r="S33" s="990"/>
      <c r="T33" s="991"/>
      <c r="U33" s="989">
        <f>Patente!D19</f>
        <v>45</v>
      </c>
      <c r="V33" s="990"/>
      <c r="W33" s="991"/>
      <c r="X33" s="931"/>
      <c r="Y33" s="932"/>
      <c r="Z33" s="104"/>
      <c r="AA33" s="103"/>
      <c r="AB33" s="103"/>
      <c r="AC33" s="92"/>
      <c r="AD33" s="92"/>
      <c r="AE33" s="1125" t="s">
        <v>290</v>
      </c>
      <c r="AF33" s="1126"/>
      <c r="AG33" s="1126"/>
      <c r="AH33" s="1126"/>
      <c r="AI33" s="1126"/>
      <c r="AJ33" s="1126"/>
      <c r="AK33" s="1126"/>
      <c r="AL33" s="1126"/>
      <c r="AM33" s="1126"/>
      <c r="AN33" s="1126"/>
      <c r="AO33" s="1126"/>
      <c r="AP33" s="1126"/>
      <c r="AQ33" s="1126"/>
      <c r="AR33" s="1126"/>
      <c r="AS33" s="1126"/>
      <c r="AT33" s="1126"/>
      <c r="AU33" s="1126"/>
      <c r="AV33" s="1126"/>
      <c r="AW33" s="1126"/>
      <c r="AX33" s="1126"/>
      <c r="AY33" s="1126"/>
      <c r="AZ33" s="1126"/>
      <c r="BA33" s="1126"/>
      <c r="BB33" s="1127"/>
      <c r="BC33" s="574"/>
      <c r="BD33" s="591"/>
    </row>
    <row r="34" spans="1:61" ht="13.5" customHeight="1" thickBot="1">
      <c r="A34" s="574"/>
      <c r="B34" s="574"/>
      <c r="C34" s="836"/>
      <c r="D34" s="838" t="s">
        <v>807</v>
      </c>
      <c r="E34" s="837"/>
      <c r="F34" s="837"/>
      <c r="G34" s="837"/>
      <c r="H34" s="105"/>
      <c r="I34" s="105"/>
      <c r="J34" s="105"/>
      <c r="K34" s="105"/>
      <c r="L34" s="105"/>
      <c r="M34" s="105"/>
      <c r="N34" s="105"/>
      <c r="O34" s="106"/>
      <c r="P34" s="1036" t="s">
        <v>26</v>
      </c>
      <c r="Q34" s="1037"/>
      <c r="R34" s="998">
        <f>ALO_17!X13</f>
        <v>3.5</v>
      </c>
      <c r="S34" s="999"/>
      <c r="T34" s="1000"/>
      <c r="U34" s="1001">
        <f>ALO_17!X12</f>
        <v>5.3</v>
      </c>
      <c r="V34" s="1002"/>
      <c r="W34" s="106"/>
      <c r="X34" s="859"/>
      <c r="Y34" s="105"/>
      <c r="Z34" s="106"/>
      <c r="AA34" s="103"/>
      <c r="AB34" s="103"/>
      <c r="AC34" s="92"/>
      <c r="AD34" s="92"/>
      <c r="AE34" s="945" t="s">
        <v>10</v>
      </c>
      <c r="AF34" s="946"/>
      <c r="AG34" s="946"/>
      <c r="AH34" s="946"/>
      <c r="AI34" s="946"/>
      <c r="AJ34" s="946"/>
      <c r="AK34" s="946"/>
      <c r="AL34" s="946"/>
      <c r="AM34" s="947"/>
      <c r="AN34" s="954">
        <v>45078</v>
      </c>
      <c r="AO34" s="955"/>
      <c r="AP34" s="955"/>
      <c r="AQ34" s="955"/>
      <c r="AR34" s="956"/>
      <c r="AS34" s="954">
        <v>45108</v>
      </c>
      <c r="AT34" s="955"/>
      <c r="AU34" s="955"/>
      <c r="AV34" s="955"/>
      <c r="AW34" s="956"/>
      <c r="AX34" s="951" t="s">
        <v>853</v>
      </c>
      <c r="AY34" s="952"/>
      <c r="AZ34" s="952"/>
      <c r="BA34" s="952"/>
      <c r="BB34" s="953"/>
      <c r="BC34" s="574"/>
      <c r="BD34" s="591"/>
    </row>
    <row r="35" spans="1:61" ht="13" thickBot="1">
      <c r="A35" s="574"/>
      <c r="B35" s="574"/>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868"/>
      <c r="AE35" s="948"/>
      <c r="AF35" s="949"/>
      <c r="AG35" s="949"/>
      <c r="AH35" s="949"/>
      <c r="AI35" s="949"/>
      <c r="AJ35" s="949"/>
      <c r="AK35" s="949"/>
      <c r="AL35" s="949"/>
      <c r="AM35" s="950"/>
      <c r="AN35" s="942" t="s">
        <v>20</v>
      </c>
      <c r="AO35" s="943"/>
      <c r="AP35" s="943"/>
      <c r="AQ35" s="943"/>
      <c r="AR35" s="943"/>
      <c r="AS35" s="943"/>
      <c r="AT35" s="943"/>
      <c r="AU35" s="943"/>
      <c r="AV35" s="943"/>
      <c r="AW35" s="943"/>
      <c r="AX35" s="943"/>
      <c r="AY35" s="943"/>
      <c r="AZ35" s="943"/>
      <c r="BA35" s="943"/>
      <c r="BB35" s="944"/>
      <c r="BC35" s="574"/>
      <c r="BD35" s="591"/>
    </row>
    <row r="36" spans="1:61" ht="13.5" thickBot="1">
      <c r="A36" s="574"/>
      <c r="B36" s="574"/>
      <c r="C36" s="985" t="s">
        <v>325</v>
      </c>
      <c r="D36" s="986"/>
      <c r="E36" s="986"/>
      <c r="F36" s="986"/>
      <c r="G36" s="986"/>
      <c r="H36" s="986"/>
      <c r="I36" s="986"/>
      <c r="J36" s="986"/>
      <c r="K36" s="986"/>
      <c r="L36" s="986"/>
      <c r="M36" s="986"/>
      <c r="N36" s="986"/>
      <c r="O36" s="1035"/>
      <c r="P36" s="860"/>
      <c r="Q36" s="861"/>
      <c r="R36" s="992" t="s">
        <v>19</v>
      </c>
      <c r="S36" s="993"/>
      <c r="T36" s="994"/>
      <c r="U36" s="992" t="s">
        <v>6</v>
      </c>
      <c r="V36" s="993"/>
      <c r="W36" s="994"/>
      <c r="X36" s="992" t="s">
        <v>0</v>
      </c>
      <c r="Y36" s="993"/>
      <c r="Z36" s="994"/>
      <c r="AA36" s="878"/>
      <c r="AB36" s="878"/>
      <c r="AC36" s="92"/>
      <c r="AD36" s="868"/>
      <c r="AE36" s="960" t="s">
        <v>15</v>
      </c>
      <c r="AF36" s="961"/>
      <c r="AG36" s="961"/>
      <c r="AH36" s="961"/>
      <c r="AI36" s="961"/>
      <c r="AJ36" s="961"/>
      <c r="AK36" s="961"/>
      <c r="AL36" s="961"/>
      <c r="AM36" s="962"/>
      <c r="AN36" s="926">
        <f>EZH_BW!G90</f>
        <v>0.8</v>
      </c>
      <c r="AO36" s="927"/>
      <c r="AP36" s="927"/>
      <c r="AQ36" s="927"/>
      <c r="AR36" s="928"/>
      <c r="AS36" s="926">
        <f>EZH_BW!G91</f>
        <v>-5.4</v>
      </c>
      <c r="AT36" s="927"/>
      <c r="AU36" s="927"/>
      <c r="AV36" s="927"/>
      <c r="AW36" s="928"/>
      <c r="AX36" s="926">
        <f>EZH_BW!K91</f>
        <v>-4.9587893527901494</v>
      </c>
      <c r="AY36" s="927"/>
      <c r="AZ36" s="927"/>
      <c r="BA36" s="927"/>
      <c r="BB36" s="928"/>
      <c r="BC36" s="574"/>
      <c r="BD36" s="591"/>
    </row>
    <row r="37" spans="1:61" ht="13" thickBot="1">
      <c r="A37" s="574"/>
      <c r="B37" s="574"/>
      <c r="C37" s="1018" t="s">
        <v>18</v>
      </c>
      <c r="D37" s="1019"/>
      <c r="E37" s="1019"/>
      <c r="F37" s="1019"/>
      <c r="G37" s="1019"/>
      <c r="H37" s="1019"/>
      <c r="I37" s="1019"/>
      <c r="J37" s="1019"/>
      <c r="K37" s="1019"/>
      <c r="L37" s="1019"/>
      <c r="M37" s="1019"/>
      <c r="N37" s="1019"/>
      <c r="O37" s="1020"/>
      <c r="P37" s="102"/>
      <c r="Q37" s="104"/>
      <c r="R37" s="995"/>
      <c r="S37" s="996"/>
      <c r="T37" s="997"/>
      <c r="U37" s="995"/>
      <c r="V37" s="996"/>
      <c r="W37" s="997"/>
      <c r="X37" s="995"/>
      <c r="Y37" s="996"/>
      <c r="Z37" s="997"/>
      <c r="AA37" s="878"/>
      <c r="AB37" s="878"/>
      <c r="AC37" s="92"/>
      <c r="AD37" s="868"/>
      <c r="AE37" s="957" t="s">
        <v>14</v>
      </c>
      <c r="AF37" s="958"/>
      <c r="AG37" s="958"/>
      <c r="AH37" s="958"/>
      <c r="AI37" s="958"/>
      <c r="AJ37" s="958"/>
      <c r="AK37" s="958"/>
      <c r="AL37" s="958"/>
      <c r="AM37" s="959"/>
      <c r="AN37" s="926">
        <f>EZH_D!D26</f>
        <v>1.3</v>
      </c>
      <c r="AO37" s="927"/>
      <c r="AP37" s="927"/>
      <c r="AQ37" s="927"/>
      <c r="AR37" s="928"/>
      <c r="AS37" s="926">
        <f>EZH_D!D27</f>
        <v>-2.1</v>
      </c>
      <c r="AT37" s="927"/>
      <c r="AU37" s="927"/>
      <c r="AV37" s="927"/>
      <c r="AW37" s="928"/>
      <c r="AX37" s="926">
        <f>(SUM(EZH_D!C21:C27)/SUM(EZH_D!C9:C15)-1)*100</f>
        <v>-4.1257611532248051</v>
      </c>
      <c r="AY37" s="927"/>
      <c r="AZ37" s="927"/>
      <c r="BA37" s="927"/>
      <c r="BB37" s="928"/>
      <c r="BC37" s="574"/>
      <c r="BD37" s="591"/>
    </row>
    <row r="38" spans="1:61" s="574" customFormat="1" ht="4" customHeight="1" thickBot="1">
      <c r="C38" s="859" t="s">
        <v>17</v>
      </c>
      <c r="D38" s="105"/>
      <c r="E38" s="105"/>
      <c r="F38" s="105"/>
      <c r="G38" s="105"/>
      <c r="H38" s="105"/>
      <c r="I38" s="105"/>
      <c r="J38" s="105"/>
      <c r="K38" s="105"/>
      <c r="L38" s="105"/>
      <c r="M38" s="105"/>
      <c r="N38" s="862"/>
      <c r="O38" s="863"/>
      <c r="P38" s="864"/>
      <c r="Q38" s="863"/>
      <c r="R38" s="859"/>
      <c r="S38" s="105"/>
      <c r="T38" s="106"/>
      <c r="U38" s="865"/>
      <c r="V38" s="866"/>
      <c r="W38" s="106"/>
      <c r="X38" s="859"/>
      <c r="Y38" s="105"/>
      <c r="Z38" s="106"/>
      <c r="AA38" s="92"/>
      <c r="AB38" s="92"/>
      <c r="AC38" s="92"/>
      <c r="AD38" s="92"/>
      <c r="AE38" s="91"/>
      <c r="AF38" s="91"/>
      <c r="AG38" s="91"/>
      <c r="AH38" s="91"/>
      <c r="AI38" s="91"/>
      <c r="AJ38" s="91"/>
      <c r="AK38" s="91"/>
      <c r="AL38" s="92"/>
      <c r="AM38" s="92"/>
      <c r="AN38" s="927"/>
      <c r="AO38" s="927"/>
      <c r="AP38" s="927"/>
      <c r="AQ38" s="927"/>
      <c r="AR38" s="927"/>
      <c r="AS38" s="927"/>
      <c r="AT38" s="927"/>
      <c r="AU38" s="927"/>
      <c r="AV38" s="927"/>
      <c r="AW38" s="927"/>
      <c r="AX38" s="927"/>
      <c r="AY38" s="927"/>
      <c r="AZ38" s="927"/>
      <c r="BA38" s="927"/>
      <c r="BB38" s="927"/>
      <c r="BD38" s="591"/>
      <c r="BE38" s="591"/>
      <c r="BF38" s="591"/>
      <c r="BG38" s="591"/>
      <c r="BH38" s="591"/>
      <c r="BI38" s="591"/>
    </row>
    <row r="39" spans="1:61" ht="13.5" thickBot="1">
      <c r="A39" s="574"/>
      <c r="B39" s="574"/>
      <c r="C39" s="1043">
        <v>2018</v>
      </c>
      <c r="D39" s="1044"/>
      <c r="E39" s="1044"/>
      <c r="F39" s="1044"/>
      <c r="G39" s="1044"/>
      <c r="H39" s="1044"/>
      <c r="I39" s="1044"/>
      <c r="J39" s="1044"/>
      <c r="K39" s="1044"/>
      <c r="L39" s="1044"/>
      <c r="M39" s="1044"/>
      <c r="N39" s="1044"/>
      <c r="O39" s="1045"/>
      <c r="P39" s="1038" t="s">
        <v>4</v>
      </c>
      <c r="Q39" s="1039"/>
      <c r="R39" s="982">
        <f>VLOOKUP($C39,BIPreal!$A$6:$W$35,2,FALSE)</f>
        <v>2.1640283064418941</v>
      </c>
      <c r="S39" s="983"/>
      <c r="T39" s="984"/>
      <c r="U39" s="982">
        <f>VLOOKUP($C39,BIPreal!$A$6:$W$35,3,FALSE)</f>
        <v>0.42315756503424951</v>
      </c>
      <c r="V39" s="983"/>
      <c r="W39" s="984"/>
      <c r="X39" s="982">
        <f>VLOOKUP($C39,BIPreal!$A$6:$W$35,18,FALSE)</f>
        <v>0.98123273316185577</v>
      </c>
      <c r="Y39" s="983"/>
      <c r="Z39" s="984"/>
      <c r="AA39" s="103"/>
      <c r="AB39" s="688"/>
      <c r="AC39" s="92"/>
      <c r="AD39" s="868"/>
      <c r="AE39" s="1125" t="s">
        <v>334</v>
      </c>
      <c r="AF39" s="1126"/>
      <c r="AG39" s="1126"/>
      <c r="AH39" s="1126"/>
      <c r="AI39" s="1126"/>
      <c r="AJ39" s="1126"/>
      <c r="AK39" s="1126"/>
      <c r="AL39" s="1126"/>
      <c r="AM39" s="1126"/>
      <c r="AN39" s="1126"/>
      <c r="AO39" s="1126"/>
      <c r="AP39" s="1126"/>
      <c r="AQ39" s="1126"/>
      <c r="AR39" s="1126"/>
      <c r="AS39" s="1126"/>
      <c r="AT39" s="1126"/>
      <c r="AU39" s="1126"/>
      <c r="AV39" s="1126"/>
      <c r="AW39" s="1126"/>
      <c r="AX39" s="1126"/>
      <c r="AY39" s="1126"/>
      <c r="AZ39" s="1126"/>
      <c r="BA39" s="1126"/>
      <c r="BB39" s="1127"/>
      <c r="BC39" s="574"/>
      <c r="BD39" s="591"/>
    </row>
    <row r="40" spans="1:61" ht="13.5" customHeight="1" thickBot="1">
      <c r="A40" s="574"/>
      <c r="B40" s="574"/>
      <c r="C40" s="1015">
        <v>2019</v>
      </c>
      <c r="D40" s="1016"/>
      <c r="E40" s="1016"/>
      <c r="F40" s="1016"/>
      <c r="G40" s="1016"/>
      <c r="H40" s="1016"/>
      <c r="I40" s="1016"/>
      <c r="J40" s="1016"/>
      <c r="K40" s="1016"/>
      <c r="L40" s="1016"/>
      <c r="M40" s="1016"/>
      <c r="N40" s="1016"/>
      <c r="O40" s="1017"/>
      <c r="P40" s="1007" t="s">
        <v>4</v>
      </c>
      <c r="Q40" s="1008"/>
      <c r="R40" s="920">
        <f>VLOOKUP($C40,BIPreal!$A$6:$W$35,2,FALSE)</f>
        <v>-0.40405185303630281</v>
      </c>
      <c r="S40" s="921"/>
      <c r="T40" s="922"/>
      <c r="U40" s="920">
        <f>VLOOKUP($C40,BIPreal!$A$6:$W$35,3,FALSE)</f>
        <v>1.7858607927831136</v>
      </c>
      <c r="V40" s="921"/>
      <c r="W40" s="922"/>
      <c r="X40" s="920">
        <f>VLOOKUP($C40,BIPreal!$A$6:$W$35,18,FALSE)</f>
        <v>1.0566037735849056</v>
      </c>
      <c r="Y40" s="921"/>
      <c r="Z40" s="922"/>
      <c r="AA40" s="103"/>
      <c r="AB40" s="688"/>
      <c r="AC40" s="92"/>
      <c r="AD40" s="868"/>
      <c r="AE40" s="93"/>
      <c r="AF40" s="94"/>
      <c r="AG40" s="94"/>
      <c r="AH40" s="94"/>
      <c r="AI40" s="94"/>
      <c r="AJ40" s="94"/>
      <c r="AK40" s="94"/>
      <c r="AL40" s="94"/>
      <c r="AM40" s="95"/>
      <c r="AN40" s="954">
        <v>45108</v>
      </c>
      <c r="AO40" s="955"/>
      <c r="AP40" s="955"/>
      <c r="AQ40" s="955"/>
      <c r="AR40" s="956"/>
      <c r="AS40" s="954">
        <v>45139</v>
      </c>
      <c r="AT40" s="955"/>
      <c r="AU40" s="955"/>
      <c r="AV40" s="955"/>
      <c r="AW40" s="956"/>
      <c r="AX40" s="951" t="s">
        <v>858</v>
      </c>
      <c r="AY40" s="952"/>
      <c r="AZ40" s="952"/>
      <c r="BA40" s="952"/>
      <c r="BB40" s="953"/>
      <c r="BC40" s="574"/>
      <c r="BD40" s="591"/>
    </row>
    <row r="41" spans="1:61" ht="13" thickBot="1">
      <c r="A41" s="574"/>
      <c r="B41" s="574"/>
      <c r="C41" s="1015">
        <v>2020</v>
      </c>
      <c r="D41" s="1016"/>
      <c r="E41" s="1016"/>
      <c r="F41" s="1016"/>
      <c r="G41" s="1016"/>
      <c r="H41" s="1016"/>
      <c r="I41" s="1016"/>
      <c r="J41" s="1016"/>
      <c r="K41" s="1016"/>
      <c r="L41" s="1016"/>
      <c r="M41" s="1016"/>
      <c r="N41" s="1016"/>
      <c r="O41" s="1017"/>
      <c r="P41" s="1007" t="s">
        <v>4</v>
      </c>
      <c r="Q41" s="1008"/>
      <c r="R41" s="920">
        <f>VLOOKUP($C41,BIPreal!$A$6:$W$35,2,FALSE)</f>
        <v>-4.752916133365563</v>
      </c>
      <c r="S41" s="921"/>
      <c r="T41" s="922"/>
      <c r="U41" s="920">
        <f>VLOOKUP($C41,BIPreal!$A$6:$W$35,3,FALSE)</f>
        <v>-3.7020171666459425</v>
      </c>
      <c r="V41" s="921"/>
      <c r="W41" s="922"/>
      <c r="X41" s="920">
        <f>VLOOKUP($C41,BIPreal!$A$6:$W$35,18,FALSE)</f>
        <v>-3.6967886482449588</v>
      </c>
      <c r="Y41" s="921"/>
      <c r="Z41" s="922"/>
      <c r="AA41" s="103"/>
      <c r="AB41" s="688"/>
      <c r="AC41" s="92"/>
      <c r="AD41" s="868"/>
      <c r="AE41" s="96"/>
      <c r="AF41" s="97"/>
      <c r="AG41" s="97"/>
      <c r="AH41" s="97"/>
      <c r="AI41" s="97"/>
      <c r="AJ41" s="97"/>
      <c r="AK41" s="97"/>
      <c r="AL41" s="97"/>
      <c r="AM41" s="98"/>
      <c r="AN41" s="942" t="s">
        <v>20</v>
      </c>
      <c r="AO41" s="943"/>
      <c r="AP41" s="943"/>
      <c r="AQ41" s="943"/>
      <c r="AR41" s="943"/>
      <c r="AS41" s="943"/>
      <c r="AT41" s="943"/>
      <c r="AU41" s="943"/>
      <c r="AV41" s="943"/>
      <c r="AW41" s="943"/>
      <c r="AX41" s="943"/>
      <c r="AY41" s="943"/>
      <c r="AZ41" s="943"/>
      <c r="BA41" s="943"/>
      <c r="BB41" s="944"/>
      <c r="BC41" s="574"/>
      <c r="BD41" s="591"/>
    </row>
    <row r="42" spans="1:61" ht="13" thickBot="1">
      <c r="A42" s="574"/>
      <c r="B42" s="574"/>
      <c r="C42" s="1015">
        <v>2021</v>
      </c>
      <c r="D42" s="1016"/>
      <c r="E42" s="1016"/>
      <c r="F42" s="1016"/>
      <c r="G42" s="1016"/>
      <c r="H42" s="1016"/>
      <c r="I42" s="1016"/>
      <c r="J42" s="1016"/>
      <c r="K42" s="1016"/>
      <c r="L42" s="1016"/>
      <c r="M42" s="1016"/>
      <c r="N42" s="1016"/>
      <c r="O42" s="1017"/>
      <c r="P42" s="1007" t="s">
        <v>4</v>
      </c>
      <c r="Q42" s="1008"/>
      <c r="R42" s="920">
        <f>VLOOKUP($C42,BIPreal!$A$6:$W$35,2,FALSE)</f>
        <v>3.2299589030632885</v>
      </c>
      <c r="S42" s="921"/>
      <c r="T42" s="922"/>
      <c r="U42" s="920">
        <f>VLOOKUP($C42,BIPreal!$A$6:$W$35,3,FALSE)</f>
        <v>2.7883932448384616</v>
      </c>
      <c r="V42" s="921"/>
      <c r="W42" s="922"/>
      <c r="X42" s="920">
        <f>VLOOKUP($C42,BIPreal!$A$6:$W$35,18,FALSE)</f>
        <v>2.6269872043427687</v>
      </c>
      <c r="Y42" s="921"/>
      <c r="Z42" s="922"/>
      <c r="AA42" s="103"/>
      <c r="AB42" s="688"/>
      <c r="AC42" s="92"/>
      <c r="AD42" s="868"/>
      <c r="AE42" s="960" t="s">
        <v>15</v>
      </c>
      <c r="AF42" s="961"/>
      <c r="AG42" s="961"/>
      <c r="AH42" s="961"/>
      <c r="AI42" s="961"/>
      <c r="AJ42" s="961"/>
      <c r="AK42" s="961"/>
      <c r="AL42" s="961"/>
      <c r="AM42" s="962"/>
      <c r="AN42" s="926">
        <f>(EX_BW_18!H82/EX_BW_18!H80-1)*100</f>
        <v>-3.9140222111942347</v>
      </c>
      <c r="AO42" s="927"/>
      <c r="AP42" s="927"/>
      <c r="AQ42" s="927"/>
      <c r="AR42" s="928"/>
      <c r="AS42" s="926">
        <f>(EX_BW_18!I82/EX_BW_18!I80-1)*100</f>
        <v>-10.983669087162163</v>
      </c>
      <c r="AT42" s="927"/>
      <c r="AU42" s="927"/>
      <c r="AV42" s="927"/>
      <c r="AW42" s="928"/>
      <c r="AX42" s="926">
        <f>(SUM(EX_BW_18!B82:I82)/SUM(EX_BW_18!B80:I80)-1)*100</f>
        <v>-2.8261428011358114</v>
      </c>
      <c r="AY42" s="927"/>
      <c r="AZ42" s="927"/>
      <c r="BA42" s="927"/>
      <c r="BB42" s="928"/>
      <c r="BC42" s="574"/>
      <c r="BD42" s="591"/>
    </row>
    <row r="43" spans="1:61" ht="13" thickBot="1">
      <c r="A43" s="574"/>
      <c r="B43" s="574"/>
      <c r="C43" s="1029">
        <v>2022</v>
      </c>
      <c r="D43" s="1030"/>
      <c r="E43" s="1030"/>
      <c r="F43" s="1030"/>
      <c r="G43" s="1030"/>
      <c r="H43" s="1030"/>
      <c r="I43" s="1030"/>
      <c r="J43" s="1030"/>
      <c r="K43" s="1030"/>
      <c r="L43" s="1030"/>
      <c r="M43" s="1030"/>
      <c r="N43" s="1030"/>
      <c r="O43" s="1031"/>
      <c r="P43" s="1024" t="s">
        <v>4</v>
      </c>
      <c r="Q43" s="1025"/>
      <c r="R43" s="998">
        <f>VLOOKUP($C43,BIPreal!$A$6:$W$36,2,FALSE)</f>
        <v>1.376778613558749</v>
      </c>
      <c r="S43" s="999"/>
      <c r="T43" s="1000"/>
      <c r="U43" s="998">
        <f>VLOOKUP($C43,BIPreal!$A$6:$W$36,3,FALSE)</f>
        <v>2.0821538126658621</v>
      </c>
      <c r="V43" s="999"/>
      <c r="W43" s="1000"/>
      <c r="X43" s="998">
        <f>VLOOKUP($C43,BIPreal!$A$6:$W$36,18,FALSE)</f>
        <v>1.7852082742986681</v>
      </c>
      <c r="Y43" s="999"/>
      <c r="Z43" s="1000"/>
      <c r="AA43" s="103"/>
      <c r="AB43" s="831"/>
      <c r="AC43" s="92"/>
      <c r="AD43" s="868"/>
      <c r="AE43" s="957" t="s">
        <v>14</v>
      </c>
      <c r="AF43" s="958"/>
      <c r="AG43" s="958"/>
      <c r="AH43" s="958"/>
      <c r="AI43" s="958"/>
      <c r="AJ43" s="958"/>
      <c r="AK43" s="958"/>
      <c r="AL43" s="958"/>
      <c r="AM43" s="959"/>
      <c r="AN43" s="926">
        <f>(EX_D_18!C24/EX_D_18!C12-1)*100</f>
        <v>-1.6022581077006604</v>
      </c>
      <c r="AO43" s="927"/>
      <c r="AP43" s="927"/>
      <c r="AQ43" s="927"/>
      <c r="AR43" s="928"/>
      <c r="AS43" s="926">
        <f>(EX_D_18!C25/EX_D_18!C13-1)*100</f>
        <v>-5.6620360672525401</v>
      </c>
      <c r="AT43" s="927"/>
      <c r="AU43" s="927"/>
      <c r="AV43" s="927"/>
      <c r="AW43" s="928"/>
      <c r="AX43" s="926">
        <f>(SUM(EX_D_18!C18:C25)/SUM(EX_D_18!C6:C13)-1)*100</f>
        <v>1.5949532543255707</v>
      </c>
      <c r="AY43" s="927"/>
      <c r="AZ43" s="927"/>
      <c r="BA43" s="927"/>
      <c r="BB43" s="928"/>
      <c r="BC43" s="574"/>
      <c r="BD43" s="591"/>
    </row>
    <row r="44" spans="1:61" s="574" customFormat="1" ht="4.5" customHeight="1" thickBot="1">
      <c r="C44" s="103"/>
      <c r="D44" s="103" t="s">
        <v>17</v>
      </c>
      <c r="E44" s="103" t="s">
        <v>17</v>
      </c>
      <c r="F44" s="103" t="s">
        <v>17</v>
      </c>
      <c r="G44" s="103" t="s">
        <v>17</v>
      </c>
      <c r="H44" s="103" t="s">
        <v>17</v>
      </c>
      <c r="I44" s="103" t="s">
        <v>17</v>
      </c>
      <c r="J44" s="103" t="s">
        <v>17</v>
      </c>
      <c r="K44" s="103" t="s">
        <v>17</v>
      </c>
      <c r="L44" s="103" t="s">
        <v>17</v>
      </c>
      <c r="M44" s="103" t="s">
        <v>17</v>
      </c>
      <c r="N44" s="103" t="s">
        <v>17</v>
      </c>
      <c r="O44" s="103" t="s">
        <v>17</v>
      </c>
      <c r="P44" s="103" t="s">
        <v>17</v>
      </c>
      <c r="Q44" s="103" t="s">
        <v>17</v>
      </c>
      <c r="R44" s="103" t="s">
        <v>17</v>
      </c>
      <c r="S44" s="103" t="s">
        <v>17</v>
      </c>
      <c r="T44" s="103" t="s">
        <v>17</v>
      </c>
      <c r="U44" s="103" t="s">
        <v>17</v>
      </c>
      <c r="V44" s="103" t="s">
        <v>17</v>
      </c>
      <c r="W44" s="103" t="s">
        <v>17</v>
      </c>
      <c r="X44" s="103" t="s">
        <v>17</v>
      </c>
      <c r="Y44" s="103" t="s">
        <v>17</v>
      </c>
      <c r="Z44" s="103" t="s">
        <v>17</v>
      </c>
      <c r="AA44" s="92"/>
      <c r="AB44" s="92"/>
      <c r="AC44" s="92"/>
      <c r="AD44" s="92"/>
      <c r="AE44" s="91"/>
      <c r="AF44" s="91"/>
      <c r="AG44" s="91"/>
      <c r="AH44" s="91"/>
      <c r="AI44" s="91"/>
      <c r="AJ44" s="91"/>
      <c r="AK44" s="91"/>
      <c r="AL44" s="92"/>
      <c r="AM44" s="92"/>
      <c r="AN44" s="921"/>
      <c r="AO44" s="921"/>
      <c r="AP44" s="921"/>
      <c r="AQ44" s="921"/>
      <c r="AR44" s="921"/>
      <c r="AS44" s="921"/>
      <c r="AT44" s="921"/>
      <c r="AU44" s="921"/>
      <c r="AV44" s="921"/>
      <c r="AW44" s="921"/>
      <c r="AX44" s="921"/>
      <c r="AY44" s="921"/>
      <c r="AZ44" s="921"/>
      <c r="BA44" s="921"/>
      <c r="BB44" s="921"/>
      <c r="BD44" s="591"/>
      <c r="BE44" s="591"/>
      <c r="BF44" s="591"/>
      <c r="BG44" s="591"/>
      <c r="BH44" s="591"/>
      <c r="BI44" s="591"/>
    </row>
    <row r="45" spans="1:61" ht="13.5" thickBot="1">
      <c r="A45" s="574"/>
      <c r="B45" s="574"/>
      <c r="C45" s="867"/>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868"/>
      <c r="AE45" s="1125" t="s">
        <v>335</v>
      </c>
      <c r="AF45" s="1126"/>
      <c r="AG45" s="1126"/>
      <c r="AH45" s="1126"/>
      <c r="AI45" s="1126"/>
      <c r="AJ45" s="1126"/>
      <c r="AK45" s="1126"/>
      <c r="AL45" s="1126"/>
      <c r="AM45" s="1126"/>
      <c r="AN45" s="1126"/>
      <c r="AO45" s="1126"/>
      <c r="AP45" s="1126"/>
      <c r="AQ45" s="1126"/>
      <c r="AR45" s="1126"/>
      <c r="AS45" s="1126"/>
      <c r="AT45" s="1126"/>
      <c r="AU45" s="1126"/>
      <c r="AV45" s="1126"/>
      <c r="AW45" s="1126"/>
      <c r="AX45" s="1126"/>
      <c r="AY45" s="1126"/>
      <c r="AZ45" s="1126"/>
      <c r="BA45" s="1126"/>
      <c r="BB45" s="1127"/>
      <c r="BC45" s="574"/>
      <c r="BD45" s="591"/>
    </row>
    <row r="46" spans="1:61" ht="12.75" customHeight="1" thickBot="1">
      <c r="A46" s="574"/>
      <c r="B46" s="574"/>
      <c r="C46" s="1026" t="s">
        <v>327</v>
      </c>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8"/>
      <c r="AA46" s="833"/>
      <c r="AB46" s="833"/>
      <c r="AC46" s="92"/>
      <c r="AD46" s="868"/>
      <c r="AE46" s="93"/>
      <c r="AF46" s="94"/>
      <c r="AG46" s="94"/>
      <c r="AH46" s="94"/>
      <c r="AI46" s="94"/>
      <c r="AJ46" s="94"/>
      <c r="AK46" s="94"/>
      <c r="AL46" s="94"/>
      <c r="AM46" s="95"/>
      <c r="AN46" s="954">
        <v>45108</v>
      </c>
      <c r="AO46" s="955"/>
      <c r="AP46" s="955"/>
      <c r="AQ46" s="955"/>
      <c r="AR46" s="956"/>
      <c r="AS46" s="954">
        <v>45139</v>
      </c>
      <c r="AT46" s="955"/>
      <c r="AU46" s="955"/>
      <c r="AV46" s="955"/>
      <c r="AW46" s="956"/>
      <c r="AX46" s="954">
        <v>45170</v>
      </c>
      <c r="AY46" s="955"/>
      <c r="AZ46" s="955"/>
      <c r="BA46" s="955"/>
      <c r="BB46" s="956"/>
      <c r="BC46" s="574"/>
      <c r="BD46" s="591"/>
      <c r="BF46" s="591"/>
    </row>
    <row r="47" spans="1:61" ht="13.15" customHeight="1" thickBot="1">
      <c r="A47" s="574"/>
      <c r="B47" s="574"/>
      <c r="C47" s="1021" t="s">
        <v>761</v>
      </c>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3"/>
      <c r="AA47" s="833"/>
      <c r="AB47" s="833"/>
      <c r="AC47" s="92"/>
      <c r="AD47" s="868"/>
      <c r="AE47" s="96"/>
      <c r="AF47" s="97"/>
      <c r="AG47" s="97"/>
      <c r="AH47" s="97"/>
      <c r="AI47" s="97"/>
      <c r="AJ47" s="97"/>
      <c r="AK47" s="97"/>
      <c r="AL47" s="97"/>
      <c r="AM47" s="98"/>
      <c r="AN47" s="942" t="s">
        <v>13</v>
      </c>
      <c r="AO47" s="943"/>
      <c r="AP47" s="943"/>
      <c r="AQ47" s="943"/>
      <c r="AR47" s="943"/>
      <c r="AS47" s="943"/>
      <c r="AT47" s="943"/>
      <c r="AU47" s="943"/>
      <c r="AV47" s="943"/>
      <c r="AW47" s="943"/>
      <c r="AX47" s="943"/>
      <c r="AY47" s="943"/>
      <c r="AZ47" s="943"/>
      <c r="BA47" s="943"/>
      <c r="BB47" s="944"/>
      <c r="BC47" s="574"/>
      <c r="BD47" s="591"/>
    </row>
    <row r="48" spans="1:61" ht="13.5" customHeight="1" thickBot="1">
      <c r="A48" s="574"/>
      <c r="B48" s="574"/>
      <c r="C48" s="1040" t="s">
        <v>753</v>
      </c>
      <c r="D48" s="1041"/>
      <c r="E48" s="1041"/>
      <c r="F48" s="1041"/>
      <c r="G48" s="1042"/>
      <c r="H48" s="1040" t="s">
        <v>772</v>
      </c>
      <c r="I48" s="1041"/>
      <c r="J48" s="1041"/>
      <c r="K48" s="1041"/>
      <c r="L48" s="1042"/>
      <c r="M48" s="1040" t="s">
        <v>780</v>
      </c>
      <c r="N48" s="1041"/>
      <c r="O48" s="1042"/>
      <c r="P48" s="1040" t="s">
        <v>794</v>
      </c>
      <c r="Q48" s="1041"/>
      <c r="R48" s="1041"/>
      <c r="S48" s="1042"/>
      <c r="T48" s="1040" t="s">
        <v>834</v>
      </c>
      <c r="U48" s="1041"/>
      <c r="V48" s="1041"/>
      <c r="W48" s="1042"/>
      <c r="X48" s="1040" t="s">
        <v>841</v>
      </c>
      <c r="Y48" s="1041"/>
      <c r="Z48" s="1042"/>
      <c r="AA48" s="833"/>
      <c r="AB48" s="833"/>
      <c r="AC48" s="92"/>
      <c r="AD48" s="868"/>
      <c r="AE48" s="960" t="s">
        <v>15</v>
      </c>
      <c r="AF48" s="961"/>
      <c r="AG48" s="961"/>
      <c r="AH48" s="961"/>
      <c r="AI48" s="961"/>
      <c r="AJ48" s="961"/>
      <c r="AK48" s="961"/>
      <c r="AL48" s="961"/>
      <c r="AM48" s="962"/>
      <c r="AN48" s="1187">
        <f>ALO_18!AL87/1000</f>
        <v>243.87</v>
      </c>
      <c r="AO48" s="1188"/>
      <c r="AP48" s="1188"/>
      <c r="AQ48" s="1188"/>
      <c r="AR48" s="1189"/>
      <c r="AS48" s="1190">
        <f>ALO_18!AL88/1000</f>
        <v>258.89499999999998</v>
      </c>
      <c r="AT48" s="1190"/>
      <c r="AU48" s="1190"/>
      <c r="AV48" s="1190"/>
      <c r="AW48" s="1190"/>
      <c r="AX48" s="1187">
        <f>ALO_18!AL89/1000</f>
        <v>252.23099999999999</v>
      </c>
      <c r="AY48" s="1188"/>
      <c r="AZ48" s="1188"/>
      <c r="BA48" s="1188"/>
      <c r="BB48" s="1189"/>
      <c r="BC48" s="574"/>
      <c r="BD48" s="591"/>
    </row>
    <row r="49" spans="1:61" ht="12" customHeight="1" thickBot="1">
      <c r="A49" s="574"/>
      <c r="B49" s="574"/>
      <c r="C49" s="926">
        <v>1</v>
      </c>
      <c r="D49" s="927"/>
      <c r="E49" s="927"/>
      <c r="F49" s="927"/>
      <c r="G49" s="928"/>
      <c r="H49" s="926">
        <v>-0.4</v>
      </c>
      <c r="I49" s="927"/>
      <c r="J49" s="927"/>
      <c r="K49" s="927"/>
      <c r="L49" s="928"/>
      <c r="M49" s="926">
        <v>0.3</v>
      </c>
      <c r="N49" s="927"/>
      <c r="O49" s="928"/>
      <c r="P49" s="926">
        <v>0.2</v>
      </c>
      <c r="Q49" s="927"/>
      <c r="R49" s="927"/>
      <c r="S49" s="928"/>
      <c r="T49" s="926">
        <v>0.3</v>
      </c>
      <c r="U49" s="927"/>
      <c r="V49" s="927"/>
      <c r="W49" s="928"/>
      <c r="X49" s="926">
        <v>0</v>
      </c>
      <c r="Y49" s="927"/>
      <c r="Z49" s="928"/>
      <c r="AA49" s="688"/>
      <c r="AB49" s="688"/>
      <c r="AC49" s="92"/>
      <c r="AD49" s="868"/>
      <c r="AE49" s="957" t="s">
        <v>14</v>
      </c>
      <c r="AF49" s="958"/>
      <c r="AG49" s="958"/>
      <c r="AH49" s="958"/>
      <c r="AI49" s="958"/>
      <c r="AJ49" s="958"/>
      <c r="AK49" s="958"/>
      <c r="AL49" s="958"/>
      <c r="AM49" s="959"/>
      <c r="AN49" s="1196">
        <f>ALO_18!B87/1000</f>
        <v>2617.192</v>
      </c>
      <c r="AO49" s="1196"/>
      <c r="AP49" s="1196"/>
      <c r="AQ49" s="1196"/>
      <c r="AR49" s="1196"/>
      <c r="AS49" s="1197">
        <f>ALO_18!B88/1000</f>
        <v>2695.8270000000002</v>
      </c>
      <c r="AT49" s="1198"/>
      <c r="AU49" s="1198"/>
      <c r="AV49" s="1198"/>
      <c r="AW49" s="1199"/>
      <c r="AX49" s="1196">
        <f>ALO_18!B89/1000</f>
        <v>2627.0990000000002</v>
      </c>
      <c r="AY49" s="1196"/>
      <c r="AZ49" s="1196"/>
      <c r="BA49" s="1196"/>
      <c r="BB49" s="1200"/>
      <c r="BC49" s="574"/>
      <c r="BD49" s="591"/>
      <c r="BE49" s="629"/>
      <c r="BF49" s="629"/>
      <c r="BG49" s="629"/>
      <c r="BH49" s="629"/>
      <c r="BI49" s="629"/>
    </row>
    <row r="50" spans="1:61" ht="12" customHeight="1" thickBot="1">
      <c r="A50" s="574"/>
      <c r="B50" s="574"/>
      <c r="C50" s="868"/>
      <c r="D50" s="868"/>
      <c r="E50" s="868"/>
      <c r="F50" s="868"/>
      <c r="G50" s="868"/>
      <c r="H50" s="868"/>
      <c r="I50" s="868"/>
      <c r="J50" s="868"/>
      <c r="K50" s="868"/>
      <c r="L50" s="868"/>
      <c r="M50" s="868"/>
      <c r="N50" s="868"/>
      <c r="O50" s="868"/>
      <c r="P50" s="868"/>
      <c r="Q50" s="868"/>
      <c r="R50" s="868"/>
      <c r="S50" s="868"/>
      <c r="T50" s="868"/>
      <c r="U50" s="868"/>
      <c r="V50" s="868"/>
      <c r="W50" s="868"/>
      <c r="X50" s="868"/>
      <c r="Y50" s="868"/>
      <c r="Z50" s="868"/>
      <c r="AA50" s="688"/>
      <c r="AB50" s="688"/>
      <c r="AC50" s="92"/>
      <c r="AD50" s="868"/>
      <c r="AE50" s="99"/>
      <c r="AF50" s="100"/>
      <c r="AG50" s="100"/>
      <c r="AH50" s="100"/>
      <c r="AI50" s="100"/>
      <c r="AJ50" s="100"/>
      <c r="AK50" s="100"/>
      <c r="AL50" s="100"/>
      <c r="AM50" s="101"/>
      <c r="AN50" s="942" t="s">
        <v>20</v>
      </c>
      <c r="AO50" s="943"/>
      <c r="AP50" s="943"/>
      <c r="AQ50" s="943"/>
      <c r="AR50" s="943"/>
      <c r="AS50" s="943"/>
      <c r="AT50" s="943"/>
      <c r="AU50" s="943"/>
      <c r="AV50" s="943"/>
      <c r="AW50" s="943"/>
      <c r="AX50" s="943"/>
      <c r="AY50" s="943"/>
      <c r="AZ50" s="943"/>
      <c r="BA50" s="943"/>
      <c r="BB50" s="944"/>
      <c r="BC50" s="574"/>
      <c r="BD50" s="591"/>
      <c r="BE50" s="629"/>
      <c r="BF50" s="629"/>
      <c r="BG50" s="629"/>
      <c r="BH50" s="629"/>
      <c r="BI50" s="629"/>
    </row>
    <row r="51" spans="1:61" ht="12" customHeight="1" thickBot="1">
      <c r="A51" s="574"/>
      <c r="B51" s="574"/>
      <c r="C51" s="985" t="s">
        <v>692</v>
      </c>
      <c r="D51" s="986"/>
      <c r="E51" s="986"/>
      <c r="F51" s="986"/>
      <c r="G51" s="986"/>
      <c r="H51" s="986"/>
      <c r="I51" s="986"/>
      <c r="J51" s="986"/>
      <c r="K51" s="986"/>
      <c r="L51" s="986"/>
      <c r="M51" s="986"/>
      <c r="N51" s="986"/>
      <c r="O51" s="986"/>
      <c r="P51" s="986"/>
      <c r="Q51" s="986"/>
      <c r="R51" s="986"/>
      <c r="S51" s="986"/>
      <c r="T51" s="986"/>
      <c r="U51" s="986"/>
      <c r="V51" s="986"/>
      <c r="W51" s="986"/>
      <c r="X51" s="986"/>
      <c r="Y51" s="986"/>
      <c r="Z51" s="1035"/>
      <c r="AA51" s="92"/>
      <c r="AB51" s="92"/>
      <c r="AC51" s="92"/>
      <c r="AD51" s="868"/>
      <c r="AE51" s="899" t="s">
        <v>15</v>
      </c>
      <c r="AF51" s="900"/>
      <c r="AG51" s="900"/>
      <c r="AH51" s="900"/>
      <c r="AI51" s="900"/>
      <c r="AJ51" s="900"/>
      <c r="AK51" s="900"/>
      <c r="AL51" s="900"/>
      <c r="AM51" s="104"/>
      <c r="AN51" s="926">
        <f>(ALO_18!AL87/ALO_18!AL75-1)*100</f>
        <v>7.4880664313009992</v>
      </c>
      <c r="AO51" s="927"/>
      <c r="AP51" s="927"/>
      <c r="AQ51" s="927"/>
      <c r="AR51" s="928"/>
      <c r="AS51" s="983">
        <f>(ALO_18!AL88/ALO_18!AL76-1)*100</f>
        <v>7.2033424569045934</v>
      </c>
      <c r="AT51" s="983"/>
      <c r="AU51" s="983"/>
      <c r="AV51" s="983"/>
      <c r="AW51" s="983"/>
      <c r="AX51" s="926">
        <f>(ALO_18!AL89/ALO_18!AL77-1)*100</f>
        <v>6.8933952069162752</v>
      </c>
      <c r="AY51" s="927"/>
      <c r="AZ51" s="927"/>
      <c r="BA51" s="927"/>
      <c r="BB51" s="928"/>
      <c r="BC51" s="574"/>
      <c r="BD51" s="591"/>
      <c r="BE51" s="629"/>
      <c r="BF51" s="629"/>
      <c r="BG51" s="629"/>
      <c r="BH51" s="629"/>
      <c r="BI51" s="629"/>
    </row>
    <row r="52" spans="1:61" ht="12.75" customHeight="1" thickBot="1">
      <c r="A52" s="574"/>
      <c r="B52" s="574"/>
      <c r="C52" s="1021" t="s">
        <v>332</v>
      </c>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3"/>
      <c r="AA52" s="833"/>
      <c r="AB52" s="833"/>
      <c r="AC52" s="92"/>
      <c r="AD52" s="868"/>
      <c r="AE52" s="957" t="s">
        <v>14</v>
      </c>
      <c r="AF52" s="958"/>
      <c r="AG52" s="958"/>
      <c r="AH52" s="958"/>
      <c r="AI52" s="958"/>
      <c r="AJ52" s="958"/>
      <c r="AK52" s="958"/>
      <c r="AL52" s="105"/>
      <c r="AM52" s="106"/>
      <c r="AN52" s="998">
        <f>(ALO_18!B87/ALO_18!B75-1)*100</f>
        <v>5.948766983653031</v>
      </c>
      <c r="AO52" s="999"/>
      <c r="AP52" s="999"/>
      <c r="AQ52" s="999"/>
      <c r="AR52" s="999"/>
      <c r="AS52" s="926">
        <f>(ALO_18!B88/ALO_18!B76-1)*100</f>
        <v>5.8289339798629491</v>
      </c>
      <c r="AT52" s="927"/>
      <c r="AU52" s="927"/>
      <c r="AV52" s="927"/>
      <c r="AW52" s="928"/>
      <c r="AX52" s="999">
        <f>(ALO_18!B89/ALO_18!B77-1)*100</f>
        <v>5.6868825274425605</v>
      </c>
      <c r="AY52" s="999"/>
      <c r="AZ52" s="999"/>
      <c r="BA52" s="999"/>
      <c r="BB52" s="1000"/>
      <c r="BC52" s="574"/>
      <c r="BD52" s="591"/>
      <c r="BE52" s="629"/>
      <c r="BF52" s="629"/>
      <c r="BG52" s="629"/>
      <c r="BH52" s="629"/>
      <c r="BI52" s="629"/>
    </row>
    <row r="53" spans="1:61" ht="13" thickBot="1">
      <c r="A53" s="574"/>
      <c r="B53" s="574"/>
      <c r="C53" s="954">
        <v>45017</v>
      </c>
      <c r="D53" s="1058"/>
      <c r="E53" s="1058"/>
      <c r="F53" s="1058"/>
      <c r="G53" s="1059"/>
      <c r="H53" s="954">
        <v>45047</v>
      </c>
      <c r="I53" s="955"/>
      <c r="J53" s="955"/>
      <c r="K53" s="955"/>
      <c r="L53" s="956"/>
      <c r="M53" s="954">
        <v>45078</v>
      </c>
      <c r="N53" s="1058"/>
      <c r="O53" s="1059"/>
      <c r="P53" s="951">
        <v>45108</v>
      </c>
      <c r="Q53" s="1041"/>
      <c r="R53" s="1041"/>
      <c r="S53" s="1042"/>
      <c r="T53" s="951">
        <v>45139</v>
      </c>
      <c r="U53" s="1041"/>
      <c r="V53" s="1041"/>
      <c r="W53" s="1042"/>
      <c r="X53" s="951">
        <v>45170</v>
      </c>
      <c r="Y53" s="1041"/>
      <c r="Z53" s="1042"/>
      <c r="AA53" s="833"/>
      <c r="AB53" s="833"/>
      <c r="AC53" s="92"/>
      <c r="AD53" s="868"/>
      <c r="AE53" s="99"/>
      <c r="AF53" s="100"/>
      <c r="AG53" s="100"/>
      <c r="AH53" s="100"/>
      <c r="AI53" s="100"/>
      <c r="AJ53" s="100"/>
      <c r="AK53" s="100"/>
      <c r="AL53" s="100"/>
      <c r="AM53" s="101"/>
      <c r="AN53" s="942" t="s">
        <v>808</v>
      </c>
      <c r="AO53" s="943"/>
      <c r="AP53" s="943"/>
      <c r="AQ53" s="943"/>
      <c r="AR53" s="943"/>
      <c r="AS53" s="943"/>
      <c r="AT53" s="943"/>
      <c r="AU53" s="943"/>
      <c r="AV53" s="943"/>
      <c r="AW53" s="943"/>
      <c r="AX53" s="943"/>
      <c r="AY53" s="943"/>
      <c r="AZ53" s="943"/>
      <c r="BA53" s="943"/>
      <c r="BB53" s="944"/>
      <c r="BC53" s="574"/>
      <c r="BE53" s="629"/>
      <c r="BF53" s="629"/>
      <c r="BG53" s="629"/>
      <c r="BH53" s="629"/>
      <c r="BI53" s="629"/>
    </row>
    <row r="54" spans="1:61" ht="13" thickBot="1">
      <c r="A54" s="574"/>
      <c r="B54" s="574"/>
      <c r="C54" s="1012">
        <f>P!L21</f>
        <v>7.3</v>
      </c>
      <c r="D54" s="1013"/>
      <c r="E54" s="1013"/>
      <c r="F54" s="1013"/>
      <c r="G54" s="1014"/>
      <c r="H54" s="1012">
        <f>P!L22</f>
        <v>6.6</v>
      </c>
      <c r="I54" s="1013"/>
      <c r="J54" s="1013"/>
      <c r="K54" s="1013"/>
      <c r="L54" s="1014"/>
      <c r="M54" s="1012">
        <f>P!L23</f>
        <v>6.9</v>
      </c>
      <c r="N54" s="1013"/>
      <c r="O54" s="1014"/>
      <c r="P54" s="1032">
        <f>P!L24</f>
        <v>6.8</v>
      </c>
      <c r="Q54" s="1033"/>
      <c r="R54" s="1033"/>
      <c r="S54" s="1034"/>
      <c r="T54" s="1012">
        <f>P!L25</f>
        <v>7</v>
      </c>
      <c r="U54" s="1013"/>
      <c r="V54" s="1013"/>
      <c r="W54" s="1014"/>
      <c r="X54" s="1012">
        <f>P!L26</f>
        <v>5.0999999999999996</v>
      </c>
      <c r="Y54" s="1013"/>
      <c r="Z54" s="1014"/>
      <c r="AA54" s="833"/>
      <c r="AB54" s="833"/>
      <c r="AC54" s="92"/>
      <c r="AD54" s="868"/>
      <c r="AE54" s="960" t="s">
        <v>15</v>
      </c>
      <c r="AF54" s="961"/>
      <c r="AG54" s="961"/>
      <c r="AH54" s="961"/>
      <c r="AI54" s="961"/>
      <c r="AJ54" s="961"/>
      <c r="AK54" s="961"/>
      <c r="AL54" s="961"/>
      <c r="AM54" s="962"/>
      <c r="AN54" s="926">
        <f>ALO_18!AM87</f>
        <v>3.8</v>
      </c>
      <c r="AO54" s="927"/>
      <c r="AP54" s="927"/>
      <c r="AQ54" s="927"/>
      <c r="AR54" s="928"/>
      <c r="AS54" s="983">
        <f>ALO_18!AM88</f>
        <v>4.0999999999999996</v>
      </c>
      <c r="AT54" s="983"/>
      <c r="AU54" s="983"/>
      <c r="AV54" s="983"/>
      <c r="AW54" s="983"/>
      <c r="AX54" s="926">
        <f>ALO_18!AM89</f>
        <v>4</v>
      </c>
      <c r="AY54" s="927"/>
      <c r="AZ54" s="927"/>
      <c r="BA54" s="927"/>
      <c r="BB54" s="928"/>
      <c r="BC54" s="574"/>
      <c r="BD54" s="591"/>
      <c r="BE54" s="629"/>
      <c r="BF54" s="629"/>
      <c r="BG54" s="629"/>
      <c r="BH54" s="629"/>
      <c r="BI54" s="629"/>
    </row>
    <row r="55" spans="1:61" ht="12" customHeight="1" thickBot="1">
      <c r="A55" s="574"/>
      <c r="B55" s="574"/>
      <c r="C55" s="1046">
        <f>P!N21</f>
        <v>7.2</v>
      </c>
      <c r="D55" s="1047"/>
      <c r="E55" s="1047"/>
      <c r="F55" s="1047"/>
      <c r="G55" s="1048"/>
      <c r="H55" s="1046">
        <f>P!N22</f>
        <v>6.1</v>
      </c>
      <c r="I55" s="1047"/>
      <c r="J55" s="1047"/>
      <c r="K55" s="1047"/>
      <c r="L55" s="1048"/>
      <c r="M55" s="1049">
        <f>P!N23</f>
        <v>6.4</v>
      </c>
      <c r="N55" s="1050"/>
      <c r="O55" s="1051"/>
      <c r="P55" s="1052">
        <f>P!N24</f>
        <v>6.2</v>
      </c>
      <c r="Q55" s="1053"/>
      <c r="R55" s="1053"/>
      <c r="S55" s="1054"/>
      <c r="T55" s="1052">
        <f>P!N25</f>
        <v>6.1</v>
      </c>
      <c r="U55" s="1053"/>
      <c r="V55" s="1053"/>
      <c r="W55" s="1054"/>
      <c r="X55" s="1055">
        <v>4.5</v>
      </c>
      <c r="Y55" s="1056"/>
      <c r="Z55" s="1057"/>
      <c r="AA55" s="880"/>
      <c r="AB55" s="688"/>
      <c r="AC55" s="92"/>
      <c r="AD55" s="868"/>
      <c r="AE55" s="957" t="s">
        <v>14</v>
      </c>
      <c r="AF55" s="958"/>
      <c r="AG55" s="958"/>
      <c r="AH55" s="958"/>
      <c r="AI55" s="958"/>
      <c r="AJ55" s="958"/>
      <c r="AK55" s="958"/>
      <c r="AL55" s="958"/>
      <c r="AM55" s="959"/>
      <c r="AN55" s="998">
        <f>ALO_18!C87</f>
        <v>5.7</v>
      </c>
      <c r="AO55" s="999"/>
      <c r="AP55" s="999"/>
      <c r="AQ55" s="999"/>
      <c r="AR55" s="999"/>
      <c r="AS55" s="926">
        <f>ALO_18!C88</f>
        <v>5.8</v>
      </c>
      <c r="AT55" s="927"/>
      <c r="AU55" s="927"/>
      <c r="AV55" s="927"/>
      <c r="AW55" s="928"/>
      <c r="AX55" s="999">
        <f>ALO_18!C89</f>
        <v>5.7</v>
      </c>
      <c r="AY55" s="999"/>
      <c r="AZ55" s="999"/>
      <c r="BA55" s="999"/>
      <c r="BB55" s="1000"/>
      <c r="BC55" s="574"/>
      <c r="BD55" s="591"/>
      <c r="BE55" s="629"/>
      <c r="BF55" s="629"/>
      <c r="BG55" s="629"/>
      <c r="BH55" s="629"/>
      <c r="BI55" s="629"/>
    </row>
    <row r="56" spans="1:61" ht="12" customHeight="1">
      <c r="A56" s="574"/>
      <c r="B56" s="574"/>
      <c r="C56" s="919" t="s">
        <v>791</v>
      </c>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688"/>
      <c r="AB56" s="688"/>
      <c r="AC56" s="574"/>
      <c r="BC56" s="574"/>
      <c r="BD56" s="591"/>
      <c r="BE56" s="629"/>
      <c r="BF56" s="629"/>
      <c r="BG56" s="629"/>
      <c r="BH56" s="629"/>
      <c r="BI56" s="629"/>
    </row>
    <row r="57" spans="1:61" ht="12" customHeight="1">
      <c r="A57" s="574"/>
      <c r="B57" s="574"/>
      <c r="C57" s="919"/>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688"/>
      <c r="AB57" s="688"/>
      <c r="AC57" s="574"/>
      <c r="BC57" s="574"/>
      <c r="BD57" s="591"/>
      <c r="BE57" s="629"/>
      <c r="BF57" s="629"/>
      <c r="BG57" s="629"/>
      <c r="BH57" s="629"/>
      <c r="BI57" s="629"/>
    </row>
    <row r="58" spans="1:61" ht="12" customHeight="1">
      <c r="A58" s="574"/>
      <c r="B58" s="574"/>
      <c r="C58" s="919"/>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688"/>
      <c r="AB58" s="688"/>
      <c r="AC58" s="574"/>
      <c r="BC58" s="574"/>
      <c r="BD58" s="591"/>
      <c r="BE58" s="629"/>
      <c r="BF58" s="629"/>
      <c r="BG58" s="629"/>
      <c r="BH58" s="629"/>
      <c r="BI58" s="629"/>
    </row>
    <row r="59" spans="1:61" ht="13.5" customHeight="1">
      <c r="A59" s="574"/>
      <c r="B59" s="574"/>
      <c r="C59" s="574" t="s">
        <v>333</v>
      </c>
      <c r="D59" s="831"/>
      <c r="E59" s="831"/>
      <c r="F59" s="831"/>
      <c r="G59" s="831"/>
      <c r="H59" s="869"/>
      <c r="I59" s="831"/>
      <c r="J59" s="831"/>
      <c r="K59" s="831"/>
      <c r="L59" s="831"/>
      <c r="M59" s="831"/>
      <c r="N59" s="831"/>
      <c r="O59" s="831"/>
      <c r="P59" s="831"/>
      <c r="Q59" s="831"/>
      <c r="R59" s="831"/>
      <c r="S59" s="831"/>
      <c r="T59" s="831"/>
      <c r="U59" s="831"/>
      <c r="V59" s="831"/>
      <c r="W59" s="831"/>
      <c r="X59" s="831"/>
      <c r="Y59" s="831"/>
      <c r="Z59" s="831"/>
      <c r="AA59" s="688"/>
      <c r="AB59" s="688"/>
      <c r="AC59" s="574"/>
      <c r="BC59" s="574"/>
      <c r="BD59" s="591"/>
      <c r="BE59" s="629"/>
      <c r="BF59" s="629"/>
      <c r="BG59" s="629"/>
      <c r="BH59" s="629"/>
      <c r="BI59" s="629"/>
    </row>
    <row r="60" spans="1:61" ht="16" customHeight="1">
      <c r="A60" s="574"/>
      <c r="C60" s="785" t="s">
        <v>751</v>
      </c>
      <c r="D60" s="628"/>
      <c r="E60" s="831"/>
      <c r="F60" s="831"/>
      <c r="G60" s="831"/>
      <c r="H60" s="784"/>
      <c r="I60" s="831"/>
      <c r="J60" s="831"/>
      <c r="K60" s="831"/>
      <c r="L60" s="831"/>
      <c r="M60" s="831"/>
      <c r="N60" s="831"/>
      <c r="O60" s="831"/>
      <c r="P60" s="831"/>
      <c r="Q60" s="831"/>
      <c r="R60" s="831"/>
      <c r="S60" s="831"/>
      <c r="W60" s="831"/>
      <c r="X60" s="831"/>
      <c r="Y60" s="831"/>
      <c r="Z60" s="831"/>
      <c r="AA60" s="688"/>
      <c r="AB60" s="688"/>
      <c r="AC60" s="574"/>
      <c r="AE60" s="805"/>
      <c r="BC60" s="574"/>
      <c r="BD60" s="591"/>
      <c r="BE60" s="629"/>
      <c r="BF60" s="629"/>
      <c r="BG60" s="629"/>
      <c r="BH60" s="629"/>
      <c r="BI60" s="629"/>
    </row>
    <row r="61" spans="1:61">
      <c r="BE61" s="629"/>
      <c r="BF61" s="629"/>
      <c r="BG61" s="629"/>
      <c r="BH61" s="629"/>
      <c r="BI61" s="629"/>
    </row>
    <row r="63" spans="1:61">
      <c r="C63" s="783">
        <v>2022</v>
      </c>
      <c r="BE63" s="629"/>
      <c r="BF63" s="629"/>
      <c r="BG63" s="629"/>
      <c r="BH63" s="629"/>
      <c r="BI63" s="629"/>
    </row>
  </sheetData>
  <mergeCells count="293">
    <mergeCell ref="R6:T6"/>
    <mergeCell ref="R15:T15"/>
    <mergeCell ref="U26:V26"/>
    <mergeCell ref="AE17:AM17"/>
    <mergeCell ref="AE27:AM27"/>
    <mergeCell ref="AS27:AW27"/>
    <mergeCell ref="AN1:AR1"/>
    <mergeCell ref="AS1:AW1"/>
    <mergeCell ref="AX1:BB1"/>
    <mergeCell ref="AE26:BB26"/>
    <mergeCell ref="AS20:AW20"/>
    <mergeCell ref="AX27:BB27"/>
    <mergeCell ref="AE2:BB2"/>
    <mergeCell ref="X7:Z7"/>
    <mergeCell ref="X8:Z8"/>
    <mergeCell ref="X9:Z9"/>
    <mergeCell ref="AN9:AR9"/>
    <mergeCell ref="AN14:BB15"/>
    <mergeCell ref="AX7:BB7"/>
    <mergeCell ref="AE6:AM6"/>
    <mergeCell ref="AE7:AM7"/>
    <mergeCell ref="AX13:BB13"/>
    <mergeCell ref="AN17:AR17"/>
    <mergeCell ref="AN6:AR6"/>
    <mergeCell ref="C51:Z51"/>
    <mergeCell ref="C52:Z52"/>
    <mergeCell ref="T49:W49"/>
    <mergeCell ref="C49:G49"/>
    <mergeCell ref="X42:Z42"/>
    <mergeCell ref="AX49:BB49"/>
    <mergeCell ref="X49:Z49"/>
    <mergeCell ref="AS46:AW46"/>
    <mergeCell ref="AN48:AR48"/>
    <mergeCell ref="R43:T43"/>
    <mergeCell ref="U43:W43"/>
    <mergeCell ref="AN46:AR46"/>
    <mergeCell ref="C48:G48"/>
    <mergeCell ref="AX42:BB42"/>
    <mergeCell ref="P7:Q7"/>
    <mergeCell ref="P8:Q8"/>
    <mergeCell ref="X4:Z5"/>
    <mergeCell ref="P20:Q20"/>
    <mergeCell ref="C55:G55"/>
    <mergeCell ref="H55:L55"/>
    <mergeCell ref="M55:O55"/>
    <mergeCell ref="P55:S55"/>
    <mergeCell ref="T55:W55"/>
    <mergeCell ref="X55:Z55"/>
    <mergeCell ref="U8:W8"/>
    <mergeCell ref="P14:Q14"/>
    <mergeCell ref="P17:Q17"/>
    <mergeCell ref="P12:Q12"/>
    <mergeCell ref="P11:Q11"/>
    <mergeCell ref="M53:O53"/>
    <mergeCell ref="C53:G53"/>
    <mergeCell ref="M49:O49"/>
    <mergeCell ref="P49:S49"/>
    <mergeCell ref="P53:S53"/>
    <mergeCell ref="T53:W53"/>
    <mergeCell ref="X53:Z53"/>
    <mergeCell ref="H49:L49"/>
    <mergeCell ref="X48:Z48"/>
    <mergeCell ref="P40:Q40"/>
    <mergeCell ref="P39:Q39"/>
    <mergeCell ref="U36:W37"/>
    <mergeCell ref="R40:T40"/>
    <mergeCell ref="H48:L48"/>
    <mergeCell ref="M48:O48"/>
    <mergeCell ref="P42:Q42"/>
    <mergeCell ref="C39:O39"/>
    <mergeCell ref="C42:O42"/>
    <mergeCell ref="T48:W48"/>
    <mergeCell ref="P48:S48"/>
    <mergeCell ref="R41:T41"/>
    <mergeCell ref="M54:O54"/>
    <mergeCell ref="C54:G54"/>
    <mergeCell ref="H54:L54"/>
    <mergeCell ref="P54:S54"/>
    <mergeCell ref="AX44:BB44"/>
    <mergeCell ref="AE34:AM35"/>
    <mergeCell ref="AS43:AW43"/>
    <mergeCell ref="AN40:AR40"/>
    <mergeCell ref="AX37:BB37"/>
    <mergeCell ref="AX34:BB34"/>
    <mergeCell ref="AX38:BB38"/>
    <mergeCell ref="AX48:BB48"/>
    <mergeCell ref="AX40:BB40"/>
    <mergeCell ref="AX43:BB43"/>
    <mergeCell ref="AN44:AR44"/>
    <mergeCell ref="AN41:BB41"/>
    <mergeCell ref="AS42:AW42"/>
    <mergeCell ref="AS48:AW48"/>
    <mergeCell ref="AN42:AR42"/>
    <mergeCell ref="C36:O36"/>
    <mergeCell ref="H53:L53"/>
    <mergeCell ref="P34:Q34"/>
    <mergeCell ref="U39:W39"/>
    <mergeCell ref="U40:W40"/>
    <mergeCell ref="T54:W54"/>
    <mergeCell ref="AS44:AW44"/>
    <mergeCell ref="AE54:AM54"/>
    <mergeCell ref="C41:O41"/>
    <mergeCell ref="AE42:AM42"/>
    <mergeCell ref="AE49:AM49"/>
    <mergeCell ref="C37:O37"/>
    <mergeCell ref="R39:T39"/>
    <mergeCell ref="R42:T42"/>
    <mergeCell ref="U41:W41"/>
    <mergeCell ref="P41:Q41"/>
    <mergeCell ref="U42:W42"/>
    <mergeCell ref="C47:Z47"/>
    <mergeCell ref="P43:Q43"/>
    <mergeCell ref="X43:Z43"/>
    <mergeCell ref="C46:Z46"/>
    <mergeCell ref="R36:T37"/>
    <mergeCell ref="C40:O40"/>
    <mergeCell ref="AS52:AW52"/>
    <mergeCell ref="AS49:AW49"/>
    <mergeCell ref="AN49:AR49"/>
    <mergeCell ref="AS54:AW54"/>
    <mergeCell ref="X54:Z54"/>
    <mergeCell ref="C43:O43"/>
    <mergeCell ref="R34:T34"/>
    <mergeCell ref="R33:T33"/>
    <mergeCell ref="AS36:AW36"/>
    <mergeCell ref="AS32:AW32"/>
    <mergeCell ref="AN35:BB35"/>
    <mergeCell ref="U34:V34"/>
    <mergeCell ref="P30:Q30"/>
    <mergeCell ref="P15:Q15"/>
    <mergeCell ref="P27:Q27"/>
    <mergeCell ref="R26:S26"/>
    <mergeCell ref="P24:Q24"/>
    <mergeCell ref="R21:T21"/>
    <mergeCell ref="P29:Q29"/>
    <mergeCell ref="R27:T27"/>
    <mergeCell ref="P19:Q19"/>
    <mergeCell ref="P21:Q21"/>
    <mergeCell ref="P16:Q16"/>
    <mergeCell ref="P18:Q18"/>
    <mergeCell ref="P26:Q26"/>
    <mergeCell ref="P25:Q25"/>
    <mergeCell ref="P28:Q28"/>
    <mergeCell ref="R28:T28"/>
    <mergeCell ref="R29:T29"/>
    <mergeCell ref="P23:Q23"/>
    <mergeCell ref="U33:W33"/>
    <mergeCell ref="AN36:AR36"/>
    <mergeCell ref="AE37:AM37"/>
    <mergeCell ref="X39:Z39"/>
    <mergeCell ref="AX30:BB30"/>
    <mergeCell ref="AN38:AR38"/>
    <mergeCell ref="AS38:AW38"/>
    <mergeCell ref="AS34:AW34"/>
    <mergeCell ref="AE39:BB39"/>
    <mergeCell ref="AE36:AM36"/>
    <mergeCell ref="AN32:AR32"/>
    <mergeCell ref="X36:Z37"/>
    <mergeCell ref="AS37:AW37"/>
    <mergeCell ref="AN37:AR37"/>
    <mergeCell ref="AX31:BB31"/>
    <mergeCell ref="AN34:AR34"/>
    <mergeCell ref="P6:Q6"/>
    <mergeCell ref="R4:T5"/>
    <mergeCell ref="U4:W5"/>
    <mergeCell ref="AX9:BB9"/>
    <mergeCell ref="V2:Z3"/>
    <mergeCell ref="C2:U3"/>
    <mergeCell ref="R7:T7"/>
    <mergeCell ref="R8:T8"/>
    <mergeCell ref="AN3:BB3"/>
    <mergeCell ref="AX6:BB6"/>
    <mergeCell ref="AS6:AW6"/>
    <mergeCell ref="AN4:AR4"/>
    <mergeCell ref="AX4:BB4"/>
    <mergeCell ref="AS4:AW4"/>
    <mergeCell ref="AE3:AM4"/>
    <mergeCell ref="AE5:BB5"/>
    <mergeCell ref="AE8:BB8"/>
    <mergeCell ref="AN7:AR7"/>
    <mergeCell ref="AS7:AW7"/>
    <mergeCell ref="P9:Q9"/>
    <mergeCell ref="U6:W6"/>
    <mergeCell ref="U7:W7"/>
    <mergeCell ref="X6:Z6"/>
    <mergeCell ref="C4:O5"/>
    <mergeCell ref="AS55:AW55"/>
    <mergeCell ref="AS51:AW51"/>
    <mergeCell ref="AN51:AR51"/>
    <mergeCell ref="AN54:AR54"/>
    <mergeCell ref="AE43:AM43"/>
    <mergeCell ref="AE45:BB45"/>
    <mergeCell ref="AE48:AM48"/>
    <mergeCell ref="AN50:BB50"/>
    <mergeCell ref="AN43:AR43"/>
    <mergeCell ref="AX55:BB55"/>
    <mergeCell ref="AX51:BB51"/>
    <mergeCell ref="AN47:BB47"/>
    <mergeCell ref="AX46:BB46"/>
    <mergeCell ref="AE52:AK52"/>
    <mergeCell ref="AN53:BB53"/>
    <mergeCell ref="AN52:AR52"/>
    <mergeCell ref="AE55:AM55"/>
    <mergeCell ref="AN55:AR55"/>
    <mergeCell ref="AX54:BB54"/>
    <mergeCell ref="AX52:BB52"/>
    <mergeCell ref="X28:Z28"/>
    <mergeCell ref="X40:Z40"/>
    <mergeCell ref="AX36:BB36"/>
    <mergeCell ref="AS40:AW40"/>
    <mergeCell ref="AN22:AR22"/>
    <mergeCell ref="AN20:AR20"/>
    <mergeCell ref="AN21:AR21"/>
    <mergeCell ref="AS21:AW21"/>
    <mergeCell ref="AX21:BB21"/>
    <mergeCell ref="AX20:BB20"/>
    <mergeCell ref="AX24:BB24"/>
    <mergeCell ref="AN24:AR24"/>
    <mergeCell ref="AS24:AW24"/>
    <mergeCell ref="AE28:AM28"/>
    <mergeCell ref="AN31:AR31"/>
    <mergeCell ref="AN30:AR30"/>
    <mergeCell ref="AE31:AM31"/>
    <mergeCell ref="AE30:AM30"/>
    <mergeCell ref="AE29:BB29"/>
    <mergeCell ref="AS30:AW30"/>
    <mergeCell ref="AN27:AR27"/>
    <mergeCell ref="AS28:AW28"/>
    <mergeCell ref="AS17:AW17"/>
    <mergeCell ref="R19:T19"/>
    <mergeCell ref="U19:W19"/>
    <mergeCell ref="U21:W21"/>
    <mergeCell ref="U17:W17"/>
    <mergeCell ref="R17:T17"/>
    <mergeCell ref="R14:T14"/>
    <mergeCell ref="AE33:BB33"/>
    <mergeCell ref="AN28:AR28"/>
    <mergeCell ref="X33:Y33"/>
    <mergeCell ref="AX28:BB28"/>
    <mergeCell ref="AN25:BB25"/>
    <mergeCell ref="AE24:AM25"/>
    <mergeCell ref="AX32:BB32"/>
    <mergeCell ref="AS31:AW31"/>
    <mergeCell ref="AX17:BB17"/>
    <mergeCell ref="U27:W27"/>
    <mergeCell ref="R20:S20"/>
    <mergeCell ref="R18:T18"/>
    <mergeCell ref="R25:T25"/>
    <mergeCell ref="AE16:AM16"/>
    <mergeCell ref="AX16:BB16"/>
    <mergeCell ref="AN16:AR16"/>
    <mergeCell ref="AS16:AW16"/>
    <mergeCell ref="AX10:BB10"/>
    <mergeCell ref="AE13:AM13"/>
    <mergeCell ref="AN13:AR13"/>
    <mergeCell ref="AS13:AW13"/>
    <mergeCell ref="AE14:AM15"/>
    <mergeCell ref="U11:W11"/>
    <mergeCell ref="U15:W15"/>
    <mergeCell ref="R9:T9"/>
    <mergeCell ref="R11:T11"/>
    <mergeCell ref="R12:T12"/>
    <mergeCell ref="U12:W12"/>
    <mergeCell ref="AE11:BB11"/>
    <mergeCell ref="AS10:AW10"/>
    <mergeCell ref="AX12:BB12"/>
    <mergeCell ref="AS9:AW9"/>
    <mergeCell ref="AN12:AR12"/>
    <mergeCell ref="AS12:AW12"/>
    <mergeCell ref="C56:Z56"/>
    <mergeCell ref="C57:Z57"/>
    <mergeCell ref="C58:Z58"/>
    <mergeCell ref="U14:W14"/>
    <mergeCell ref="AE12:AM12"/>
    <mergeCell ref="U9:W9"/>
    <mergeCell ref="AE9:AM9"/>
    <mergeCell ref="AE10:AM10"/>
    <mergeCell ref="AN10:AR10"/>
    <mergeCell ref="X41:Z41"/>
    <mergeCell ref="N9:O9"/>
    <mergeCell ref="U29:V29"/>
    <mergeCell ref="AE18:AM19"/>
    <mergeCell ref="U28:W28"/>
    <mergeCell ref="AE23:BB23"/>
    <mergeCell ref="AX22:BB22"/>
    <mergeCell ref="AS22:AW22"/>
    <mergeCell ref="U30:W30"/>
    <mergeCell ref="AN18:BB19"/>
    <mergeCell ref="U25:W25"/>
    <mergeCell ref="U18:W18"/>
    <mergeCell ref="U20:V20"/>
    <mergeCell ref="P33:Q33"/>
    <mergeCell ref="R30:T30"/>
  </mergeCells>
  <phoneticPr fontId="5" type="noConversion"/>
  <printOptions horizontalCentered="1"/>
  <pageMargins left="0.7" right="0.7" top="0.75" bottom="0.75" header="0.3" footer="0.3"/>
  <pageSetup paperSize="9" scale="96" orientation="portrait" r:id="rId1"/>
  <headerFooter alignWithMargins="0"/>
  <colBreaks count="1" manualBreakCount="1">
    <brk id="2" min="1" max="59" man="1"/>
  </colBreaks>
  <ignoredErrors>
    <ignoredError sqref="AX4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26"/>
  <sheetViews>
    <sheetView workbookViewId="0">
      <selection activeCell="A72" sqref="A72"/>
    </sheetView>
  </sheetViews>
  <sheetFormatPr baseColWidth="10" defaultColWidth="9.1796875" defaultRowHeight="14.5"/>
  <cols>
    <col min="1" max="23" width="9.1796875" style="12"/>
    <col min="24" max="16384" width="9.1796875" style="13"/>
  </cols>
  <sheetData>
    <row r="1" spans="1:23">
      <c r="A1" s="787" t="s">
        <v>55</v>
      </c>
      <c r="B1" s="786"/>
      <c r="C1" s="786"/>
      <c r="D1" s="786"/>
      <c r="E1" s="786"/>
      <c r="F1" s="786"/>
      <c r="G1" s="786"/>
      <c r="H1" s="786"/>
      <c r="I1" s="786"/>
      <c r="J1" s="786"/>
      <c r="K1" s="793" t="s">
        <v>28</v>
      </c>
      <c r="L1" s="794"/>
      <c r="M1" s="786"/>
      <c r="N1" s="786"/>
      <c r="O1" s="786"/>
      <c r="P1" s="786"/>
      <c r="Q1" s="786"/>
      <c r="R1" s="786"/>
      <c r="S1" s="786"/>
      <c r="T1" s="786"/>
      <c r="U1" s="786"/>
      <c r="V1" s="786"/>
      <c r="W1" s="786"/>
    </row>
    <row r="2" spans="1:23">
      <c r="A2" s="674"/>
      <c r="B2" s="674"/>
      <c r="C2" s="674"/>
      <c r="D2" s="674"/>
      <c r="E2" s="674"/>
      <c r="F2" s="674"/>
      <c r="G2" s="674"/>
      <c r="H2" s="674"/>
      <c r="I2" s="674"/>
      <c r="J2" s="674"/>
      <c r="K2" s="674"/>
      <c r="L2" s="674"/>
      <c r="M2" s="674"/>
      <c r="N2" s="674"/>
      <c r="O2" s="674"/>
      <c r="P2" s="674"/>
      <c r="Q2" s="674"/>
      <c r="R2" s="674"/>
      <c r="S2" s="674"/>
      <c r="T2" s="674"/>
      <c r="U2" s="674"/>
      <c r="V2" s="674"/>
      <c r="W2" s="674"/>
    </row>
    <row r="3" spans="1:23" ht="27">
      <c r="A3" s="788" t="s">
        <v>29</v>
      </c>
      <c r="B3" s="789" t="s">
        <v>30</v>
      </c>
      <c r="C3" s="789" t="s">
        <v>6</v>
      </c>
      <c r="D3" s="789" t="s">
        <v>31</v>
      </c>
      <c r="E3" s="789" t="s">
        <v>32</v>
      </c>
      <c r="F3" s="789" t="s">
        <v>33</v>
      </c>
      <c r="G3" s="789" t="s">
        <v>34</v>
      </c>
      <c r="H3" s="789" t="s">
        <v>35</v>
      </c>
      <c r="I3" s="789" t="s">
        <v>36</v>
      </c>
      <c r="J3" s="789" t="s">
        <v>37</v>
      </c>
      <c r="K3" s="789" t="s">
        <v>38</v>
      </c>
      <c r="L3" s="789" t="s">
        <v>39</v>
      </c>
      <c r="M3" s="789" t="s">
        <v>40</v>
      </c>
      <c r="N3" s="789" t="s">
        <v>41</v>
      </c>
      <c r="O3" s="789" t="s">
        <v>42</v>
      </c>
      <c r="P3" s="789" t="s">
        <v>43</v>
      </c>
      <c r="Q3" s="789" t="s">
        <v>44</v>
      </c>
      <c r="R3" s="789" t="s">
        <v>0</v>
      </c>
      <c r="S3" s="789" t="s">
        <v>820</v>
      </c>
      <c r="T3" s="789" t="s">
        <v>821</v>
      </c>
      <c r="U3" s="789" t="s">
        <v>822</v>
      </c>
      <c r="V3" s="789" t="s">
        <v>823</v>
      </c>
      <c r="W3" s="789" t="s">
        <v>0</v>
      </c>
    </row>
    <row r="4" spans="1:23">
      <c r="A4" s="786"/>
      <c r="B4" s="786"/>
      <c r="C4" s="786"/>
      <c r="D4" s="786"/>
      <c r="E4" s="786"/>
      <c r="F4" s="786"/>
      <c r="G4" s="786"/>
      <c r="H4" s="786"/>
      <c r="I4" s="786"/>
      <c r="J4" s="786"/>
      <c r="K4" s="786"/>
      <c r="L4" s="786"/>
      <c r="M4" s="786"/>
      <c r="N4" s="786"/>
      <c r="O4" s="786"/>
      <c r="P4" s="786"/>
      <c r="Q4" s="786"/>
      <c r="R4" s="786"/>
      <c r="S4" s="786"/>
      <c r="T4" s="786"/>
      <c r="U4" s="786"/>
      <c r="V4" s="786"/>
      <c r="W4" s="786"/>
    </row>
    <row r="5" spans="1:23">
      <c r="A5" s="786"/>
      <c r="B5" s="1228" t="s">
        <v>56</v>
      </c>
      <c r="C5" s="1229"/>
      <c r="D5" s="1229"/>
      <c r="E5" s="1229"/>
      <c r="F5" s="1229"/>
      <c r="G5" s="1229"/>
      <c r="H5" s="1229"/>
      <c r="I5" s="1229"/>
      <c r="J5" s="1229"/>
      <c r="K5" s="1228" t="s">
        <v>56</v>
      </c>
      <c r="L5" s="1229"/>
      <c r="M5" s="1229"/>
      <c r="N5" s="1229"/>
      <c r="O5" s="1229"/>
      <c r="P5" s="1229"/>
      <c r="Q5" s="1229"/>
      <c r="R5" s="1229"/>
      <c r="S5" s="1228" t="s">
        <v>56</v>
      </c>
      <c r="T5" s="1229"/>
      <c r="U5" s="1229"/>
      <c r="V5" s="1229"/>
      <c r="W5" s="1229"/>
    </row>
    <row r="6" spans="1:23">
      <c r="A6" s="790">
        <v>1992</v>
      </c>
      <c r="B6" s="791">
        <v>0.65790173064213475</v>
      </c>
      <c r="C6" s="791">
        <v>2.7884664949013973</v>
      </c>
      <c r="D6" s="791">
        <v>3.7402520673585427</v>
      </c>
      <c r="E6" s="791">
        <v>8.9682385817140382</v>
      </c>
      <c r="F6" s="791">
        <v>-1.3796322119380537</v>
      </c>
      <c r="G6" s="791">
        <v>-0.65402087709238932</v>
      </c>
      <c r="H6" s="791">
        <v>1.1890206985456435</v>
      </c>
      <c r="I6" s="791">
        <v>7.8088681513111533</v>
      </c>
      <c r="J6" s="791">
        <v>1.3202877007859308</v>
      </c>
      <c r="K6" s="791">
        <v>1.0420221112817243</v>
      </c>
      <c r="L6" s="791">
        <v>0.67059624800052753</v>
      </c>
      <c r="M6" s="791">
        <v>-0.70983660177524233</v>
      </c>
      <c r="N6" s="791">
        <v>9.4614723844788724</v>
      </c>
      <c r="O6" s="791">
        <v>8.8320942672211729</v>
      </c>
      <c r="P6" s="791">
        <v>1.1505919158129299</v>
      </c>
      <c r="Q6" s="791">
        <v>17.029034763718212</v>
      </c>
      <c r="R6" s="791">
        <v>1.9230769230769231</v>
      </c>
      <c r="S6" s="791">
        <v>1.31464378767742</v>
      </c>
      <c r="T6" s="791">
        <v>1.197474621680966</v>
      </c>
      <c r="U6" s="791">
        <v>7.7197385395724156</v>
      </c>
      <c r="V6" s="791">
        <v>10.225268994555206</v>
      </c>
      <c r="W6" s="791">
        <v>1.9230769230769231</v>
      </c>
    </row>
    <row r="7" spans="1:23">
      <c r="A7" s="790">
        <v>1993</v>
      </c>
      <c r="B7" s="791">
        <v>-4.0794677319496158</v>
      </c>
      <c r="C7" s="791">
        <v>-1.7258799673380532</v>
      </c>
      <c r="D7" s="791">
        <v>2.8671924513696414</v>
      </c>
      <c r="E7" s="791">
        <v>11.691197533238251</v>
      </c>
      <c r="F7" s="791">
        <v>-4.1150464115169951</v>
      </c>
      <c r="G7" s="791">
        <v>-4.2618977297809897E-3</v>
      </c>
      <c r="H7" s="791">
        <v>-1.6757901040293461</v>
      </c>
      <c r="I7" s="791">
        <v>9.7610150302858187</v>
      </c>
      <c r="J7" s="791">
        <v>-1.6904555747309824</v>
      </c>
      <c r="K7" s="791">
        <v>-2.2939156984064795</v>
      </c>
      <c r="L7" s="791">
        <v>-3.1441774608539257</v>
      </c>
      <c r="M7" s="791">
        <v>-4.5997100642847801</v>
      </c>
      <c r="N7" s="791">
        <v>12.029272681663551</v>
      </c>
      <c r="O7" s="791">
        <v>12.780200090845687</v>
      </c>
      <c r="P7" s="791">
        <v>-1.7621468058093157</v>
      </c>
      <c r="Q7" s="791">
        <v>12.932704135813497</v>
      </c>
      <c r="R7" s="791">
        <v>-0.9768499933092466</v>
      </c>
      <c r="S7" s="791">
        <v>-2.1006327617179261</v>
      </c>
      <c r="T7" s="791">
        <v>-2.3514086951468371</v>
      </c>
      <c r="U7" s="791">
        <v>8.7263855416852127</v>
      </c>
      <c r="V7" s="791">
        <v>11.966635392512799</v>
      </c>
      <c r="W7" s="791">
        <v>-0.9768499933092466</v>
      </c>
    </row>
    <row r="8" spans="1:23">
      <c r="A8" s="790">
        <v>1994</v>
      </c>
      <c r="B8" s="791">
        <v>1.8607562047240349</v>
      </c>
      <c r="C8" s="791">
        <v>1.631755340334325</v>
      </c>
      <c r="D8" s="791">
        <v>1.5676075261043447</v>
      </c>
      <c r="E8" s="791">
        <v>10.862229514635786</v>
      </c>
      <c r="F8" s="791">
        <v>1.4459008400714153</v>
      </c>
      <c r="G8" s="791">
        <v>0.97941697832160002</v>
      </c>
      <c r="H8" s="791">
        <v>0.87800876896057289</v>
      </c>
      <c r="I8" s="791">
        <v>11.029562915523348</v>
      </c>
      <c r="J8" s="791">
        <v>1.773360450887485</v>
      </c>
      <c r="K8" s="791">
        <v>1.1881068494446996</v>
      </c>
      <c r="L8" s="791">
        <v>1.5606125503610733</v>
      </c>
      <c r="M8" s="791">
        <v>2.7187746669921844</v>
      </c>
      <c r="N8" s="791">
        <v>12.316348059563806</v>
      </c>
      <c r="O8" s="791">
        <v>10.266432824184886</v>
      </c>
      <c r="P8" s="791">
        <v>0.93288342792130818</v>
      </c>
      <c r="Q8" s="791">
        <v>12.220824247143176</v>
      </c>
      <c r="R8" s="791">
        <v>2.3918918918918921</v>
      </c>
      <c r="S8" s="791">
        <v>1.4473007676620524</v>
      </c>
      <c r="T8" s="791">
        <v>1.440844736510783</v>
      </c>
      <c r="U8" s="791">
        <v>8.232123619802703</v>
      </c>
      <c r="V8" s="791">
        <v>11.483841546406001</v>
      </c>
      <c r="W8" s="791">
        <v>2.3918918918918921</v>
      </c>
    </row>
    <row r="9" spans="1:23">
      <c r="A9" s="790">
        <v>1995</v>
      </c>
      <c r="B9" s="791">
        <v>1.6334197129105805</v>
      </c>
      <c r="C9" s="791">
        <v>0.87914432456350788</v>
      </c>
      <c r="D9" s="791">
        <v>1.451714353072568</v>
      </c>
      <c r="E9" s="791">
        <v>7.946909054200594</v>
      </c>
      <c r="F9" s="791">
        <v>-5.6760733985364298E-3</v>
      </c>
      <c r="G9" s="791">
        <v>0.46595030283289707</v>
      </c>
      <c r="H9" s="791">
        <v>0.89417130416659374</v>
      </c>
      <c r="I9" s="791">
        <v>7.4695204832932012</v>
      </c>
      <c r="J9" s="791">
        <v>-0.98020061790232227</v>
      </c>
      <c r="K9" s="791">
        <v>1.2329176843952214</v>
      </c>
      <c r="L9" s="791">
        <v>1.1293462051871423</v>
      </c>
      <c r="M9" s="791">
        <v>2.1081040893556557</v>
      </c>
      <c r="N9" s="791">
        <v>7.9870437803688255</v>
      </c>
      <c r="O9" s="791">
        <v>4.0983856277435313</v>
      </c>
      <c r="P9" s="791">
        <v>1.6578596818084519</v>
      </c>
      <c r="Q9" s="791">
        <v>3.7464188128163642</v>
      </c>
      <c r="R9" s="791">
        <v>1.5441467599313712</v>
      </c>
      <c r="S9" s="791">
        <v>0.96469784773487333</v>
      </c>
      <c r="T9" s="791">
        <v>0.93856931517973929</v>
      </c>
      <c r="U9" s="791">
        <v>4.9408665068238617</v>
      </c>
      <c r="V9" s="791">
        <v>6.4594344074169454</v>
      </c>
      <c r="W9" s="791">
        <v>1.5441467599313712</v>
      </c>
    </row>
    <row r="10" spans="1:23">
      <c r="A10" s="790">
        <v>1996</v>
      </c>
      <c r="B10" s="791">
        <v>0.9688338477296462</v>
      </c>
      <c r="C10" s="791">
        <v>1.0919297675421282</v>
      </c>
      <c r="D10" s="791">
        <v>-1.1489092108781458</v>
      </c>
      <c r="E10" s="791">
        <v>4.2129267246382502</v>
      </c>
      <c r="F10" s="791">
        <v>-7.5984756560434144E-2</v>
      </c>
      <c r="G10" s="791">
        <v>2.0608427988814806</v>
      </c>
      <c r="H10" s="791">
        <v>1.9840172250783168</v>
      </c>
      <c r="I10" s="791">
        <v>2.7465296548602791</v>
      </c>
      <c r="J10" s="791">
        <v>-5.625073514770524E-2</v>
      </c>
      <c r="K10" s="791">
        <v>-7.8588999590636616E-2</v>
      </c>
      <c r="L10" s="791">
        <v>-0.53370980340106888</v>
      </c>
      <c r="M10" s="791">
        <v>-2.6040751630976393</v>
      </c>
      <c r="N10" s="791">
        <v>2.9295419123128008</v>
      </c>
      <c r="O10" s="791">
        <v>3.2307024909309328</v>
      </c>
      <c r="P10" s="791">
        <v>1.1106053030653136</v>
      </c>
      <c r="Q10" s="791">
        <v>2.6666042105065069</v>
      </c>
      <c r="R10" s="791">
        <v>0.80582271900181957</v>
      </c>
      <c r="S10" s="791">
        <v>0.52978894995500736</v>
      </c>
      <c r="T10" s="791">
        <v>0.61969571503062992</v>
      </c>
      <c r="U10" s="791">
        <v>1.8957008010647416</v>
      </c>
      <c r="V10" s="791">
        <v>3.1523498164223671</v>
      </c>
      <c r="W10" s="791">
        <v>0.80582271900181957</v>
      </c>
    </row>
    <row r="11" spans="1:23">
      <c r="A11" s="790">
        <v>1997</v>
      </c>
      <c r="B11" s="791">
        <v>1.7560942384079314</v>
      </c>
      <c r="C11" s="791">
        <v>2.0756280704448513</v>
      </c>
      <c r="D11" s="791">
        <v>-1.9135939037769791</v>
      </c>
      <c r="E11" s="791">
        <v>2.2692939857100538</v>
      </c>
      <c r="F11" s="791">
        <v>2.6267257180798214</v>
      </c>
      <c r="G11" s="791">
        <v>3.6034328226271573</v>
      </c>
      <c r="H11" s="791">
        <v>1.6675514201375063</v>
      </c>
      <c r="I11" s="791">
        <v>1.4959637946131576</v>
      </c>
      <c r="J11" s="791">
        <v>1.6907888511112601</v>
      </c>
      <c r="K11" s="791">
        <v>1.9779005080473651</v>
      </c>
      <c r="L11" s="791">
        <v>2.87724400864861</v>
      </c>
      <c r="M11" s="791">
        <v>1.895423807949973</v>
      </c>
      <c r="N11" s="791">
        <v>-0.31569394894568797</v>
      </c>
      <c r="O11" s="791">
        <v>2.4486469508992563</v>
      </c>
      <c r="P11" s="791">
        <v>2.1030480734198114</v>
      </c>
      <c r="Q11" s="791">
        <v>2.9223179107190105</v>
      </c>
      <c r="R11" s="791">
        <v>1.7921609076843734</v>
      </c>
      <c r="S11" s="791">
        <v>1.8305497170953788</v>
      </c>
      <c r="T11" s="791">
        <v>2.0269516748378757</v>
      </c>
      <c r="U11" s="791">
        <v>0.49174462480800146</v>
      </c>
      <c r="V11" s="791">
        <v>1.4377609597163568</v>
      </c>
      <c r="W11" s="791">
        <v>1.7921609076843734</v>
      </c>
    </row>
    <row r="12" spans="1:23">
      <c r="A12" s="790">
        <v>1998</v>
      </c>
      <c r="B12" s="791">
        <v>2.3791898339896318</v>
      </c>
      <c r="C12" s="791">
        <v>3.6076316142318623</v>
      </c>
      <c r="D12" s="791">
        <v>0.46841427237776712</v>
      </c>
      <c r="E12" s="791">
        <v>1.2680696510870753</v>
      </c>
      <c r="F12" s="791">
        <v>0.5757825061290085</v>
      </c>
      <c r="G12" s="791">
        <v>1.2561810662589445</v>
      </c>
      <c r="H12" s="791">
        <v>1.947686944131291</v>
      </c>
      <c r="I12" s="791">
        <v>0.28296360945377408</v>
      </c>
      <c r="J12" s="791">
        <v>2.2955601400552248</v>
      </c>
      <c r="K12" s="791">
        <v>2.0320545802880265</v>
      </c>
      <c r="L12" s="791">
        <v>0.3188445111571318</v>
      </c>
      <c r="M12" s="791">
        <v>2.3198075002423102</v>
      </c>
      <c r="N12" s="791">
        <v>1.1564389535049084</v>
      </c>
      <c r="O12" s="791">
        <v>0.37962565633355561</v>
      </c>
      <c r="P12" s="791">
        <v>0.56366785711515621</v>
      </c>
      <c r="Q12" s="791">
        <v>2.2659650856989075</v>
      </c>
      <c r="R12" s="791">
        <v>2.0139328689043698</v>
      </c>
      <c r="S12" s="791">
        <v>2.1339757866632501</v>
      </c>
      <c r="T12" s="791">
        <v>2.2180917407542351</v>
      </c>
      <c r="U12" s="791">
        <v>0.92955405553348514</v>
      </c>
      <c r="V12" s="791">
        <v>1.1055460388718246</v>
      </c>
      <c r="W12" s="791">
        <v>2.0139328689043698</v>
      </c>
    </row>
    <row r="13" spans="1:23">
      <c r="A13" s="790">
        <v>1999</v>
      </c>
      <c r="B13" s="791">
        <v>2.5337313492147726</v>
      </c>
      <c r="C13" s="791">
        <v>2.7697935619661043</v>
      </c>
      <c r="D13" s="791">
        <v>-7.8051315456625456E-2</v>
      </c>
      <c r="E13" s="791">
        <v>4.1188219274992939</v>
      </c>
      <c r="F13" s="791">
        <v>-0.4414445165241756</v>
      </c>
      <c r="G13" s="791">
        <v>1.5741806377868439</v>
      </c>
      <c r="H13" s="791">
        <v>2.9293736519261451</v>
      </c>
      <c r="I13" s="791">
        <v>2.4155883316226912</v>
      </c>
      <c r="J13" s="791">
        <v>1.5042375042510592</v>
      </c>
      <c r="K13" s="791">
        <v>1.045131619958493</v>
      </c>
      <c r="L13" s="791">
        <v>1.8965086635765078</v>
      </c>
      <c r="M13" s="791">
        <v>2.3453307548268221</v>
      </c>
      <c r="N13" s="791">
        <v>1.4284650630343823</v>
      </c>
      <c r="O13" s="791">
        <v>1.3264812219318072</v>
      </c>
      <c r="P13" s="791">
        <v>0.70548150851444125</v>
      </c>
      <c r="Q13" s="791">
        <v>2.5627835094532285</v>
      </c>
      <c r="R13" s="791">
        <v>1.8872609883287808</v>
      </c>
      <c r="S13" s="791">
        <v>1.8448699292943198</v>
      </c>
      <c r="T13" s="791">
        <v>1.9396523451445198</v>
      </c>
      <c r="U13" s="791">
        <v>1.5965787562765708</v>
      </c>
      <c r="V13" s="791">
        <v>2.2275507927951912</v>
      </c>
      <c r="W13" s="791">
        <v>1.8872609883287808</v>
      </c>
    </row>
    <row r="14" spans="1:23">
      <c r="A14" s="790">
        <v>2000</v>
      </c>
      <c r="B14" s="791">
        <v>3.5250814931815846</v>
      </c>
      <c r="C14" s="791">
        <v>4.5948342929496064</v>
      </c>
      <c r="D14" s="791">
        <v>1.4844221664417552</v>
      </c>
      <c r="E14" s="791">
        <v>2.9799813278038383</v>
      </c>
      <c r="F14" s="791">
        <v>4.5381186516174647</v>
      </c>
      <c r="G14" s="791">
        <v>2.430292622874934</v>
      </c>
      <c r="H14" s="791">
        <v>3.4903477223389174</v>
      </c>
      <c r="I14" s="791">
        <v>0.1790217939994265</v>
      </c>
      <c r="J14" s="791">
        <v>2.8578644698613744</v>
      </c>
      <c r="K14" s="791">
        <v>2.2596588684406202</v>
      </c>
      <c r="L14" s="791">
        <v>2.1017603965019966</v>
      </c>
      <c r="M14" s="791">
        <v>4.3767359612172934</v>
      </c>
      <c r="N14" s="791">
        <v>0.39457760864350971</v>
      </c>
      <c r="O14" s="791">
        <v>1.0877879249771509</v>
      </c>
      <c r="P14" s="791">
        <v>2.365536473864208</v>
      </c>
      <c r="Q14" s="791">
        <v>1.7856493134025047</v>
      </c>
      <c r="R14" s="791">
        <v>2.9125030465513038</v>
      </c>
      <c r="S14" s="791">
        <v>3.1141737845670567</v>
      </c>
      <c r="T14" s="791">
        <v>3.1933194098649853</v>
      </c>
      <c r="U14" s="791">
        <v>1.2922678211289869</v>
      </c>
      <c r="V14" s="791">
        <v>1.2211842183107848</v>
      </c>
      <c r="W14" s="791">
        <v>2.9125030465513038</v>
      </c>
    </row>
    <row r="15" spans="1:23">
      <c r="A15" s="790">
        <v>2001</v>
      </c>
      <c r="B15" s="791">
        <v>3.2673531584769733</v>
      </c>
      <c r="C15" s="791">
        <v>2.8875214065505164</v>
      </c>
      <c r="D15" s="791">
        <v>-0.22060508706969181</v>
      </c>
      <c r="E15" s="791">
        <v>0.25267036737097975</v>
      </c>
      <c r="F15" s="791">
        <v>1.8658422407442192</v>
      </c>
      <c r="G15" s="791">
        <v>5.4187875746727103</v>
      </c>
      <c r="H15" s="791">
        <v>2.3744666274210262</v>
      </c>
      <c r="I15" s="791">
        <v>-0.95430109089059423</v>
      </c>
      <c r="J15" s="791">
        <v>-0.24555025820836623</v>
      </c>
      <c r="K15" s="791">
        <v>1.2042567837569345</v>
      </c>
      <c r="L15" s="791">
        <v>-1.4627399106757883</v>
      </c>
      <c r="M15" s="791">
        <v>1.9903368535539454</v>
      </c>
      <c r="N15" s="791">
        <v>1.4914135283145225</v>
      </c>
      <c r="O15" s="791">
        <v>-0.70195830265680914</v>
      </c>
      <c r="P15" s="791">
        <v>1.3479677996975075</v>
      </c>
      <c r="Q15" s="791">
        <v>0.74700767956572844</v>
      </c>
      <c r="R15" s="791">
        <v>1.6814683244523387</v>
      </c>
      <c r="S15" s="791">
        <v>1.8434299482242509</v>
      </c>
      <c r="T15" s="791">
        <v>1.9419468102759461</v>
      </c>
      <c r="U15" s="791">
        <v>0.24278900307664678</v>
      </c>
      <c r="V15" s="791">
        <v>0.41398044887863183</v>
      </c>
      <c r="W15" s="791">
        <v>1.6814683244523387</v>
      </c>
    </row>
    <row r="16" spans="1:23">
      <c r="A16" s="790">
        <v>2002</v>
      </c>
      <c r="B16" s="791">
        <v>-0.87970505251527453</v>
      </c>
      <c r="C16" s="791">
        <v>0.81349194899769228</v>
      </c>
      <c r="D16" s="791">
        <v>-2.0808734768157988</v>
      </c>
      <c r="E16" s="791">
        <v>4.4974569330586467E-2</v>
      </c>
      <c r="F16" s="791">
        <v>1.4870629781306492</v>
      </c>
      <c r="G16" s="791">
        <v>0.42659525732463416</v>
      </c>
      <c r="H16" s="791">
        <v>-1.6028049466369838</v>
      </c>
      <c r="I16" s="791">
        <v>0.35353308059058586</v>
      </c>
      <c r="J16" s="791">
        <v>-1.5937388906019287</v>
      </c>
      <c r="K16" s="791">
        <v>0.19127161969749112</v>
      </c>
      <c r="L16" s="791">
        <v>0.907296198681807</v>
      </c>
      <c r="M16" s="791">
        <v>-1.5462577485961144</v>
      </c>
      <c r="N16" s="791">
        <v>2.0076411176927249</v>
      </c>
      <c r="O16" s="791">
        <v>2.3011494148351743</v>
      </c>
      <c r="P16" s="791">
        <v>-1.9389018605857926</v>
      </c>
      <c r="Q16" s="791">
        <v>0.11273941871931432</v>
      </c>
      <c r="R16" s="791">
        <v>-0.19797368114591826</v>
      </c>
      <c r="S16" s="791">
        <v>-0.36339492098292986</v>
      </c>
      <c r="T16" s="791">
        <v>-0.28317114516768799</v>
      </c>
      <c r="U16" s="791">
        <v>0.28833438819425833</v>
      </c>
      <c r="V16" s="791">
        <v>1.1511343314389229</v>
      </c>
      <c r="W16" s="791">
        <v>-0.19797368114591826</v>
      </c>
    </row>
    <row r="17" spans="1:23">
      <c r="A17" s="790">
        <v>2003</v>
      </c>
      <c r="B17" s="791">
        <v>-0.19976197196990966</v>
      </c>
      <c r="C17" s="791">
        <v>-1.4617747275122199</v>
      </c>
      <c r="D17" s="791">
        <v>-2.4042175475673866</v>
      </c>
      <c r="E17" s="791">
        <v>-1.8757182713530881E-2</v>
      </c>
      <c r="F17" s="791">
        <v>0.93240844070203921</v>
      </c>
      <c r="G17" s="791">
        <v>-2.2776184807190964</v>
      </c>
      <c r="H17" s="791">
        <v>0.44574583307767141</v>
      </c>
      <c r="I17" s="791">
        <v>-0.2430126094081313</v>
      </c>
      <c r="J17" s="791">
        <v>-0.38446508783292555</v>
      </c>
      <c r="K17" s="791">
        <v>-1.3206296917689397</v>
      </c>
      <c r="L17" s="791">
        <v>-0.39022674049305933</v>
      </c>
      <c r="M17" s="791">
        <v>-0.30791292625821753</v>
      </c>
      <c r="N17" s="791">
        <v>1.1472356793867422</v>
      </c>
      <c r="O17" s="791">
        <v>-0.29250274759820072</v>
      </c>
      <c r="P17" s="791">
        <v>-0.29967446342289394</v>
      </c>
      <c r="Q17" s="791">
        <v>1.3922411023557655</v>
      </c>
      <c r="R17" s="791">
        <v>-0.7001166861143524</v>
      </c>
      <c r="S17" s="791">
        <v>-0.85892506643356004</v>
      </c>
      <c r="T17" s="791">
        <v>-0.7877642528427532</v>
      </c>
      <c r="U17" s="791">
        <v>-0.23861381699956105</v>
      </c>
      <c r="V17" s="791">
        <v>0.53054072320291557</v>
      </c>
      <c r="W17" s="791">
        <v>-0.7001166861143524</v>
      </c>
    </row>
    <row r="18" spans="1:23">
      <c r="A18" s="790">
        <v>2004</v>
      </c>
      <c r="B18" s="791">
        <v>0.30355347584434778</v>
      </c>
      <c r="C18" s="791">
        <v>2.130502102930715</v>
      </c>
      <c r="D18" s="791">
        <v>-1.1001919036378729</v>
      </c>
      <c r="E18" s="791">
        <v>1.6211292486507365</v>
      </c>
      <c r="F18" s="791">
        <v>-8.5291913561962196E-2</v>
      </c>
      <c r="G18" s="791">
        <v>0.68527868129876734</v>
      </c>
      <c r="H18" s="791">
        <v>3.300196826179546E-2</v>
      </c>
      <c r="I18" s="791">
        <v>0.64571555306030637</v>
      </c>
      <c r="J18" s="791">
        <v>1.6790124800269879</v>
      </c>
      <c r="K18" s="791">
        <v>1.3293624424665946</v>
      </c>
      <c r="L18" s="791">
        <v>2.4473598638810583</v>
      </c>
      <c r="M18" s="791">
        <v>3.1788514967170349</v>
      </c>
      <c r="N18" s="791">
        <v>1.8586844324070766</v>
      </c>
      <c r="O18" s="791">
        <v>1.0054130475748757</v>
      </c>
      <c r="P18" s="791">
        <v>1.6314995873566374</v>
      </c>
      <c r="Q18" s="791">
        <v>1.5837471462157948</v>
      </c>
      <c r="R18" s="791">
        <v>1.1750881316098707</v>
      </c>
      <c r="S18" s="791">
        <v>1.1477378142727372</v>
      </c>
      <c r="T18" s="791">
        <v>1.2497493176626198</v>
      </c>
      <c r="U18" s="791">
        <v>0.80199128128180741</v>
      </c>
      <c r="V18" s="791">
        <v>1.4628059230067094</v>
      </c>
      <c r="W18" s="791">
        <v>1.1750881316098707</v>
      </c>
    </row>
    <row r="19" spans="1:23">
      <c r="A19" s="790">
        <v>2005</v>
      </c>
      <c r="B19" s="791">
        <v>0.50734729965203451</v>
      </c>
      <c r="C19" s="791">
        <v>1.2878272171495477</v>
      </c>
      <c r="D19" s="791">
        <v>1.8440292425196501</v>
      </c>
      <c r="E19" s="791">
        <v>0.77271425917665748</v>
      </c>
      <c r="F19" s="791">
        <v>1.0984951744328555</v>
      </c>
      <c r="G19" s="791">
        <v>1.523338313888762</v>
      </c>
      <c r="H19" s="791">
        <v>0.31704490954319375</v>
      </c>
      <c r="I19" s="791">
        <v>-0.44680764526940298</v>
      </c>
      <c r="J19" s="791">
        <v>1.9298051798462394</v>
      </c>
      <c r="K19" s="791">
        <v>0.37491380206916552</v>
      </c>
      <c r="L19" s="791">
        <v>-0.17123789246640575</v>
      </c>
      <c r="M19" s="791">
        <v>3.5306161326708261</v>
      </c>
      <c r="N19" s="791">
        <v>-0.46373531910933213</v>
      </c>
      <c r="O19" s="791">
        <v>-0.57626360110397779</v>
      </c>
      <c r="P19" s="791">
        <v>0.23786165075782317</v>
      </c>
      <c r="Q19" s="791">
        <v>-0.34064893015306541</v>
      </c>
      <c r="R19" s="791">
        <v>0.73170731707317072</v>
      </c>
      <c r="S19" s="791">
        <v>0.84803301865805691</v>
      </c>
      <c r="T19" s="791">
        <v>0.80385203826167906</v>
      </c>
      <c r="U19" s="791">
        <v>0.29922251518275289</v>
      </c>
      <c r="V19" s="791">
        <v>-0.225855085235111</v>
      </c>
      <c r="W19" s="791">
        <v>0.73170731707317072</v>
      </c>
    </row>
    <row r="20" spans="1:23">
      <c r="A20" s="790">
        <v>2006</v>
      </c>
      <c r="B20" s="791">
        <v>6.3538257789460681</v>
      </c>
      <c r="C20" s="791">
        <v>3.9110944271731602</v>
      </c>
      <c r="D20" s="791">
        <v>3.357174460446342</v>
      </c>
      <c r="E20" s="791">
        <v>3.4952581294625689</v>
      </c>
      <c r="F20" s="791">
        <v>4.4981247668610305</v>
      </c>
      <c r="G20" s="791">
        <v>1.7149956932905848</v>
      </c>
      <c r="H20" s="791">
        <v>3.1800685002769038</v>
      </c>
      <c r="I20" s="791">
        <v>2.0801199326659243</v>
      </c>
      <c r="J20" s="791">
        <v>4.0615181286515805</v>
      </c>
      <c r="K20" s="791">
        <v>2.8825557782826792</v>
      </c>
      <c r="L20" s="791">
        <v>3.6155423852418207</v>
      </c>
      <c r="M20" s="791">
        <v>3.1032017303078523</v>
      </c>
      <c r="N20" s="791">
        <v>4.4855086330358986</v>
      </c>
      <c r="O20" s="791">
        <v>3.6723283777827</v>
      </c>
      <c r="P20" s="791">
        <v>2.7967139477406753</v>
      </c>
      <c r="Q20" s="791">
        <v>3.5943259468642212</v>
      </c>
      <c r="R20" s="791">
        <v>3.8164418309696759</v>
      </c>
      <c r="S20" s="791">
        <v>3.8263465150342966</v>
      </c>
      <c r="T20" s="791">
        <v>3.8473303938552639</v>
      </c>
      <c r="U20" s="791">
        <v>3.6154507121321524</v>
      </c>
      <c r="V20" s="791">
        <v>3.7049121951391406</v>
      </c>
      <c r="W20" s="791">
        <v>3.8164418309696759</v>
      </c>
    </row>
    <row r="21" spans="1:23">
      <c r="A21" s="790">
        <v>2007</v>
      </c>
      <c r="B21" s="791">
        <v>3.6586401173132663</v>
      </c>
      <c r="C21" s="791">
        <v>3.1554020361642725</v>
      </c>
      <c r="D21" s="791">
        <v>2.9849973322308911</v>
      </c>
      <c r="E21" s="791">
        <v>1.4773575887540613</v>
      </c>
      <c r="F21" s="791">
        <v>1.2977184069550742</v>
      </c>
      <c r="G21" s="791">
        <v>2.2058083278878908</v>
      </c>
      <c r="H21" s="791">
        <v>2.4720841585783102</v>
      </c>
      <c r="I21" s="791">
        <v>3.4198941135712162</v>
      </c>
      <c r="J21" s="791">
        <v>2.8265788577084527</v>
      </c>
      <c r="K21" s="791">
        <v>3.5528902377528246</v>
      </c>
      <c r="L21" s="791">
        <v>2.4265307264876443</v>
      </c>
      <c r="M21" s="791">
        <v>1.9930534580987163</v>
      </c>
      <c r="N21" s="791">
        <v>2.8259710396954527</v>
      </c>
      <c r="O21" s="791">
        <v>2.094278958627326</v>
      </c>
      <c r="P21" s="791">
        <v>1.222353462095771</v>
      </c>
      <c r="Q21" s="791">
        <v>2.2968253632431201</v>
      </c>
      <c r="R21" s="791">
        <v>2.9764549089293646</v>
      </c>
      <c r="S21" s="791">
        <v>3.0503194918417194</v>
      </c>
      <c r="T21" s="791">
        <v>3.053231791850743</v>
      </c>
      <c r="U21" s="791">
        <v>2.5605539381756288</v>
      </c>
      <c r="V21" s="791">
        <v>2.4145224723187266</v>
      </c>
      <c r="W21" s="791">
        <v>2.9764549089293646</v>
      </c>
    </row>
    <row r="22" spans="1:23">
      <c r="A22" s="790">
        <v>2008</v>
      </c>
      <c r="B22" s="791">
        <v>0.41942342675938737</v>
      </c>
      <c r="C22" s="791">
        <v>0.1061583922800618</v>
      </c>
      <c r="D22" s="791">
        <v>3.7723902370252356</v>
      </c>
      <c r="E22" s="791">
        <v>1.9567180877752905</v>
      </c>
      <c r="F22" s="791">
        <v>2.5658590880883441E-2</v>
      </c>
      <c r="G22" s="791">
        <v>3.9262124958837772</v>
      </c>
      <c r="H22" s="791">
        <v>0.62916036516618257</v>
      </c>
      <c r="I22" s="791">
        <v>0.87620799277275885</v>
      </c>
      <c r="J22" s="791">
        <v>1.7478763852593993</v>
      </c>
      <c r="K22" s="791">
        <v>1.1633859112957197</v>
      </c>
      <c r="L22" s="791">
        <v>0.27882743242205971</v>
      </c>
      <c r="M22" s="791">
        <v>0.19402699009979338</v>
      </c>
      <c r="N22" s="791">
        <v>-0.19309083786823536</v>
      </c>
      <c r="O22" s="791">
        <v>0.26863546033817698</v>
      </c>
      <c r="P22" s="791">
        <v>2.500444322643149</v>
      </c>
      <c r="Q22" s="791">
        <v>-0.33842888666666837</v>
      </c>
      <c r="R22" s="791">
        <v>0.95987920621225198</v>
      </c>
      <c r="S22" s="791">
        <v>1.0305729318669052</v>
      </c>
      <c r="T22" s="791">
        <v>0.90882991013854053</v>
      </c>
      <c r="U22" s="791">
        <v>1.2688633577634727</v>
      </c>
      <c r="V22" s="791">
        <v>0.40760370761617687</v>
      </c>
      <c r="W22" s="791">
        <v>0.95987920621225198</v>
      </c>
    </row>
    <row r="23" spans="1:23">
      <c r="A23" s="790">
        <v>2009</v>
      </c>
      <c r="B23" s="791">
        <v>-9.8374630929263898</v>
      </c>
      <c r="C23" s="791">
        <v>-4.2227918067023049</v>
      </c>
      <c r="D23" s="791">
        <v>-1.1289883907903018</v>
      </c>
      <c r="E23" s="791">
        <v>-2.8300503666948624</v>
      </c>
      <c r="F23" s="791">
        <v>-9.4761494596969236</v>
      </c>
      <c r="G23" s="791">
        <v>-4.1436813322408224</v>
      </c>
      <c r="H23" s="791">
        <v>-7.219032791292852</v>
      </c>
      <c r="I23" s="791">
        <v>-1.1940358250302909</v>
      </c>
      <c r="J23" s="791">
        <v>-5.430565967926527</v>
      </c>
      <c r="K23" s="791">
        <v>-5.3996690134183778</v>
      </c>
      <c r="L23" s="791">
        <v>-5.0317276534444808</v>
      </c>
      <c r="M23" s="791">
        <v>-10.553188703099281</v>
      </c>
      <c r="N23" s="791">
        <v>-4.0853532273958146</v>
      </c>
      <c r="O23" s="791">
        <v>-5.4959694693992889</v>
      </c>
      <c r="P23" s="791">
        <v>-3.5976217153499324</v>
      </c>
      <c r="Q23" s="791">
        <v>-5.2462858891387247</v>
      </c>
      <c r="R23" s="791">
        <v>-5.6938361286187371</v>
      </c>
      <c r="S23" s="791">
        <v>-5.9133208081335624</v>
      </c>
      <c r="T23" s="791">
        <v>-6.1317382372894427</v>
      </c>
      <c r="U23" s="791">
        <v>-3.2054862994832658</v>
      </c>
      <c r="V23" s="791">
        <v>-3.9402877190883792</v>
      </c>
      <c r="W23" s="791">
        <v>-5.6938361286187371</v>
      </c>
    </row>
    <row r="24" spans="1:23">
      <c r="A24" s="790">
        <v>2010</v>
      </c>
      <c r="B24" s="791">
        <v>7.7766833428871864</v>
      </c>
      <c r="C24" s="791">
        <v>5.0463911997808282</v>
      </c>
      <c r="D24" s="791">
        <v>2.9325021154504127</v>
      </c>
      <c r="E24" s="791">
        <v>2.910269200716022</v>
      </c>
      <c r="F24" s="791">
        <v>5.0021006395101777</v>
      </c>
      <c r="G24" s="791">
        <v>0.58394299634809022</v>
      </c>
      <c r="H24" s="791">
        <v>3.0254558868134795</v>
      </c>
      <c r="I24" s="791">
        <v>1.0131827868029439</v>
      </c>
      <c r="J24" s="791">
        <v>5.4824225662494293</v>
      </c>
      <c r="K24" s="791">
        <v>2.4229205624357877</v>
      </c>
      <c r="L24" s="791">
        <v>5.3320099833000025</v>
      </c>
      <c r="M24" s="791">
        <v>5.1240065588854948</v>
      </c>
      <c r="N24" s="791">
        <v>3.3111548816144083</v>
      </c>
      <c r="O24" s="791">
        <v>4.5056776022025211</v>
      </c>
      <c r="P24" s="791">
        <v>1.0389070030046317</v>
      </c>
      <c r="Q24" s="791">
        <v>5.0246378306949975</v>
      </c>
      <c r="R24" s="791">
        <v>4.1798821930222019</v>
      </c>
      <c r="S24" s="791">
        <v>4.2771579969320879</v>
      </c>
      <c r="T24" s="791">
        <v>4.3414272961138938</v>
      </c>
      <c r="U24" s="791">
        <v>3.3081115602457252</v>
      </c>
      <c r="V24" s="791">
        <v>3.4454759336881824</v>
      </c>
      <c r="W24" s="791">
        <v>4.1798821930222019</v>
      </c>
    </row>
    <row r="25" spans="1:23">
      <c r="A25" s="790">
        <v>2011</v>
      </c>
      <c r="B25" s="791">
        <v>5.2119090386353699</v>
      </c>
      <c r="C25" s="791">
        <v>6.0802071196771958</v>
      </c>
      <c r="D25" s="791">
        <v>3.8527459072580426</v>
      </c>
      <c r="E25" s="791">
        <v>0.96408051294453956</v>
      </c>
      <c r="F25" s="791">
        <v>2.0485134195902042</v>
      </c>
      <c r="G25" s="791">
        <v>0.54819074415158198</v>
      </c>
      <c r="H25" s="791">
        <v>3.5872324017365331</v>
      </c>
      <c r="I25" s="791">
        <v>2.3222795372329141</v>
      </c>
      <c r="J25" s="791">
        <v>4.6784822777615984</v>
      </c>
      <c r="K25" s="791">
        <v>2.8342595586746628</v>
      </c>
      <c r="L25" s="791">
        <v>3.0128216686370672</v>
      </c>
      <c r="M25" s="791">
        <v>4.6577032151707582</v>
      </c>
      <c r="N25" s="791">
        <v>3.5231507531341464</v>
      </c>
      <c r="O25" s="791">
        <v>-0.4912205652736632</v>
      </c>
      <c r="P25" s="791">
        <v>2.912802369203773</v>
      </c>
      <c r="Q25" s="791">
        <v>4.5787052956154719</v>
      </c>
      <c r="R25" s="791">
        <v>3.9251929977166466</v>
      </c>
      <c r="S25" s="791">
        <v>4.1130042137802194</v>
      </c>
      <c r="T25" s="791">
        <v>4.1253230378178332</v>
      </c>
      <c r="U25" s="791">
        <v>2.7352836356033077</v>
      </c>
      <c r="V25" s="791">
        <v>2.3300710277395673</v>
      </c>
      <c r="W25" s="791">
        <v>3.9251929977166466</v>
      </c>
    </row>
    <row r="26" spans="1:23">
      <c r="A26" s="790">
        <v>2012</v>
      </c>
      <c r="B26" s="791">
        <v>0.70957860294450159</v>
      </c>
      <c r="C26" s="791">
        <v>1.0155784085847015</v>
      </c>
      <c r="D26" s="791">
        <v>-0.1836746529755871</v>
      </c>
      <c r="E26" s="791">
        <v>1.1929734430260723</v>
      </c>
      <c r="F26" s="791">
        <v>3.0441204662370436</v>
      </c>
      <c r="G26" s="791">
        <v>0.45469760580450519</v>
      </c>
      <c r="H26" s="791">
        <v>-0.85681903971515161</v>
      </c>
      <c r="I26" s="791">
        <v>-0.45474683281756861</v>
      </c>
      <c r="J26" s="791">
        <v>0.57601339428200848</v>
      </c>
      <c r="K26" s="791">
        <v>-0.37337036291910131</v>
      </c>
      <c r="L26" s="791">
        <v>1.2704586094795163</v>
      </c>
      <c r="M26" s="791">
        <v>-1.532263391831997</v>
      </c>
      <c r="N26" s="791">
        <v>0.56812959172210153</v>
      </c>
      <c r="O26" s="791">
        <v>2.5887183600581678</v>
      </c>
      <c r="P26" s="791">
        <v>2.6911201126614692</v>
      </c>
      <c r="Q26" s="791">
        <v>-4.6962570564595581E-2</v>
      </c>
      <c r="R26" s="791">
        <v>0.4184975936388366</v>
      </c>
      <c r="S26" s="791">
        <v>0.37917097644884928</v>
      </c>
      <c r="T26" s="791">
        <v>0.40574521897607935</v>
      </c>
      <c r="U26" s="791">
        <v>0.54717396740067503</v>
      </c>
      <c r="V26" s="791">
        <v>0.81443553232122212</v>
      </c>
      <c r="W26" s="791">
        <v>0.4184975936388366</v>
      </c>
    </row>
    <row r="27" spans="1:23">
      <c r="A27" s="790">
        <v>2013</v>
      </c>
      <c r="B27" s="791">
        <v>0.7315915980001928</v>
      </c>
      <c r="C27" s="791">
        <v>1.2594936904402019</v>
      </c>
      <c r="D27" s="791">
        <v>0.3405076378912591</v>
      </c>
      <c r="E27" s="791">
        <v>0.46036633702580598</v>
      </c>
      <c r="F27" s="791">
        <v>-0.97331332013232619</v>
      </c>
      <c r="G27" s="791">
        <v>3.0020734111664851</v>
      </c>
      <c r="H27" s="791">
        <v>0.50190515166866156</v>
      </c>
      <c r="I27" s="791">
        <v>0.24576992024496874</v>
      </c>
      <c r="J27" s="791">
        <v>-0.86813334750555193</v>
      </c>
      <c r="K27" s="791">
        <v>0.17900514739526746</v>
      </c>
      <c r="L27" s="791">
        <v>-5.1841616491715869E-2</v>
      </c>
      <c r="M27" s="791">
        <v>-2.4671955506482557</v>
      </c>
      <c r="N27" s="791">
        <v>0.21651462611594063</v>
      </c>
      <c r="O27" s="791">
        <v>-0.66797937711996158</v>
      </c>
      <c r="P27" s="791">
        <v>-0.80937788722680548</v>
      </c>
      <c r="Q27" s="791">
        <v>1.2655865651000811</v>
      </c>
      <c r="R27" s="791">
        <v>0.43759116482600541</v>
      </c>
      <c r="S27" s="791">
        <v>0.44685307447103001</v>
      </c>
      <c r="T27" s="791">
        <v>0.45185596726130756</v>
      </c>
      <c r="U27" s="791">
        <v>0.30161780717017256</v>
      </c>
      <c r="V27" s="791">
        <v>0.2874884577179842</v>
      </c>
      <c r="W27" s="791">
        <v>0.43759116482600541</v>
      </c>
    </row>
    <row r="28" spans="1:23">
      <c r="A28" s="790">
        <v>2014</v>
      </c>
      <c r="B28" s="791">
        <v>2.210498251322087</v>
      </c>
      <c r="C28" s="791">
        <v>2.448977443160782</v>
      </c>
      <c r="D28" s="791">
        <v>2.7098491452161104</v>
      </c>
      <c r="E28" s="791">
        <v>3.7908555444313587</v>
      </c>
      <c r="F28" s="791">
        <v>1.2107714235796032</v>
      </c>
      <c r="G28" s="791">
        <v>-0.36471976111866572</v>
      </c>
      <c r="H28" s="791">
        <v>1.6855489405571944</v>
      </c>
      <c r="I28" s="791">
        <v>3.0550863153613381</v>
      </c>
      <c r="J28" s="791">
        <v>2.9211827001092918</v>
      </c>
      <c r="K28" s="791">
        <v>1.9847657070090208</v>
      </c>
      <c r="L28" s="791">
        <v>2.0553163976972293</v>
      </c>
      <c r="M28" s="791">
        <v>3.1909256101051975</v>
      </c>
      <c r="N28" s="791">
        <v>3.2244744196489648</v>
      </c>
      <c r="O28" s="791">
        <v>1.0696009278823064</v>
      </c>
      <c r="P28" s="791">
        <v>1.728978202732194</v>
      </c>
      <c r="Q28" s="791">
        <v>3.6268213716950388</v>
      </c>
      <c r="R28" s="791">
        <v>2.2095435684647304</v>
      </c>
      <c r="S28" s="791">
        <v>2.1212581586953001</v>
      </c>
      <c r="T28" s="791">
        <v>2.0934320118044552</v>
      </c>
      <c r="U28" s="791">
        <v>2.9239396127675517</v>
      </c>
      <c r="V28" s="791">
        <v>3.001708294741404</v>
      </c>
      <c r="W28" s="791">
        <v>2.2095435684647304</v>
      </c>
    </row>
    <row r="29" spans="1:23">
      <c r="A29" s="790">
        <v>2015</v>
      </c>
      <c r="B29" s="791">
        <v>2.5307619752328985</v>
      </c>
      <c r="C29" s="791">
        <v>1.75533644908071</v>
      </c>
      <c r="D29" s="791">
        <v>3.6088532471521866</v>
      </c>
      <c r="E29" s="791">
        <v>0.86532370236194334</v>
      </c>
      <c r="F29" s="791">
        <v>0.37756598855559625</v>
      </c>
      <c r="G29" s="791">
        <v>2.0095375227031216</v>
      </c>
      <c r="H29" s="791">
        <v>0.51982618310770878</v>
      </c>
      <c r="I29" s="791">
        <v>0.29154563340831585</v>
      </c>
      <c r="J29" s="791">
        <v>-0.56881897193489417</v>
      </c>
      <c r="K29" s="791">
        <v>1.4627954635558238</v>
      </c>
      <c r="L29" s="791">
        <v>2.4631613173987978</v>
      </c>
      <c r="M29" s="791">
        <v>0.26662963493998743</v>
      </c>
      <c r="N29" s="791">
        <v>2.2229770793419439</v>
      </c>
      <c r="O29" s="791">
        <v>0.39492408037208337</v>
      </c>
      <c r="P29" s="791">
        <v>0.76169628135054046</v>
      </c>
      <c r="Q29" s="791">
        <v>0.76654199111582155</v>
      </c>
      <c r="R29" s="791">
        <v>1.4919313914543795</v>
      </c>
      <c r="S29" s="791">
        <v>1.5287591299206349</v>
      </c>
      <c r="T29" s="791">
        <v>1.429508754717947</v>
      </c>
      <c r="U29" s="791">
        <v>1.8099155726126739</v>
      </c>
      <c r="V29" s="791">
        <v>1.153871527401698</v>
      </c>
      <c r="W29" s="791">
        <v>1.4919313914543795</v>
      </c>
    </row>
    <row r="30" spans="1:23">
      <c r="A30" s="790">
        <v>2016</v>
      </c>
      <c r="B30" s="791">
        <v>1.0565063415286284</v>
      </c>
      <c r="C30" s="791">
        <v>2.5177960915576754</v>
      </c>
      <c r="D30" s="791">
        <v>5.1404866325819123</v>
      </c>
      <c r="E30" s="791">
        <v>2.0794638108958572</v>
      </c>
      <c r="F30" s="791">
        <v>1.8538237030235456</v>
      </c>
      <c r="G30" s="791">
        <v>2.1429530863943693</v>
      </c>
      <c r="H30" s="791">
        <v>2.7117355839997033</v>
      </c>
      <c r="I30" s="791">
        <v>1.3996007928640439</v>
      </c>
      <c r="J30" s="791">
        <v>6.0301161947950241</v>
      </c>
      <c r="K30" s="791">
        <v>1.2250844494300133</v>
      </c>
      <c r="L30" s="791">
        <v>1.1061735323745392</v>
      </c>
      <c r="M30" s="791">
        <v>-0.54862611529054139</v>
      </c>
      <c r="N30" s="791">
        <v>1.802008793137065</v>
      </c>
      <c r="O30" s="791">
        <v>1.5424332213619929</v>
      </c>
      <c r="P30" s="791">
        <v>2.2565051788550656</v>
      </c>
      <c r="Q30" s="791">
        <v>1.1970037533725886</v>
      </c>
      <c r="R30" s="791">
        <v>2.23</v>
      </c>
      <c r="S30" s="791">
        <v>2.3024958354429561</v>
      </c>
      <c r="T30" s="791">
        <v>2.1644159923975654</v>
      </c>
      <c r="U30" s="791">
        <v>2.6070737122045919</v>
      </c>
      <c r="V30" s="791">
        <v>1.6592470766790091</v>
      </c>
      <c r="W30" s="791">
        <v>2.23</v>
      </c>
    </row>
    <row r="31" spans="1:23">
      <c r="A31" s="790">
        <v>2017</v>
      </c>
      <c r="B31" s="791">
        <v>3.622168841440836</v>
      </c>
      <c r="C31" s="791">
        <v>3.6723156570838622</v>
      </c>
      <c r="D31" s="791">
        <v>4.258157613639983</v>
      </c>
      <c r="E31" s="791">
        <v>2.5653369262303167</v>
      </c>
      <c r="F31" s="791">
        <v>1.386595604726119</v>
      </c>
      <c r="G31" s="791">
        <v>1.8033162236049118</v>
      </c>
      <c r="H31" s="791">
        <v>2.1933224801457101</v>
      </c>
      <c r="I31" s="791">
        <v>4.3058659328687439</v>
      </c>
      <c r="J31" s="791">
        <v>0.86333533175482335</v>
      </c>
      <c r="K31" s="791">
        <v>2.46821662780739</v>
      </c>
      <c r="L31" s="791">
        <v>1.3666828303707759</v>
      </c>
      <c r="M31" s="791">
        <v>1.9202510716127819</v>
      </c>
      <c r="N31" s="791">
        <v>2.2865452630573695</v>
      </c>
      <c r="O31" s="791">
        <v>1.0457452299805818</v>
      </c>
      <c r="P31" s="791">
        <v>2.9128640012999427</v>
      </c>
      <c r="Q31" s="791">
        <v>2.0402379211619661</v>
      </c>
      <c r="R31" s="791">
        <v>2.6802308520003915</v>
      </c>
      <c r="S31" s="791">
        <v>2.7261162802403232</v>
      </c>
      <c r="T31" s="791">
        <v>2.6493281871680656</v>
      </c>
      <c r="U31" s="791">
        <v>2.8666144747251834</v>
      </c>
      <c r="V31" s="791">
        <v>2.3274059583790931</v>
      </c>
      <c r="W31" s="791">
        <v>2.6802308520003915</v>
      </c>
    </row>
    <row r="32" spans="1:23">
      <c r="A32" s="790">
        <v>2018</v>
      </c>
      <c r="B32" s="791">
        <v>2.1640283064418941</v>
      </c>
      <c r="C32" s="791">
        <v>0.42315756503424951</v>
      </c>
      <c r="D32" s="791">
        <v>3.506152816601813</v>
      </c>
      <c r="E32" s="791">
        <v>0.47506098290069515</v>
      </c>
      <c r="F32" s="791">
        <v>-0.24146112913011195</v>
      </c>
      <c r="G32" s="791">
        <v>-0.13936442265069549</v>
      </c>
      <c r="H32" s="791">
        <v>0.52430824496571249</v>
      </c>
      <c r="I32" s="791">
        <v>-1.8800807867370692</v>
      </c>
      <c r="J32" s="791">
        <v>1.2420548358303329</v>
      </c>
      <c r="K32" s="791">
        <v>1.2843307517036642</v>
      </c>
      <c r="L32" s="791">
        <v>0.13958228385589244</v>
      </c>
      <c r="M32" s="791">
        <v>-0.56966653035144854</v>
      </c>
      <c r="N32" s="791">
        <v>0.69559070554111679</v>
      </c>
      <c r="O32" s="791">
        <v>-0.51691615446140182</v>
      </c>
      <c r="P32" s="791">
        <v>0.4203815719865478</v>
      </c>
      <c r="Q32" s="791">
        <v>-0.25023862624768917</v>
      </c>
      <c r="R32" s="791">
        <v>0.98123273316185577</v>
      </c>
      <c r="S32" s="791">
        <v>1.1067081344858056</v>
      </c>
      <c r="T32" s="791">
        <v>0.9841620392852789</v>
      </c>
      <c r="U32" s="791">
        <v>0.96773866311875945</v>
      </c>
      <c r="V32" s="791">
        <v>-3.2188639475712058E-2</v>
      </c>
      <c r="W32" s="791">
        <v>0.98123273316185577</v>
      </c>
    </row>
    <row r="33" spans="1:23">
      <c r="A33" s="790">
        <v>2019</v>
      </c>
      <c r="B33" s="791">
        <v>-0.40405185303630281</v>
      </c>
      <c r="C33" s="791">
        <v>1.7858607927831136</v>
      </c>
      <c r="D33" s="791">
        <v>2.9530670864012434</v>
      </c>
      <c r="E33" s="791">
        <v>1.7041478310461933</v>
      </c>
      <c r="F33" s="791">
        <v>-1.4337428275049913</v>
      </c>
      <c r="G33" s="791">
        <v>3.1692863541479124</v>
      </c>
      <c r="H33" s="791">
        <v>1.4638596174107763</v>
      </c>
      <c r="I33" s="791">
        <v>4.365215735436899</v>
      </c>
      <c r="J33" s="791">
        <v>2.1198290333100736</v>
      </c>
      <c r="K33" s="791">
        <v>1.089572106526232E-2</v>
      </c>
      <c r="L33" s="791">
        <v>0.45668078073610946</v>
      </c>
      <c r="M33" s="791">
        <v>-1.9627771671382226</v>
      </c>
      <c r="N33" s="791">
        <v>1.4800287617209964</v>
      </c>
      <c r="O33" s="791">
        <v>1.5514407052574397</v>
      </c>
      <c r="P33" s="791">
        <v>2.3921532770790037</v>
      </c>
      <c r="Q33" s="791">
        <v>-7.1227549913992563E-2</v>
      </c>
      <c r="R33" s="791">
        <v>1.0566037735849056</v>
      </c>
      <c r="S33" s="791">
        <v>0.9835070155575758</v>
      </c>
      <c r="T33" s="791">
        <v>0.88025092198056432</v>
      </c>
      <c r="U33" s="791">
        <v>2.0075465050512222</v>
      </c>
      <c r="V33" s="791">
        <v>1.6221376076567495</v>
      </c>
      <c r="W33" s="791">
        <v>1.0566037735849056</v>
      </c>
    </row>
    <row r="34" spans="1:23">
      <c r="A34" s="790">
        <v>2020</v>
      </c>
      <c r="B34" s="791">
        <v>-4.752916133365563</v>
      </c>
      <c r="C34" s="791">
        <v>-3.7020171666459425</v>
      </c>
      <c r="D34" s="791">
        <v>-2.2736428970259315</v>
      </c>
      <c r="E34" s="791">
        <v>-2.237161383800458</v>
      </c>
      <c r="F34" s="791">
        <v>-5.0468065777720712</v>
      </c>
      <c r="G34" s="791">
        <v>-4.7864497656738347</v>
      </c>
      <c r="H34" s="791">
        <v>-4.7165700046702108</v>
      </c>
      <c r="I34" s="791">
        <v>-3.3239278103160435</v>
      </c>
      <c r="J34" s="791">
        <v>-3.9462218882919604</v>
      </c>
      <c r="K34" s="791">
        <v>-3.0885978825169418</v>
      </c>
      <c r="L34" s="791">
        <v>-3.4828733120241613</v>
      </c>
      <c r="M34" s="791">
        <v>-4.8805129555857736</v>
      </c>
      <c r="N34" s="791">
        <v>-3.5144206915570826</v>
      </c>
      <c r="O34" s="791">
        <v>-2.3104223543753983</v>
      </c>
      <c r="P34" s="791">
        <v>-1.6921088710714558</v>
      </c>
      <c r="Q34" s="791">
        <v>-3.0426850919365727</v>
      </c>
      <c r="R34" s="791">
        <v>-3.6967886482449588</v>
      </c>
      <c r="S34" s="791">
        <v>-3.7840111488463446</v>
      </c>
      <c r="T34" s="791">
        <v>-3.8649076346108644</v>
      </c>
      <c r="U34" s="791">
        <v>-2.7561936762926291</v>
      </c>
      <c r="V34" s="791">
        <v>-2.9544571735290526</v>
      </c>
      <c r="W34" s="791">
        <v>-3.6967886482449588</v>
      </c>
    </row>
    <row r="35" spans="1:23">
      <c r="A35" s="790">
        <v>2021</v>
      </c>
      <c r="B35" s="791">
        <v>3.2299589030632885</v>
      </c>
      <c r="C35" s="791">
        <v>2.7883932448384616</v>
      </c>
      <c r="D35" s="791">
        <v>3.2336147340201</v>
      </c>
      <c r="E35" s="791">
        <v>2.4492117127923887</v>
      </c>
      <c r="F35" s="791">
        <v>6.0845636176366327</v>
      </c>
      <c r="G35" s="791">
        <v>3.677518011631415</v>
      </c>
      <c r="H35" s="791">
        <v>2.4357802051837756</v>
      </c>
      <c r="I35" s="791">
        <v>2.400355978172648</v>
      </c>
      <c r="J35" s="791">
        <v>0.74199311342539598</v>
      </c>
      <c r="K35" s="791">
        <v>1.720610416890874</v>
      </c>
      <c r="L35" s="791">
        <v>8.7083105800135385</v>
      </c>
      <c r="M35" s="791">
        <v>1.3070158387754183</v>
      </c>
      <c r="N35" s="791">
        <v>1.9189179298663848</v>
      </c>
      <c r="O35" s="791">
        <v>2.3396709071507238</v>
      </c>
      <c r="P35" s="791">
        <v>1.2659680107017837</v>
      </c>
      <c r="Q35" s="791">
        <v>1.9957022285553703</v>
      </c>
      <c r="R35" s="791">
        <v>2.6269872043427687</v>
      </c>
      <c r="S35" s="791">
        <v>2.6832767215844817</v>
      </c>
      <c r="T35" s="791">
        <v>2.6532151907232482</v>
      </c>
      <c r="U35" s="791">
        <v>2.4804315967166346</v>
      </c>
      <c r="V35" s="791">
        <v>2.1687502680376984</v>
      </c>
      <c r="W35" s="791">
        <v>2.6269872043427687</v>
      </c>
    </row>
    <row r="36" spans="1:23">
      <c r="A36" s="790">
        <v>2022</v>
      </c>
      <c r="B36" s="791">
        <v>1.376778613558749</v>
      </c>
      <c r="C36" s="791">
        <v>2.0821538126658621</v>
      </c>
      <c r="D36" s="791">
        <v>4.922504811964556</v>
      </c>
      <c r="E36" s="791">
        <v>3.2728138458498299</v>
      </c>
      <c r="F36" s="791">
        <v>5.0798898008928361</v>
      </c>
      <c r="G36" s="791">
        <v>4.4938325922016569</v>
      </c>
      <c r="H36" s="791">
        <v>1.6033349564912442</v>
      </c>
      <c r="I36" s="791">
        <v>0.19119934785327886</v>
      </c>
      <c r="J36" s="791">
        <v>1.0881406945604832</v>
      </c>
      <c r="K36" s="791">
        <v>1.0841745942672343</v>
      </c>
      <c r="L36" s="791">
        <v>-0.22509849168964538</v>
      </c>
      <c r="M36" s="791">
        <v>1.6860361609862471</v>
      </c>
      <c r="N36" s="791">
        <v>2.6454180498414459</v>
      </c>
      <c r="O36" s="791">
        <v>2.5583092359942712</v>
      </c>
      <c r="P36" s="791">
        <v>1.2646424900672943</v>
      </c>
      <c r="Q36" s="791">
        <v>1.4981197908998942</v>
      </c>
      <c r="R36" s="791">
        <v>1.7852082742986681</v>
      </c>
      <c r="S36" s="791">
        <v>1.7186998654914101</v>
      </c>
      <c r="T36" s="791">
        <v>1.5441087898138051</v>
      </c>
      <c r="U36" s="791">
        <v>3.0392940052616275</v>
      </c>
      <c r="V36" s="791">
        <v>2.2604997736695887</v>
      </c>
      <c r="W36" s="791">
        <v>1.7852082742986681</v>
      </c>
    </row>
    <row r="37" spans="1:23">
      <c r="A37" s="786"/>
      <c r="B37" s="1228" t="s">
        <v>501</v>
      </c>
      <c r="C37" s="1229"/>
      <c r="D37" s="1229"/>
      <c r="E37" s="1229"/>
      <c r="F37" s="1229"/>
      <c r="G37" s="1229"/>
      <c r="H37" s="1229"/>
      <c r="I37" s="1229"/>
      <c r="J37" s="1229"/>
      <c r="K37" s="1228" t="s">
        <v>501</v>
      </c>
      <c r="L37" s="1229"/>
      <c r="M37" s="1229"/>
      <c r="N37" s="1229"/>
      <c r="O37" s="1229"/>
      <c r="P37" s="1229"/>
      <c r="Q37" s="1229"/>
      <c r="R37" s="1229"/>
      <c r="S37" s="1228" t="s">
        <v>501</v>
      </c>
      <c r="T37" s="1229"/>
      <c r="U37" s="1229"/>
      <c r="V37" s="1229"/>
      <c r="W37" s="1229"/>
    </row>
    <row r="38" spans="1:23">
      <c r="A38" s="790">
        <v>1991</v>
      </c>
      <c r="B38" s="792">
        <v>72.306213882801899</v>
      </c>
      <c r="C38" s="792">
        <v>65.072802087578054</v>
      </c>
      <c r="D38" s="792">
        <v>77.034964492014154</v>
      </c>
      <c r="E38" s="792">
        <v>50.213443502130978</v>
      </c>
      <c r="F38" s="792">
        <v>86.541792369129652</v>
      </c>
      <c r="G38" s="792">
        <v>76.467650370754683</v>
      </c>
      <c r="H38" s="792">
        <v>80.501796030565089</v>
      </c>
      <c r="I38" s="792">
        <v>59.229711631191037</v>
      </c>
      <c r="J38" s="792">
        <v>78.068739789296799</v>
      </c>
      <c r="K38" s="792">
        <v>81.552893077334019</v>
      </c>
      <c r="L38" s="792">
        <v>79.520589864195344</v>
      </c>
      <c r="M38" s="792">
        <v>84.222968398092675</v>
      </c>
      <c r="N38" s="792">
        <v>51.220838554624933</v>
      </c>
      <c r="O38" s="792">
        <v>59.505155702311647</v>
      </c>
      <c r="P38" s="792">
        <v>81.331036229359796</v>
      </c>
      <c r="Q38" s="792">
        <v>47.898552060014609</v>
      </c>
      <c r="R38" s="792">
        <v>73.319999999999993</v>
      </c>
      <c r="S38" s="792">
        <v>75.681694527308807</v>
      </c>
      <c r="T38" s="792">
        <v>75.617016568136535</v>
      </c>
      <c r="U38" s="792">
        <v>59.663173896267551</v>
      </c>
      <c r="V38" s="792">
        <v>52.816936177735201</v>
      </c>
      <c r="W38" s="792">
        <v>73.319999999999993</v>
      </c>
    </row>
    <row r="39" spans="1:23">
      <c r="A39" s="790">
        <v>1992</v>
      </c>
      <c r="B39" s="792">
        <v>72.781917715298647</v>
      </c>
      <c r="C39" s="792">
        <v>66.887335371083665</v>
      </c>
      <c r="D39" s="792">
        <v>79.916266344015639</v>
      </c>
      <c r="E39" s="792">
        <v>54.716704915496273</v>
      </c>
      <c r="F39" s="792">
        <v>85.347833924816598</v>
      </c>
      <c r="G39" s="792">
        <v>75.967535973107928</v>
      </c>
      <c r="H39" s="792">
        <v>81.458979048069509</v>
      </c>
      <c r="I39" s="792">
        <v>63.854881718872562</v>
      </c>
      <c r="J39" s="792">
        <v>79.099471758893458</v>
      </c>
      <c r="K39" s="792">
        <v>82.402692255589784</v>
      </c>
      <c r="L39" s="792">
        <v>80.053851956212526</v>
      </c>
      <c r="M39" s="792">
        <v>83.625122941301413</v>
      </c>
      <c r="N39" s="792">
        <v>56.067084049569281</v>
      </c>
      <c r="O39" s="792">
        <v>64.760707147796552</v>
      </c>
      <c r="P39" s="792">
        <v>82.2668245572617</v>
      </c>
      <c r="Q39" s="792">
        <v>56.055213141632159</v>
      </c>
      <c r="R39" s="792">
        <v>74.73</v>
      </c>
      <c r="S39" s="792">
        <v>76.67663922282108</v>
      </c>
      <c r="T39" s="792">
        <v>76.522511151212257</v>
      </c>
      <c r="U39" s="792">
        <v>64.269014925469833</v>
      </c>
      <c r="V39" s="792">
        <v>58.21760997659117</v>
      </c>
      <c r="W39" s="792">
        <v>74.73</v>
      </c>
    </row>
    <row r="40" spans="1:23">
      <c r="A40" s="790">
        <v>1993</v>
      </c>
      <c r="B40" s="792">
        <v>69.812802867408919</v>
      </c>
      <c r="C40" s="792">
        <v>65.732940249227909</v>
      </c>
      <c r="D40" s="792">
        <v>82.207619500047727</v>
      </c>
      <c r="E40" s="792">
        <v>61.113742970846019</v>
      </c>
      <c r="F40" s="792">
        <v>81.835730947585944</v>
      </c>
      <c r="G40" s="792">
        <v>75.964298314416936</v>
      </c>
      <c r="H40" s="792">
        <v>80.093897538338624</v>
      </c>
      <c r="I40" s="792">
        <v>70.08776632102294</v>
      </c>
      <c r="J40" s="792">
        <v>77.762330328962491</v>
      </c>
      <c r="K40" s="792">
        <v>80.512443962029238</v>
      </c>
      <c r="L40" s="792">
        <v>77.536816786459923</v>
      </c>
      <c r="M40" s="792">
        <v>79.778609745099857</v>
      </c>
      <c r="N40" s="792">
        <v>62.811546474549459</v>
      </c>
      <c r="O40" s="792">
        <v>73.037255101531557</v>
      </c>
      <c r="P40" s="792">
        <v>80.817162336085161</v>
      </c>
      <c r="Q40" s="792">
        <v>63.3046680099391</v>
      </c>
      <c r="R40" s="792">
        <v>74</v>
      </c>
      <c r="S40" s="792">
        <v>75.065944618722256</v>
      </c>
      <c r="T40" s="792">
        <v>74.723154170257956</v>
      </c>
      <c r="U40" s="792">
        <v>69.877376951709536</v>
      </c>
      <c r="V40" s="792">
        <v>65.184299096724999</v>
      </c>
      <c r="W40" s="792">
        <v>74</v>
      </c>
    </row>
    <row r="41" spans="1:23">
      <c r="A41" s="790">
        <v>1994</v>
      </c>
      <c r="B41" s="792">
        <v>71.111848928455984</v>
      </c>
      <c r="C41" s="792">
        <v>66.805541012103461</v>
      </c>
      <c r="D41" s="792">
        <v>83.496312330361704</v>
      </c>
      <c r="E41" s="792">
        <v>67.752057997323917</v>
      </c>
      <c r="F41" s="792">
        <v>83.018994468835672</v>
      </c>
      <c r="G41" s="792">
        <v>76.708305549571193</v>
      </c>
      <c r="H41" s="792">
        <v>80.797128982127546</v>
      </c>
      <c r="I41" s="792">
        <v>77.818140603485148</v>
      </c>
      <c r="J41" s="792">
        <v>79.141336740704801</v>
      </c>
      <c r="K41" s="792">
        <v>81.469017823397436</v>
      </c>
      <c r="L41" s="792">
        <v>78.746866080379874</v>
      </c>
      <c r="M41" s="792">
        <v>81.947610376528189</v>
      </c>
      <c r="N41" s="792">
        <v>70.54763515994965</v>
      </c>
      <c r="O41" s="792">
        <v>80.535575833158831</v>
      </c>
      <c r="P41" s="792">
        <v>81.571092250434774</v>
      </c>
      <c r="Q41" s="792">
        <v>71.041020227671225</v>
      </c>
      <c r="R41" s="792">
        <v>75.77</v>
      </c>
      <c r="S41" s="792">
        <v>76.152374611441786</v>
      </c>
      <c r="T41" s="792">
        <v>75.799798804074953</v>
      </c>
      <c r="U41" s="792">
        <v>75.629769004649788</v>
      </c>
      <c r="V41" s="792">
        <v>72.669960718128266</v>
      </c>
      <c r="W41" s="792">
        <v>75.77</v>
      </c>
    </row>
    <row r="42" spans="1:23">
      <c r="A42" s="790">
        <v>1995</v>
      </c>
      <c r="B42" s="792">
        <v>72.273403887068582</v>
      </c>
      <c r="C42" s="792">
        <v>67.392858134405316</v>
      </c>
      <c r="D42" s="792">
        <v>84.708440280747865</v>
      </c>
      <c r="E42" s="792">
        <v>73.136252428720496</v>
      </c>
      <c r="F42" s="792">
        <v>83.014282249774894</v>
      </c>
      <c r="G42" s="792">
        <v>77.065728131577416</v>
      </c>
      <c r="H42" s="792">
        <v>81.519593724076202</v>
      </c>
      <c r="I42" s="792">
        <v>83.630782555580382</v>
      </c>
      <c r="J42" s="792">
        <v>78.365592868956256</v>
      </c>
      <c r="K42" s="792">
        <v>82.473463751445195</v>
      </c>
      <c r="L42" s="792">
        <v>79.636190824162455</v>
      </c>
      <c r="M42" s="792">
        <v>83.675151302005034</v>
      </c>
      <c r="N42" s="792">
        <v>76.182305666189706</v>
      </c>
      <c r="O42" s="792">
        <v>83.836234298325508</v>
      </c>
      <c r="P42" s="792">
        <v>82.923426500865503</v>
      </c>
      <c r="Q42" s="792">
        <v>73.702514374297394</v>
      </c>
      <c r="R42" s="792">
        <v>76.94</v>
      </c>
      <c r="S42" s="792">
        <v>76.887014930317363</v>
      </c>
      <c r="T42" s="792">
        <v>76.511232456617975</v>
      </c>
      <c r="U42" s="792">
        <v>79.366534930588784</v>
      </c>
      <c r="V42" s="792">
        <v>77.364029164611424</v>
      </c>
      <c r="W42" s="792">
        <v>76.94</v>
      </c>
    </row>
    <row r="43" spans="1:23">
      <c r="A43" s="790">
        <v>1996</v>
      </c>
      <c r="B43" s="792">
        <v>72.973613086832856</v>
      </c>
      <c r="C43" s="792">
        <v>68.128740813572321</v>
      </c>
      <c r="D43" s="792">
        <v>83.735217207971147</v>
      </c>
      <c r="E43" s="792">
        <v>76.21742915268895</v>
      </c>
      <c r="F43" s="792">
        <v>82.951204049497022</v>
      </c>
      <c r="G43" s="792">
        <v>78.653931640182606</v>
      </c>
      <c r="H43" s="792">
        <v>83.136956505375736</v>
      </c>
      <c r="I43" s="792">
        <v>85.927726799061105</v>
      </c>
      <c r="J43" s="792">
        <v>78.321511646864607</v>
      </c>
      <c r="K43" s="792">
        <v>82.408648681355189</v>
      </c>
      <c r="L43" s="792">
        <v>79.211164666678712</v>
      </c>
      <c r="M43" s="792">
        <v>81.496187469265152</v>
      </c>
      <c r="N43" s="792">
        <v>78.414098240446975</v>
      </c>
      <c r="O43" s="792">
        <v>86.544733608104195</v>
      </c>
      <c r="P43" s="792">
        <v>83.844378473067593</v>
      </c>
      <c r="Q43" s="792">
        <v>75.667868725851577</v>
      </c>
      <c r="R43" s="792">
        <v>77.56</v>
      </c>
      <c r="S43" s="792">
        <v>77.294353839368455</v>
      </c>
      <c r="T43" s="792">
        <v>76.985369285668753</v>
      </c>
      <c r="U43" s="792">
        <v>80.87108696904528</v>
      </c>
      <c r="V43" s="792">
        <v>79.802813995958999</v>
      </c>
      <c r="W43" s="792">
        <v>77.56</v>
      </c>
    </row>
    <row r="44" spans="1:23">
      <c r="A44" s="790">
        <v>1997</v>
      </c>
      <c r="B44" s="792">
        <v>74.255098501808831</v>
      </c>
      <c r="C44" s="792">
        <v>69.542840081939445</v>
      </c>
      <c r="D44" s="792">
        <v>82.132865196165014</v>
      </c>
      <c r="E44" s="792">
        <v>77.947026688513745</v>
      </c>
      <c r="F44" s="792">
        <v>85.130104659722036</v>
      </c>
      <c r="G44" s="792">
        <v>81.488173229191673</v>
      </c>
      <c r="H44" s="792">
        <v>84.523308004240235</v>
      </c>
      <c r="I44" s="792">
        <v>87.213174481509171</v>
      </c>
      <c r="J44" s="792">
        <v>79.645763033811605</v>
      </c>
      <c r="K44" s="792">
        <v>84.038609762298677</v>
      </c>
      <c r="L44" s="792">
        <v>81.490263156231507</v>
      </c>
      <c r="M44" s="792">
        <v>83.040885609129134</v>
      </c>
      <c r="N44" s="792">
        <v>78.166549677181564</v>
      </c>
      <c r="O44" s="792">
        <v>88.663908588762936</v>
      </c>
      <c r="P44" s="792">
        <v>85.607666059216257</v>
      </c>
      <c r="Q44" s="792">
        <v>77.879124406286479</v>
      </c>
      <c r="R44" s="792">
        <v>78.95</v>
      </c>
      <c r="S44" s="792">
        <v>78.709265414905715</v>
      </c>
      <c r="T44" s="792">
        <v>78.545825517784749</v>
      </c>
      <c r="U44" s="792">
        <v>81.268766192239354</v>
      </c>
      <c r="V44" s="792">
        <v>80.950187700347954</v>
      </c>
      <c r="W44" s="792">
        <v>78.95</v>
      </c>
    </row>
    <row r="45" spans="1:23">
      <c r="A45" s="790">
        <v>1998</v>
      </c>
      <c r="B45" s="792">
        <v>76.02176825658286</v>
      </c>
      <c r="C45" s="792">
        <v>72.051689566170197</v>
      </c>
      <c r="D45" s="792">
        <v>82.517587259056626</v>
      </c>
      <c r="E45" s="792">
        <v>78.935449277875534</v>
      </c>
      <c r="F45" s="792">
        <v>85.620268909802036</v>
      </c>
      <c r="G45" s="792">
        <v>82.511812232537068</v>
      </c>
      <c r="H45" s="792">
        <v>86.169557438986701</v>
      </c>
      <c r="I45" s="792">
        <v>87.459956027941274</v>
      </c>
      <c r="J45" s="792">
        <v>81.474079423258644</v>
      </c>
      <c r="K45" s="792">
        <v>85.746320181183862</v>
      </c>
      <c r="L45" s="792">
        <v>81.750090387432664</v>
      </c>
      <c r="M45" s="792">
        <v>84.967274301757357</v>
      </c>
      <c r="N45" s="792">
        <v>79.070498106259265</v>
      </c>
      <c r="O45" s="792">
        <v>89.000499533674002</v>
      </c>
      <c r="P45" s="792">
        <v>86.090208956018529</v>
      </c>
      <c r="Q45" s="792">
        <v>79.643838174380946</v>
      </c>
      <c r="R45" s="792">
        <v>80.540000000000006</v>
      </c>
      <c r="S45" s="792">
        <v>80.388902080720314</v>
      </c>
      <c r="T45" s="792">
        <v>80.288043986301972</v>
      </c>
      <c r="U45" s="792">
        <v>82.024203304261349</v>
      </c>
      <c r="V45" s="792">
        <v>81.845129293928466</v>
      </c>
      <c r="W45" s="792">
        <v>80.540000000000006</v>
      </c>
    </row>
    <row r="46" spans="1:23">
      <c r="A46" s="790">
        <v>1999</v>
      </c>
      <c r="B46" s="792">
        <v>77.9479556311273</v>
      </c>
      <c r="C46" s="792">
        <v>74.047372625061783</v>
      </c>
      <c r="D46" s="792">
        <v>82.453181196717864</v>
      </c>
      <c r="E46" s="792">
        <v>82.186659871302751</v>
      </c>
      <c r="F46" s="792">
        <v>85.242302927666458</v>
      </c>
      <c r="G46" s="792">
        <v>83.810697204588706</v>
      </c>
      <c r="H46" s="792">
        <v>88.693785750585747</v>
      </c>
      <c r="I46" s="792">
        <v>89.572628520594563</v>
      </c>
      <c r="J46" s="792">
        <v>82.699643082186597</v>
      </c>
      <c r="K46" s="792">
        <v>86.642482086348267</v>
      </c>
      <c r="L46" s="792">
        <v>83.300487934111956</v>
      </c>
      <c r="M46" s="792">
        <v>86.960037917494532</v>
      </c>
      <c r="N46" s="792">
        <v>80.199992546874455</v>
      </c>
      <c r="O46" s="792">
        <v>90.181074447413692</v>
      </c>
      <c r="P46" s="792">
        <v>86.697559460844687</v>
      </c>
      <c r="Q46" s="792">
        <v>81.684937325409607</v>
      </c>
      <c r="R46" s="792">
        <v>82.06</v>
      </c>
      <c r="S46" s="792">
        <v>81.871972761697378</v>
      </c>
      <c r="T46" s="792">
        <v>81.845352914352944</v>
      </c>
      <c r="U46" s="792">
        <v>83.333784309222295</v>
      </c>
      <c r="V46" s="792">
        <v>83.668271120379615</v>
      </c>
      <c r="W46" s="792">
        <v>82.06</v>
      </c>
    </row>
    <row r="47" spans="1:23">
      <c r="A47" s="790">
        <v>2000</v>
      </c>
      <c r="B47" s="792">
        <v>80.695684589393565</v>
      </c>
      <c r="C47" s="792">
        <v>77.44972669546631</v>
      </c>
      <c r="D47" s="792">
        <v>83.677134495338336</v>
      </c>
      <c r="E47" s="792">
        <v>84.635806989413226</v>
      </c>
      <c r="F47" s="792">
        <v>89.110699775895156</v>
      </c>
      <c r="G47" s="792">
        <v>85.847542395931868</v>
      </c>
      <c r="H47" s="792">
        <v>91.789507281387458</v>
      </c>
      <c r="I47" s="792">
        <v>89.732983047104568</v>
      </c>
      <c r="J47" s="792">
        <v>85.063086798534584</v>
      </c>
      <c r="K47" s="792">
        <v>88.600306616649519</v>
      </c>
      <c r="L47" s="792">
        <v>85.051264599604039</v>
      </c>
      <c r="M47" s="792">
        <v>90.766049168917704</v>
      </c>
      <c r="N47" s="792">
        <v>80.516443759598175</v>
      </c>
      <c r="O47" s="792">
        <v>91.162053285867316</v>
      </c>
      <c r="P47" s="792">
        <v>88.748421851841087</v>
      </c>
      <c r="Q47" s="792">
        <v>83.143543847914046</v>
      </c>
      <c r="R47" s="792">
        <v>84.45</v>
      </c>
      <c r="S47" s="792">
        <v>84.421608274350035</v>
      </c>
      <c r="T47" s="792">
        <v>84.458936455039492</v>
      </c>
      <c r="U47" s="792">
        <v>84.410679987979421</v>
      </c>
      <c r="V47" s="792">
        <v>84.690014843035186</v>
      </c>
      <c r="W47" s="792">
        <v>84.45</v>
      </c>
    </row>
    <row r="48" spans="1:23">
      <c r="A48" s="790">
        <v>2001</v>
      </c>
      <c r="B48" s="792">
        <v>83.332297588579735</v>
      </c>
      <c r="C48" s="792">
        <v>79.686104133112764</v>
      </c>
      <c r="D48" s="792">
        <v>83.492538479927475</v>
      </c>
      <c r="E48" s="792">
        <v>84.849656593860772</v>
      </c>
      <c r="F48" s="792">
        <v>90.773364853336574</v>
      </c>
      <c r="G48" s="792">
        <v>90.499438356444514</v>
      </c>
      <c r="H48" s="792">
        <v>93.969018499258198</v>
      </c>
      <c r="I48" s="792">
        <v>88.876660210997386</v>
      </c>
      <c r="J48" s="792">
        <v>84.854214169260771</v>
      </c>
      <c r="K48" s="792">
        <v>89.667281819509967</v>
      </c>
      <c r="L48" s="792">
        <v>83.807185807771162</v>
      </c>
      <c r="M48" s="792">
        <v>92.572599296041574</v>
      </c>
      <c r="N48" s="792">
        <v>81.717276894346597</v>
      </c>
      <c r="O48" s="792">
        <v>90.522133683954735</v>
      </c>
      <c r="P48" s="792">
        <v>89.944722001143603</v>
      </c>
      <c r="Q48" s="792">
        <v>83.764632505521064</v>
      </c>
      <c r="R48" s="792">
        <v>85.87</v>
      </c>
      <c r="S48" s="792">
        <v>85.977861484051971</v>
      </c>
      <c r="T48" s="792">
        <v>86.099084077521127</v>
      </c>
      <c r="U48" s="792">
        <v>84.615619836412449</v>
      </c>
      <c r="V48" s="792">
        <v>85.04061494663776</v>
      </c>
      <c r="W48" s="792">
        <v>85.87</v>
      </c>
    </row>
    <row r="49" spans="1:23">
      <c r="A49" s="790">
        <v>2002</v>
      </c>
      <c r="B49" s="792">
        <v>82.599219156315925</v>
      </c>
      <c r="C49" s="792">
        <v>80.334344174705564</v>
      </c>
      <c r="D49" s="792">
        <v>81.755164391578447</v>
      </c>
      <c r="E49" s="792">
        <v>84.887817361492353</v>
      </c>
      <c r="F49" s="792">
        <v>92.123221956074019</v>
      </c>
      <c r="G49" s="792">
        <v>90.885504668378545</v>
      </c>
      <c r="H49" s="792">
        <v>92.462878422445883</v>
      </c>
      <c r="I49" s="792">
        <v>89.190868605767349</v>
      </c>
      <c r="J49" s="792">
        <v>83.501859557730597</v>
      </c>
      <c r="K49" s="792">
        <v>89.838789881784848</v>
      </c>
      <c r="L49" s="792">
        <v>84.567565218827269</v>
      </c>
      <c r="M49" s="792">
        <v>91.141188306349704</v>
      </c>
      <c r="N49" s="792">
        <v>83.357866545536311</v>
      </c>
      <c r="O49" s="792">
        <v>92.605183233519369</v>
      </c>
      <c r="P49" s="792">
        <v>88.200782112764713</v>
      </c>
      <c r="Q49" s="792">
        <v>83.859068265300166</v>
      </c>
      <c r="R49" s="792">
        <v>85.7</v>
      </c>
      <c r="S49" s="792">
        <v>85.665422302249183</v>
      </c>
      <c r="T49" s="792">
        <v>85.855276315159927</v>
      </c>
      <c r="U49" s="792">
        <v>84.859595766184555</v>
      </c>
      <c r="V49" s="792">
        <v>86.019546660955285</v>
      </c>
      <c r="W49" s="792">
        <v>85.7</v>
      </c>
    </row>
    <row r="50" spans="1:23">
      <c r="A50" s="790">
        <v>2003</v>
      </c>
      <c r="B50" s="792">
        <v>82.434217327297532</v>
      </c>
      <c r="C50" s="792">
        <v>79.160037034047036</v>
      </c>
      <c r="D50" s="792">
        <v>79.789592383233554</v>
      </c>
      <c r="E50" s="792">
        <v>84.871894798488313</v>
      </c>
      <c r="F50" s="792">
        <v>92.982186653439115</v>
      </c>
      <c r="G50" s="792">
        <v>88.81547961775675</v>
      </c>
      <c r="H50" s="792">
        <v>92.875027850157593</v>
      </c>
      <c r="I50" s="792">
        <v>88.974123548614699</v>
      </c>
      <c r="J50" s="792">
        <v>83.180824060039839</v>
      </c>
      <c r="K50" s="792">
        <v>88.652352147880094</v>
      </c>
      <c r="L50" s="792">
        <v>84.237559965559498</v>
      </c>
      <c r="M50" s="792">
        <v>90.860552806409103</v>
      </c>
      <c r="N50" s="792">
        <v>84.314177732122275</v>
      </c>
      <c r="O50" s="792">
        <v>92.334310528142964</v>
      </c>
      <c r="P50" s="792">
        <v>87.936466892233483</v>
      </c>
      <c r="Q50" s="792">
        <v>85.02658868174224</v>
      </c>
      <c r="R50" s="792">
        <v>85.1</v>
      </c>
      <c r="S50" s="792">
        <v>84.929620516829019</v>
      </c>
      <c r="T50" s="792">
        <v>85.178939139169714</v>
      </c>
      <c r="U50" s="792">
        <v>84.65710904563646</v>
      </c>
      <c r="V50" s="792">
        <v>86.475915385906191</v>
      </c>
      <c r="W50" s="792">
        <v>85.1</v>
      </c>
    </row>
    <row r="51" spans="1:23">
      <c r="A51" s="790">
        <v>2004</v>
      </c>
      <c r="B51" s="792">
        <v>82.684449259279631</v>
      </c>
      <c r="C51" s="792">
        <v>80.846543287738143</v>
      </c>
      <c r="D51" s="792">
        <v>78.911753747887559</v>
      </c>
      <c r="E51" s="792">
        <v>86.247777908950695</v>
      </c>
      <c r="F51" s="792">
        <v>92.902880367170638</v>
      </c>
      <c r="G51" s="792">
        <v>89.424113165270484</v>
      </c>
      <c r="H51" s="792">
        <v>92.905678437371833</v>
      </c>
      <c r="I51" s="792">
        <v>89.5486433025672</v>
      </c>
      <c r="J51" s="792">
        <v>84.577440476997197</v>
      </c>
      <c r="K51" s="792">
        <v>89.830863221697243</v>
      </c>
      <c r="L51" s="792">
        <v>86.299156198469333</v>
      </c>
      <c r="M51" s="792">
        <v>93.748874849221025</v>
      </c>
      <c r="N51" s="792">
        <v>85.881312227941265</v>
      </c>
      <c r="O51" s="792">
        <v>93.262651733581237</v>
      </c>
      <c r="P51" s="792">
        <v>89.37114998671629</v>
      </c>
      <c r="Q51" s="792">
        <v>86.373194853513979</v>
      </c>
      <c r="R51" s="792">
        <v>86.1</v>
      </c>
      <c r="S51" s="792">
        <v>85.904389887018993</v>
      </c>
      <c r="T51" s="792">
        <v>86.243462349853758</v>
      </c>
      <c r="U51" s="792">
        <v>85.336051679167696</v>
      </c>
      <c r="V51" s="792">
        <v>87.740890198145493</v>
      </c>
      <c r="W51" s="792">
        <v>86.1</v>
      </c>
    </row>
    <row r="52" spans="1:23">
      <c r="A52" s="790">
        <v>2005</v>
      </c>
      <c r="B52" s="792">
        <v>83.103946579828744</v>
      </c>
      <c r="C52" s="792">
        <v>81.887707076322243</v>
      </c>
      <c r="D52" s="792">
        <v>80.366909562783704</v>
      </c>
      <c r="E52" s="792">
        <v>86.914226787076174</v>
      </c>
      <c r="F52" s="792">
        <v>93.923414024913157</v>
      </c>
      <c r="G52" s="792">
        <v>90.786344942972306</v>
      </c>
      <c r="H52" s="792">
        <v>93.200231161534106</v>
      </c>
      <c r="I52" s="792">
        <v>89.148533118056307</v>
      </c>
      <c r="J52" s="792">
        <v>86.209620304303655</v>
      </c>
      <c r="K52" s="792">
        <v>90.167651526433261</v>
      </c>
      <c r="L52" s="792">
        <v>86.151379342178799</v>
      </c>
      <c r="M52" s="792">
        <v>97.058787748845006</v>
      </c>
      <c r="N52" s="792">
        <v>85.483050250625752</v>
      </c>
      <c r="O52" s="792">
        <v>92.725213018216223</v>
      </c>
      <c r="P52" s="792">
        <v>89.583729679375949</v>
      </c>
      <c r="Q52" s="792">
        <v>86.078965489306455</v>
      </c>
      <c r="R52" s="792">
        <v>86.73</v>
      </c>
      <c r="S52" s="792">
        <v>86.632887477737683</v>
      </c>
      <c r="T52" s="792">
        <v>86.93673217982051</v>
      </c>
      <c r="U52" s="792">
        <v>85.591396359359763</v>
      </c>
      <c r="V52" s="792">
        <v>87.542722935802431</v>
      </c>
      <c r="W52" s="792">
        <v>86.73</v>
      </c>
    </row>
    <row r="53" spans="1:23">
      <c r="A53" s="790">
        <v>2006</v>
      </c>
      <c r="B53" s="792">
        <v>88.384226560939467</v>
      </c>
      <c r="C53" s="792">
        <v>85.090412624324173</v>
      </c>
      <c r="D53" s="792">
        <v>83.064966925275485</v>
      </c>
      <c r="E53" s="792">
        <v>89.952103364511004</v>
      </c>
      <c r="F53" s="792">
        <v>98.148206373049192</v>
      </c>
      <c r="G53" s="792">
        <v>92.343326848840235</v>
      </c>
      <c r="H53" s="792">
        <v>96.164062354887307</v>
      </c>
      <c r="I53" s="792">
        <v>91.002929525124273</v>
      </c>
      <c r="J53" s="792">
        <v>89.711039661604644</v>
      </c>
      <c r="K53" s="792">
        <v>92.766784375650246</v>
      </c>
      <c r="L53" s="792">
        <v>89.266218977765746</v>
      </c>
      <c r="M53" s="792">
        <v>100.070717729683</v>
      </c>
      <c r="N53" s="792">
        <v>89.31739984939999</v>
      </c>
      <c r="O53" s="792">
        <v>96.130387329243646</v>
      </c>
      <c r="P53" s="792">
        <v>92.08913034222536</v>
      </c>
      <c r="Q53" s="792">
        <v>89.172924080680914</v>
      </c>
      <c r="R53" s="792">
        <v>90.04</v>
      </c>
      <c r="S53" s="792">
        <v>89.947761948615693</v>
      </c>
      <c r="T53" s="792">
        <v>90.281475500399296</v>
      </c>
      <c r="U53" s="792">
        <v>88.685911108558088</v>
      </c>
      <c r="V53" s="792">
        <v>90.786103953807839</v>
      </c>
      <c r="W53" s="792">
        <v>90.04</v>
      </c>
    </row>
    <row r="54" spans="1:23">
      <c r="A54" s="790">
        <v>2007</v>
      </c>
      <c r="B54" s="792">
        <v>91.617887331275057</v>
      </c>
      <c r="C54" s="792">
        <v>87.775357236852685</v>
      </c>
      <c r="D54" s="792">
        <v>85.544453972013429</v>
      </c>
      <c r="E54" s="792">
        <v>91.281017589810503</v>
      </c>
      <c r="F54" s="792">
        <v>99.421893713248494</v>
      </c>
      <c r="G54" s="792">
        <v>94.380243642720686</v>
      </c>
      <c r="H54" s="792">
        <v>98.541318906607842</v>
      </c>
      <c r="I54" s="792">
        <v>94.115133355131363</v>
      </c>
      <c r="J54" s="792">
        <v>92.246792941710012</v>
      </c>
      <c r="K54" s="792">
        <v>96.062686401609952</v>
      </c>
      <c r="L54" s="792">
        <v>91.432291209634997</v>
      </c>
      <c r="M54" s="792">
        <v>102.06518062993869</v>
      </c>
      <c r="N54" s="792">
        <v>91.841483702553035</v>
      </c>
      <c r="O54" s="792">
        <v>98.143625803926952</v>
      </c>
      <c r="P54" s="792">
        <v>93.214785015177455</v>
      </c>
      <c r="Q54" s="792">
        <v>91.221070418111523</v>
      </c>
      <c r="R54" s="792">
        <v>92.72</v>
      </c>
      <c r="S54" s="792">
        <v>92.69145606380971</v>
      </c>
      <c r="T54" s="792">
        <v>93.03797821252941</v>
      </c>
      <c r="U54" s="792">
        <v>90.956761698055217</v>
      </c>
      <c r="V54" s="792">
        <v>92.97815483551517</v>
      </c>
      <c r="W54" s="792">
        <v>92.72</v>
      </c>
    </row>
    <row r="55" spans="1:23">
      <c r="A55" s="790">
        <v>2008</v>
      </c>
      <c r="B55" s="792">
        <v>92.002154213844435</v>
      </c>
      <c r="C55" s="792">
        <v>87.868538144913416</v>
      </c>
      <c r="D55" s="792">
        <v>88.771524601970214</v>
      </c>
      <c r="E55" s="792">
        <v>93.067129771695676</v>
      </c>
      <c r="F55" s="792">
        <v>99.447403970202416</v>
      </c>
      <c r="G55" s="792">
        <v>98.085812562266725</v>
      </c>
      <c r="H55" s="792">
        <v>99.161301828480219</v>
      </c>
      <c r="I55" s="792">
        <v>94.93977767599776</v>
      </c>
      <c r="J55" s="792">
        <v>93.859152851697289</v>
      </c>
      <c r="K55" s="792">
        <v>97.180266161218483</v>
      </c>
      <c r="L55" s="792">
        <v>91.687229519619478</v>
      </c>
      <c r="M55" s="792">
        <v>102.26321462785489</v>
      </c>
      <c r="N55" s="792">
        <v>91.664146212161157</v>
      </c>
      <c r="O55" s="792">
        <v>98.407274384897903</v>
      </c>
      <c r="P55" s="792">
        <v>95.545568814953484</v>
      </c>
      <c r="Q55" s="792">
        <v>90.912351965090096</v>
      </c>
      <c r="R55" s="792">
        <v>93.61</v>
      </c>
      <c r="S55" s="792">
        <v>93.646709120156643</v>
      </c>
      <c r="T55" s="792">
        <v>93.883535186313054</v>
      </c>
      <c r="U55" s="792">
        <v>92.110878718650085</v>
      </c>
      <c r="V55" s="792">
        <v>93.357137241897846</v>
      </c>
      <c r="W55" s="792">
        <v>93.61</v>
      </c>
    </row>
    <row r="56" spans="1:23">
      <c r="A56" s="790">
        <v>2009</v>
      </c>
      <c r="B56" s="792">
        <v>82.951476248360279</v>
      </c>
      <c r="C56" s="792">
        <v>84.158032715460919</v>
      </c>
      <c r="D56" s="792">
        <v>87.769304394886404</v>
      </c>
      <c r="E56" s="792">
        <v>90.433283124319416</v>
      </c>
      <c r="F56" s="792">
        <v>90.023619336197456</v>
      </c>
      <c r="G56" s="792">
        <v>94.021449057547372</v>
      </c>
      <c r="H56" s="792">
        <v>92.002814933209365</v>
      </c>
      <c r="I56" s="792">
        <v>93.806162718342236</v>
      </c>
      <c r="J56" s="792">
        <v>88.762069639148876</v>
      </c>
      <c r="K56" s="792">
        <v>91.932853442153643</v>
      </c>
      <c r="L56" s="792">
        <v>87.073777837203679</v>
      </c>
      <c r="M56" s="792">
        <v>91.471184614321942</v>
      </c>
      <c r="N56" s="792">
        <v>87.919342056517806</v>
      </c>
      <c r="O56" s="792">
        <v>92.998840629035925</v>
      </c>
      <c r="P56" s="792">
        <v>92.108200683212104</v>
      </c>
      <c r="Q56" s="792">
        <v>86.142830072461436</v>
      </c>
      <c r="R56" s="792">
        <v>88.28</v>
      </c>
      <c r="S56" s="792">
        <v>88.109078783622095</v>
      </c>
      <c r="T56" s="792">
        <v>88.126842560774818</v>
      </c>
      <c r="U56" s="792">
        <v>89.158277120990107</v>
      </c>
      <c r="V56" s="792">
        <v>89.678597428262847</v>
      </c>
      <c r="W56" s="792">
        <v>88.28</v>
      </c>
    </row>
    <row r="57" spans="1:23">
      <c r="A57" s="790">
        <v>2010</v>
      </c>
      <c r="B57" s="792">
        <v>89.402349884445528</v>
      </c>
      <c r="C57" s="792">
        <v>88.404976272322614</v>
      </c>
      <c r="D57" s="792">
        <v>90.343141102982571</v>
      </c>
      <c r="E57" s="792">
        <v>93.065135110282796</v>
      </c>
      <c r="F57" s="792">
        <v>94.526691374723583</v>
      </c>
      <c r="G57" s="792">
        <v>94.570480724383913</v>
      </c>
      <c r="H57" s="792">
        <v>94.786319513640265</v>
      </c>
      <c r="I57" s="792">
        <v>94.756590611964839</v>
      </c>
      <c r="J57" s="792">
        <v>93.628381375315612</v>
      </c>
      <c r="K57" s="792">
        <v>94.160313451837553</v>
      </c>
      <c r="L57" s="792">
        <v>91.716560364319847</v>
      </c>
      <c r="M57" s="792">
        <v>96.158174113450045</v>
      </c>
      <c r="N57" s="792">
        <v>90.830487642905481</v>
      </c>
      <c r="O57" s="792">
        <v>97.18906856156643</v>
      </c>
      <c r="P57" s="792">
        <v>93.065119230451558</v>
      </c>
      <c r="Q57" s="792">
        <v>90.471195300713646</v>
      </c>
      <c r="R57" s="792">
        <v>91.97</v>
      </c>
      <c r="S57" s="792">
        <v>91.877643292838997</v>
      </c>
      <c r="T57" s="792">
        <v>91.952805358911604</v>
      </c>
      <c r="U57" s="792">
        <v>92.107732393345515</v>
      </c>
      <c r="V57" s="792">
        <v>92.768451920322747</v>
      </c>
      <c r="W57" s="792">
        <v>91.97</v>
      </c>
    </row>
    <row r="58" spans="1:23">
      <c r="A58" s="790">
        <v>2011</v>
      </c>
      <c r="B58" s="792">
        <v>94.061919038825366</v>
      </c>
      <c r="C58" s="792">
        <v>93.780181933781307</v>
      </c>
      <c r="D58" s="792">
        <v>93.823832774316102</v>
      </c>
      <c r="E58" s="792">
        <v>93.962357942226546</v>
      </c>
      <c r="F58" s="792">
        <v>96.463083332629424</v>
      </c>
      <c r="G58" s="792">
        <v>95.088907346414643</v>
      </c>
      <c r="H58" s="792">
        <v>98.186525079647083</v>
      </c>
      <c r="I58" s="792">
        <v>96.957103525926058</v>
      </c>
      <c r="J58" s="792">
        <v>98.008768604914792</v>
      </c>
      <c r="K58" s="792">
        <v>96.82906113632427</v>
      </c>
      <c r="L58" s="792">
        <v>94.47981676870468</v>
      </c>
      <c r="M58" s="792">
        <v>100.6369364807817</v>
      </c>
      <c r="N58" s="792">
        <v>94.030582652371919</v>
      </c>
      <c r="O58" s="792">
        <v>96.711655869594097</v>
      </c>
      <c r="P58" s="792">
        <v>95.775922228298469</v>
      </c>
      <c r="Q58" s="792">
        <v>94.613604710954036</v>
      </c>
      <c r="R58" s="792">
        <v>95.58</v>
      </c>
      <c r="S58" s="792">
        <v>95.656574632995429</v>
      </c>
      <c r="T58" s="792">
        <v>95.746155622302595</v>
      </c>
      <c r="U58" s="792">
        <v>94.627140124625981</v>
      </c>
      <c r="V58" s="792">
        <v>94.930022741400705</v>
      </c>
      <c r="W58" s="792">
        <v>95.58</v>
      </c>
    </row>
    <row r="59" spans="1:23">
      <c r="A59" s="790">
        <v>2012</v>
      </c>
      <c r="B59" s="792">
        <v>94.729362289843849</v>
      </c>
      <c r="C59" s="792">
        <v>94.732593213032246</v>
      </c>
      <c r="D59" s="792">
        <v>93.651502175059477</v>
      </c>
      <c r="E59" s="792">
        <v>95.083303918918418</v>
      </c>
      <c r="F59" s="792">
        <v>99.399535794721302</v>
      </c>
      <c r="G59" s="792">
        <v>95.521274331504458</v>
      </c>
      <c r="H59" s="792">
        <v>97.345244238329983</v>
      </c>
      <c r="I59" s="792">
        <v>96.516194168450255</v>
      </c>
      <c r="J59" s="792">
        <v>98.573312239649965</v>
      </c>
      <c r="K59" s="792">
        <v>96.467530119348424</v>
      </c>
      <c r="L59" s="792">
        <v>95.680143735063169</v>
      </c>
      <c r="M59" s="792">
        <v>99.09491354442541</v>
      </c>
      <c r="N59" s="792">
        <v>94.564798217688747</v>
      </c>
      <c r="O59" s="792">
        <v>99.215248261406572</v>
      </c>
      <c r="P59" s="792">
        <v>98.353367334471216</v>
      </c>
      <c r="Q59" s="792">
        <v>94.56917173007794</v>
      </c>
      <c r="R59" s="792">
        <v>95.98</v>
      </c>
      <c r="S59" s="792">
        <v>96.019276601068881</v>
      </c>
      <c r="T59" s="792">
        <v>96.134641071093483</v>
      </c>
      <c r="U59" s="792">
        <v>95.144915201483684</v>
      </c>
      <c r="V59" s="792">
        <v>95.703166577447277</v>
      </c>
      <c r="W59" s="792">
        <v>95.98</v>
      </c>
    </row>
    <row r="60" spans="1:23">
      <c r="A60" s="790">
        <v>2013</v>
      </c>
      <c r="B60" s="792">
        <v>95.422394345195514</v>
      </c>
      <c r="C60" s="792">
        <v>95.925744247340774</v>
      </c>
      <c r="D60" s="792">
        <v>93.970392692965461</v>
      </c>
      <c r="E60" s="792">
        <v>95.521035442293055</v>
      </c>
      <c r="F60" s="792">
        <v>98.432066872681574</v>
      </c>
      <c r="G60" s="792">
        <v>98.38889311021795</v>
      </c>
      <c r="H60" s="792">
        <v>97.833825034066592</v>
      </c>
      <c r="I60" s="792">
        <v>96.753401941881549</v>
      </c>
      <c r="J60" s="792">
        <v>97.717564444356796</v>
      </c>
      <c r="K60" s="792">
        <v>96.640211963827127</v>
      </c>
      <c r="L60" s="792">
        <v>95.63054160188932</v>
      </c>
      <c r="M60" s="792">
        <v>96.650048246538617</v>
      </c>
      <c r="N60" s="792">
        <v>94.769544836987066</v>
      </c>
      <c r="O60" s="792">
        <v>98.552510864062</v>
      </c>
      <c r="P60" s="792">
        <v>97.557316927923054</v>
      </c>
      <c r="Q60" s="792">
        <v>95.766026462220225</v>
      </c>
      <c r="R60" s="792">
        <v>96.4</v>
      </c>
      <c r="S60" s="792">
        <v>96.448341690645606</v>
      </c>
      <c r="T60" s="792">
        <v>96.569031183378456</v>
      </c>
      <c r="U60" s="792">
        <v>95.431889208348323</v>
      </c>
      <c r="V60" s="792">
        <v>95.978302135028059</v>
      </c>
      <c r="W60" s="792">
        <v>96.4</v>
      </c>
    </row>
    <row r="61" spans="1:23">
      <c r="A61" s="790">
        <v>2014</v>
      </c>
      <c r="B61" s="792">
        <v>97.531704703565723</v>
      </c>
      <c r="C61" s="792">
        <v>98.274944086142256</v>
      </c>
      <c r="D61" s="792">
        <v>96.516848576112011</v>
      </c>
      <c r="E61" s="792">
        <v>99.142099910455471</v>
      </c>
      <c r="F61" s="792">
        <v>99.62385421001477</v>
      </c>
      <c r="G61" s="792">
        <v>98.030049374299054</v>
      </c>
      <c r="H61" s="792">
        <v>99.482862035434877</v>
      </c>
      <c r="I61" s="792">
        <v>99.709301884254529</v>
      </c>
      <c r="J61" s="792">
        <v>100.5720730318735</v>
      </c>
      <c r="K61" s="792">
        <v>98.558293750066014</v>
      </c>
      <c r="L61" s="792">
        <v>97.596051804639615</v>
      </c>
      <c r="M61" s="792">
        <v>99.734079388216443</v>
      </c>
      <c r="N61" s="792">
        <v>97.825364567873464</v>
      </c>
      <c r="O61" s="792">
        <v>99.606629434715316</v>
      </c>
      <c r="P61" s="792">
        <v>99.244061672777207</v>
      </c>
      <c r="Q61" s="792">
        <v>99.239289176775159</v>
      </c>
      <c r="R61" s="792">
        <v>98.53</v>
      </c>
      <c r="S61" s="792">
        <v>98.494260007684744</v>
      </c>
      <c r="T61" s="792">
        <v>98.590638195660731</v>
      </c>
      <c r="U61" s="792">
        <v>98.22226002012367</v>
      </c>
      <c r="V61" s="792">
        <v>98.859290791367172</v>
      </c>
      <c r="W61" s="792">
        <v>98.53</v>
      </c>
    </row>
    <row r="62" spans="1:23">
      <c r="A62" s="790">
        <v>2015</v>
      </c>
      <c r="B62" s="792">
        <v>100</v>
      </c>
      <c r="C62" s="792">
        <v>100</v>
      </c>
      <c r="D62" s="792">
        <v>100</v>
      </c>
      <c r="E62" s="792">
        <v>100</v>
      </c>
      <c r="F62" s="792">
        <v>100</v>
      </c>
      <c r="G62" s="792">
        <v>100</v>
      </c>
      <c r="H62" s="792">
        <v>100</v>
      </c>
      <c r="I62" s="792">
        <v>100</v>
      </c>
      <c r="J62" s="792">
        <v>100</v>
      </c>
      <c r="K62" s="792">
        <v>100</v>
      </c>
      <c r="L62" s="792">
        <v>100</v>
      </c>
      <c r="M62" s="792">
        <v>100</v>
      </c>
      <c r="N62" s="792">
        <v>100</v>
      </c>
      <c r="O62" s="792">
        <v>100</v>
      </c>
      <c r="P62" s="792">
        <v>100</v>
      </c>
      <c r="Q62" s="792">
        <v>100</v>
      </c>
      <c r="R62" s="792">
        <v>100</v>
      </c>
      <c r="S62" s="792">
        <v>100</v>
      </c>
      <c r="T62" s="792">
        <v>100</v>
      </c>
      <c r="U62" s="792">
        <v>100</v>
      </c>
      <c r="V62" s="792">
        <v>100</v>
      </c>
      <c r="W62" s="792">
        <v>100</v>
      </c>
    </row>
    <row r="63" spans="1:23">
      <c r="A63" s="790">
        <v>2016</v>
      </c>
      <c r="B63" s="792">
        <v>101.05650634152863</v>
      </c>
      <c r="C63" s="792">
        <v>102.51779609155767</v>
      </c>
      <c r="D63" s="792">
        <v>105.14048663258191</v>
      </c>
      <c r="E63" s="792">
        <v>102.07946381089586</v>
      </c>
      <c r="F63" s="792">
        <v>101.85382370302355</v>
      </c>
      <c r="G63" s="792">
        <v>102.14295308639437</v>
      </c>
      <c r="H63" s="792">
        <v>102.7117355839997</v>
      </c>
      <c r="I63" s="792">
        <v>101.39960079286405</v>
      </c>
      <c r="J63" s="792">
        <v>106.03011619479503</v>
      </c>
      <c r="K63" s="792">
        <v>101.22508444943001</v>
      </c>
      <c r="L63" s="792">
        <v>101.10617353237454</v>
      </c>
      <c r="M63" s="792">
        <v>99.451373884709454</v>
      </c>
      <c r="N63" s="792">
        <v>101.80200879313706</v>
      </c>
      <c r="O63" s="792">
        <v>101.54243322136199</v>
      </c>
      <c r="P63" s="792">
        <v>102.25650517885506</v>
      </c>
      <c r="Q63" s="792">
        <v>101.19700375337258</v>
      </c>
      <c r="R63" s="792">
        <v>102.23</v>
      </c>
      <c r="S63" s="792">
        <v>102.30249583544295</v>
      </c>
      <c r="T63" s="792">
        <v>102.16441599239756</v>
      </c>
      <c r="U63" s="792">
        <v>102.6070737122046</v>
      </c>
      <c r="V63" s="792">
        <v>101.65924707667901</v>
      </c>
      <c r="W63" s="792">
        <v>102.23</v>
      </c>
    </row>
    <row r="64" spans="1:23">
      <c r="A64" s="790">
        <v>2017</v>
      </c>
      <c r="B64" s="792">
        <v>104.7169436264389</v>
      </c>
      <c r="C64" s="792">
        <v>106.28257316874181</v>
      </c>
      <c r="D64" s="792">
        <v>109.61753426910329</v>
      </c>
      <c r="E64" s="792">
        <v>104.69814599010374</v>
      </c>
      <c r="F64" s="792">
        <v>103.26612434570856</v>
      </c>
      <c r="G64" s="792">
        <v>103.98491353066545</v>
      </c>
      <c r="H64" s="792">
        <v>104.96453517026444</v>
      </c>
      <c r="I64" s="792">
        <v>105.76573165950057</v>
      </c>
      <c r="J64" s="792">
        <v>106.94551165025328</v>
      </c>
      <c r="K64" s="792">
        <v>103.72353881531544</v>
      </c>
      <c r="L64" s="792">
        <v>102.48797424651593</v>
      </c>
      <c r="M64" s="792">
        <v>101.36108995745151</v>
      </c>
      <c r="N64" s="792">
        <v>104.12975780293718</v>
      </c>
      <c r="O64" s="792">
        <v>102.60430837320033</v>
      </c>
      <c r="P64" s="792">
        <v>105.2350981071974</v>
      </c>
      <c r="Q64" s="792">
        <v>103.26166339906709</v>
      </c>
      <c r="R64" s="792">
        <v>104.97</v>
      </c>
      <c r="S64" s="792">
        <v>105.0913808294639</v>
      </c>
      <c r="T64" s="792">
        <v>104.87108666257242</v>
      </c>
      <c r="U64" s="792">
        <v>105.54842293930476</v>
      </c>
      <c r="V64" s="792">
        <v>104.02527045040621</v>
      </c>
      <c r="W64" s="792">
        <v>104.97</v>
      </c>
    </row>
    <row r="65" spans="1:23">
      <c r="A65" s="790">
        <v>2018</v>
      </c>
      <c r="B65" s="792">
        <v>106.98304792811197</v>
      </c>
      <c r="C65" s="792">
        <v>106.73231591738201</v>
      </c>
      <c r="D65" s="792">
        <v>113.46089253436692</v>
      </c>
      <c r="E65" s="792">
        <v>105.19552603152241</v>
      </c>
      <c r="F65" s="792">
        <v>103.0167767958856</v>
      </c>
      <c r="G65" s="792">
        <v>103.83999555622835</v>
      </c>
      <c r="H65" s="792">
        <v>105.51487288248806</v>
      </c>
      <c r="I65" s="792">
        <v>103.77725045965762</v>
      </c>
      <c r="J65" s="792">
        <v>108.27383354937631</v>
      </c>
      <c r="K65" s="792">
        <v>105.05569212107201</v>
      </c>
      <c r="L65" s="792">
        <v>102.63102930169207</v>
      </c>
      <c r="M65" s="792">
        <v>100.78366975311526</v>
      </c>
      <c r="N65" s="792">
        <v>104.85407471987408</v>
      </c>
      <c r="O65" s="792">
        <v>102.07393012800625</v>
      </c>
      <c r="P65" s="792">
        <v>105.67748706691619</v>
      </c>
      <c r="Q65" s="792">
        <v>103.00326283118599</v>
      </c>
      <c r="R65" s="792">
        <v>106</v>
      </c>
      <c r="S65" s="792">
        <v>106.25443568976195</v>
      </c>
      <c r="T65" s="792">
        <v>105.90318808770687</v>
      </c>
      <c r="U65" s="792">
        <v>106.56985583638073</v>
      </c>
      <c r="V65" s="792">
        <v>103.99178613111204</v>
      </c>
      <c r="W65" s="792">
        <v>106</v>
      </c>
    </row>
    <row r="66" spans="1:23">
      <c r="A66" s="790">
        <v>2019</v>
      </c>
      <c r="B66" s="792">
        <v>106.55078094056256</v>
      </c>
      <c r="C66" s="792">
        <v>108.63840650059797</v>
      </c>
      <c r="D66" s="792">
        <v>116.81146880773498</v>
      </c>
      <c r="E66" s="792">
        <v>106.98821330669763</v>
      </c>
      <c r="F66" s="792">
        <v>101.5397811474529</v>
      </c>
      <c r="G66" s="792">
        <v>107.13098236548993</v>
      </c>
      <c r="H66" s="792">
        <v>107.05946249696575</v>
      </c>
      <c r="I66" s="792">
        <v>108.30735132648807</v>
      </c>
      <c r="J66" s="792">
        <v>110.56905370842289</v>
      </c>
      <c r="K66" s="792">
        <v>105.0671386962852</v>
      </c>
      <c r="L66" s="792">
        <v>103.09972548754749</v>
      </c>
      <c r="M66" s="792">
        <v>98.805510895035653</v>
      </c>
      <c r="N66" s="792">
        <v>106.40594518354261</v>
      </c>
      <c r="O66" s="792">
        <v>103.65754662951161</v>
      </c>
      <c r="P66" s="792">
        <v>108.20545453694434</v>
      </c>
      <c r="Q66" s="792">
        <v>102.92989613075429</v>
      </c>
      <c r="R66" s="792">
        <v>107.12</v>
      </c>
      <c r="S66" s="792">
        <v>107.29945551915695</v>
      </c>
      <c r="T66" s="792">
        <v>106.8354018772763</v>
      </c>
      <c r="U66" s="792">
        <v>108.7092952527141</v>
      </c>
      <c r="V66" s="792">
        <v>105.67867600286375</v>
      </c>
      <c r="W66" s="792">
        <v>107.12</v>
      </c>
    </row>
    <row r="67" spans="1:23">
      <c r="A67" s="790">
        <v>2020</v>
      </c>
      <c r="B67" s="792">
        <v>101.48651168297485</v>
      </c>
      <c r="C67" s="792">
        <v>104.61659404242513</v>
      </c>
      <c r="D67" s="792">
        <v>114.15559314430655</v>
      </c>
      <c r="E67" s="792">
        <v>104.59471431338261</v>
      </c>
      <c r="F67" s="792">
        <v>96.415264793419524</v>
      </c>
      <c r="G67" s="792">
        <v>102.00321171106482</v>
      </c>
      <c r="H67" s="792">
        <v>102.0099280016408</v>
      </c>
      <c r="I67" s="792">
        <v>104.70729315514761</v>
      </c>
      <c r="J67" s="792">
        <v>106.20575350929492</v>
      </c>
      <c r="K67" s="792">
        <v>101.8220372753084</v>
      </c>
      <c r="L67" s="792">
        <v>99.508892663796445</v>
      </c>
      <c r="M67" s="792">
        <v>93.983295134956649</v>
      </c>
      <c r="N67" s="792">
        <v>102.66639262891962</v>
      </c>
      <c r="O67" s="792">
        <v>101.26261950016077</v>
      </c>
      <c r="P67" s="792">
        <v>106.37450044171064</v>
      </c>
      <c r="Q67" s="792">
        <v>99.79806352607568</v>
      </c>
      <c r="R67" s="792">
        <v>103.16</v>
      </c>
      <c r="S67" s="792">
        <v>103.23923215971035</v>
      </c>
      <c r="T67" s="792">
        <v>102.70631227366587</v>
      </c>
      <c r="U67" s="792">
        <v>105.7130565314085</v>
      </c>
      <c r="V67" s="792">
        <v>102.55644477883732</v>
      </c>
      <c r="W67" s="792">
        <v>103.16</v>
      </c>
    </row>
    <row r="68" spans="1:23" s="244" customFormat="1">
      <c r="A68" s="790">
        <v>2021</v>
      </c>
      <c r="B68" s="792">
        <v>104.76448430252472</v>
      </c>
      <c r="C68" s="792">
        <v>107.53371608364395</v>
      </c>
      <c r="D68" s="792">
        <v>117.84694522390595</v>
      </c>
      <c r="E68" s="792">
        <v>107.15646030731568</v>
      </c>
      <c r="F68" s="792">
        <v>102.28171291685265</v>
      </c>
      <c r="G68" s="792">
        <v>105.75439819414972</v>
      </c>
      <c r="H68" s="792">
        <v>104.49466563524355</v>
      </c>
      <c r="I68" s="792">
        <v>107.22064092600861</v>
      </c>
      <c r="J68" s="792">
        <v>106.99379288636847</v>
      </c>
      <c r="K68" s="792">
        <v>103.57399785536715</v>
      </c>
      <c r="L68" s="792">
        <v>108.17443609167863</v>
      </c>
      <c r="M68" s="792">
        <v>95.211671688196688</v>
      </c>
      <c r="N68" s="792">
        <v>104.63647644505751</v>
      </c>
      <c r="O68" s="792">
        <v>103.63183154847466</v>
      </c>
      <c r="P68" s="792">
        <v>107.72116758884462</v>
      </c>
      <c r="Q68" s="792">
        <v>101.78973570396522</v>
      </c>
      <c r="R68" s="792">
        <v>105.87</v>
      </c>
      <c r="S68" s="792">
        <v>106.00942644381043</v>
      </c>
      <c r="T68" s="792">
        <v>105.43133175271856</v>
      </c>
      <c r="U68" s="792">
        <v>108.33519658745088</v>
      </c>
      <c r="V68" s="792">
        <v>104.78063794982961</v>
      </c>
      <c r="W68" s="792">
        <v>105.87</v>
      </c>
    </row>
    <row r="69" spans="1:23" s="244" customFormat="1">
      <c r="A69" s="790">
        <v>2022</v>
      </c>
      <c r="B69" s="792">
        <v>106.20685931705022</v>
      </c>
      <c r="C69" s="792">
        <v>109.77273345301754</v>
      </c>
      <c r="D69" s="792">
        <v>123.64796677334773</v>
      </c>
      <c r="E69" s="792">
        <v>110.6634917769227</v>
      </c>
      <c r="F69" s="792">
        <v>107.47751121950169</v>
      </c>
      <c r="G69" s="792">
        <v>110.50682380788339</v>
      </c>
      <c r="H69" s="792">
        <v>106.17006513705121</v>
      </c>
      <c r="I69" s="792">
        <v>107.42564609227334</v>
      </c>
      <c r="J69" s="792">
        <v>108.15803588746108</v>
      </c>
      <c r="K69" s="792">
        <v>104.69692082641586</v>
      </c>
      <c r="L69" s="792">
        <v>107.93093706763129</v>
      </c>
      <c r="M69" s="792">
        <v>96.8169749023523</v>
      </c>
      <c r="N69" s="792">
        <v>107.4045486796098</v>
      </c>
      <c r="O69" s="792">
        <v>106.28305426641526</v>
      </c>
      <c r="P69" s="792">
        <v>109.08345524500498</v>
      </c>
      <c r="Q69" s="792">
        <v>103.31466787965113</v>
      </c>
      <c r="R69" s="792">
        <v>107.76</v>
      </c>
      <c r="S69" s="792">
        <v>107.83141031351751</v>
      </c>
      <c r="T69" s="792">
        <v>107.05930621351548</v>
      </c>
      <c r="U69" s="792">
        <v>111.62782172296325</v>
      </c>
      <c r="V69" s="792">
        <v>107.14920403356693</v>
      </c>
      <c r="W69" s="792">
        <v>107.76</v>
      </c>
    </row>
    <row r="70" spans="1:23" s="244" customFormat="1">
      <c r="A70" s="609"/>
      <c r="B70" s="572"/>
      <c r="C70" s="572"/>
      <c r="D70" s="572"/>
      <c r="E70" s="572"/>
      <c r="F70" s="572"/>
      <c r="G70" s="572"/>
      <c r="H70" s="572"/>
      <c r="I70" s="572"/>
      <c r="J70" s="572"/>
      <c r="K70" s="572"/>
      <c r="L70" s="572"/>
      <c r="M70" s="572"/>
      <c r="N70" s="572"/>
      <c r="O70" s="572"/>
      <c r="P70" s="572"/>
      <c r="Q70" s="572"/>
      <c r="R70" s="572"/>
      <c r="S70" s="572"/>
      <c r="T70" s="572"/>
      <c r="U70" s="572"/>
      <c r="V70" s="572"/>
      <c r="W70" s="572"/>
    </row>
    <row r="71" spans="1:23">
      <c r="A71" s="12" t="s">
        <v>824</v>
      </c>
      <c r="D71" s="27" t="s">
        <v>689</v>
      </c>
    </row>
    <row r="72" spans="1:23">
      <c r="A72" s="672" t="s">
        <v>806</v>
      </c>
    </row>
    <row r="73" spans="1:23">
      <c r="A73" s="433" t="s">
        <v>671</v>
      </c>
      <c r="B73" s="444"/>
      <c r="C73" s="444"/>
      <c r="D73" s="444"/>
      <c r="E73" s="444"/>
      <c r="F73" s="444"/>
      <c r="G73" s="444"/>
      <c r="H73" s="444"/>
      <c r="I73" s="444"/>
      <c r="J73" s="444"/>
      <c r="K73" s="444"/>
      <c r="L73" s="444"/>
      <c r="M73" s="442"/>
      <c r="N73" s="442"/>
    </row>
    <row r="74" spans="1:23">
      <c r="A74" s="433" t="s">
        <v>672</v>
      </c>
      <c r="B74" s="444"/>
      <c r="C74" s="444"/>
      <c r="D74" s="444"/>
      <c r="E74" s="444"/>
      <c r="F74" s="671" t="s">
        <v>805</v>
      </c>
      <c r="G74" s="444"/>
      <c r="H74" s="444"/>
      <c r="I74" s="444"/>
      <c r="J74" s="444"/>
      <c r="K74" s="444"/>
      <c r="L74" s="444"/>
      <c r="M74" s="442"/>
      <c r="N74" s="442"/>
    </row>
    <row r="75" spans="1:23">
      <c r="A75" s="433" t="s">
        <v>673</v>
      </c>
      <c r="B75" s="445"/>
      <c r="C75" s="445"/>
      <c r="D75" s="445"/>
      <c r="E75" s="445"/>
      <c r="F75" s="445"/>
      <c r="G75" s="445"/>
      <c r="H75" s="445"/>
      <c r="I75" s="445"/>
      <c r="J75" s="445"/>
      <c r="K75" s="445"/>
      <c r="L75" s="445"/>
      <c r="M75" s="442"/>
      <c r="N75" s="442"/>
    </row>
    <row r="76" spans="1:23">
      <c r="A76" s="446"/>
      <c r="B76" s="446"/>
      <c r="C76" s="446"/>
      <c r="D76" s="446"/>
      <c r="E76" s="446"/>
      <c r="F76" s="446"/>
      <c r="G76" s="446"/>
      <c r="H76" s="446"/>
      <c r="I76" s="446"/>
      <c r="J76" s="446"/>
      <c r="K76" s="446"/>
      <c r="L76" s="446"/>
      <c r="M76" s="88"/>
      <c r="N76" s="88"/>
    </row>
    <row r="77" spans="1:23">
      <c r="A77" s="446"/>
      <c r="B77" s="446"/>
      <c r="C77" s="446"/>
      <c r="D77" s="446"/>
      <c r="E77" s="446"/>
      <c r="F77" s="446"/>
      <c r="G77" s="446"/>
      <c r="H77" s="446"/>
      <c r="I77" s="446"/>
      <c r="J77" s="446"/>
      <c r="K77" s="446"/>
      <c r="L77" s="446"/>
      <c r="M77" s="88"/>
      <c r="N77" s="88"/>
    </row>
    <row r="78" spans="1:23">
      <c r="A78" s="447"/>
      <c r="B78" s="447"/>
      <c r="C78" s="447"/>
      <c r="D78" s="447"/>
      <c r="E78" s="447"/>
      <c r="F78" s="447"/>
      <c r="G78" s="447"/>
      <c r="H78" s="447"/>
      <c r="I78" s="447"/>
      <c r="J78" s="447"/>
      <c r="K78" s="447"/>
      <c r="L78" s="447"/>
      <c r="M78" s="88"/>
      <c r="N78" s="88"/>
    </row>
    <row r="79" spans="1:23">
      <c r="A79" s="1236" t="s">
        <v>29</v>
      </c>
      <c r="B79" s="1237"/>
      <c r="C79" s="1242" t="s">
        <v>674</v>
      </c>
      <c r="D79" s="1243"/>
      <c r="E79" s="1243"/>
      <c r="F79" s="1244"/>
      <c r="G79" s="1245" t="s">
        <v>675</v>
      </c>
      <c r="H79" s="1246"/>
      <c r="I79" s="1246"/>
      <c r="J79" s="1246"/>
      <c r="K79" s="1246"/>
      <c r="L79" s="1246"/>
      <c r="M79" s="1246"/>
      <c r="N79" s="1246"/>
    </row>
    <row r="80" spans="1:23">
      <c r="A80" s="1238"/>
      <c r="B80" s="1239"/>
      <c r="C80" s="1247" t="s">
        <v>676</v>
      </c>
      <c r="D80" s="1237"/>
      <c r="E80" s="1247" t="s">
        <v>677</v>
      </c>
      <c r="F80" s="1237"/>
      <c r="G80" s="1247" t="s">
        <v>676</v>
      </c>
      <c r="H80" s="1237"/>
      <c r="I80" s="448" t="s">
        <v>678</v>
      </c>
      <c r="J80" s="449"/>
      <c r="K80" s="450"/>
      <c r="L80" s="451"/>
      <c r="M80" s="452"/>
      <c r="N80" s="452"/>
    </row>
    <row r="81" spans="1:14" ht="40">
      <c r="A81" s="1238"/>
      <c r="B81" s="1239"/>
      <c r="C81" s="1248"/>
      <c r="D81" s="1241"/>
      <c r="E81" s="1248" t="s">
        <v>679</v>
      </c>
      <c r="F81" s="1241"/>
      <c r="G81" s="1248"/>
      <c r="H81" s="1241"/>
      <c r="I81" s="453" t="s">
        <v>680</v>
      </c>
      <c r="J81" s="454" t="s">
        <v>681</v>
      </c>
      <c r="K81" s="453" t="s">
        <v>682</v>
      </c>
      <c r="L81" s="455"/>
      <c r="M81" s="456" t="s">
        <v>679</v>
      </c>
      <c r="N81" s="457"/>
    </row>
    <row r="82" spans="1:14">
      <c r="A82" s="1240"/>
      <c r="B82" s="1241"/>
      <c r="C82" s="439">
        <v>1</v>
      </c>
      <c r="D82" s="439">
        <v>2</v>
      </c>
      <c r="E82" s="439">
        <v>3</v>
      </c>
      <c r="F82" s="439">
        <v>4</v>
      </c>
      <c r="G82" s="439">
        <v>5</v>
      </c>
      <c r="H82" s="439">
        <v>6</v>
      </c>
      <c r="I82" s="439">
        <v>7</v>
      </c>
      <c r="J82" s="439">
        <v>8</v>
      </c>
      <c r="K82" s="439">
        <v>9</v>
      </c>
      <c r="L82" s="439">
        <v>10</v>
      </c>
      <c r="M82" s="439">
        <v>11</v>
      </c>
      <c r="N82" s="432">
        <v>12</v>
      </c>
    </row>
    <row r="83" spans="1:14">
      <c r="A83" s="438"/>
      <c r="B83" s="443"/>
      <c r="C83" s="458" t="s">
        <v>683</v>
      </c>
      <c r="D83" s="458" t="s">
        <v>684</v>
      </c>
      <c r="E83" s="458" t="s">
        <v>683</v>
      </c>
      <c r="F83" s="458" t="s">
        <v>684</v>
      </c>
      <c r="G83" s="459" t="s">
        <v>286</v>
      </c>
      <c r="H83" s="458" t="s">
        <v>684</v>
      </c>
      <c r="I83" s="460"/>
      <c r="J83" s="461" t="s">
        <v>684</v>
      </c>
      <c r="K83" s="459" t="s">
        <v>286</v>
      </c>
      <c r="L83" s="461" t="s">
        <v>684</v>
      </c>
      <c r="M83" s="459" t="s">
        <v>286</v>
      </c>
      <c r="N83" s="458" t="s">
        <v>684</v>
      </c>
    </row>
    <row r="84" spans="1:14">
      <c r="A84" s="431">
        <v>1991</v>
      </c>
      <c r="B84" s="431"/>
      <c r="C84" s="440">
        <v>1585.8</v>
      </c>
      <c r="D84" s="462" t="s">
        <v>685</v>
      </c>
      <c r="E84" s="440">
        <v>1590.7760000000001</v>
      </c>
      <c r="F84" s="462" t="s">
        <v>685</v>
      </c>
      <c r="G84" s="436">
        <v>73.319999999999993</v>
      </c>
      <c r="H84" s="462" t="s">
        <v>685</v>
      </c>
      <c r="I84" s="436">
        <v>99.694559999999996</v>
      </c>
      <c r="J84" s="462" t="s">
        <v>685</v>
      </c>
      <c r="K84" s="436">
        <v>73.55</v>
      </c>
      <c r="L84" s="462" t="s">
        <v>685</v>
      </c>
      <c r="M84" s="436">
        <v>73.55</v>
      </c>
      <c r="N84" s="462" t="s">
        <v>685</v>
      </c>
    </row>
    <row r="85" spans="1:14">
      <c r="A85" s="431">
        <v>1992</v>
      </c>
      <c r="B85" s="431"/>
      <c r="C85" s="440">
        <v>1702.06</v>
      </c>
      <c r="D85" s="463">
        <v>7.3313154243914767</v>
      </c>
      <c r="E85" s="440">
        <v>1700.2829999999999</v>
      </c>
      <c r="F85" s="463">
        <v>6.883873028006434</v>
      </c>
      <c r="G85" s="436">
        <v>74.73</v>
      </c>
      <c r="H85" s="463">
        <v>1.923076923076934</v>
      </c>
      <c r="I85" s="436">
        <v>100.10371000000001</v>
      </c>
      <c r="J85" s="463">
        <v>0.41040353656207174</v>
      </c>
      <c r="K85" s="436">
        <v>74.650000000000006</v>
      </c>
      <c r="L85" s="463">
        <v>1.4955812372535746</v>
      </c>
      <c r="M85" s="436">
        <v>74.650000000000006</v>
      </c>
      <c r="N85" s="463">
        <v>1.4955812372535746</v>
      </c>
    </row>
    <row r="86" spans="1:14">
      <c r="A86" s="431">
        <v>1993</v>
      </c>
      <c r="B86" s="431"/>
      <c r="C86" s="440">
        <v>1750.89</v>
      </c>
      <c r="D86" s="463">
        <v>2.8688765378423824</v>
      </c>
      <c r="E86" s="440">
        <v>1748.848</v>
      </c>
      <c r="F86" s="463">
        <v>2.856289217736105</v>
      </c>
      <c r="G86" s="436">
        <v>74</v>
      </c>
      <c r="H86" s="463">
        <v>-0.97684999330924427</v>
      </c>
      <c r="I86" s="436">
        <v>100.11681</v>
      </c>
      <c r="J86" s="463">
        <v>1.3086428065463451E-2</v>
      </c>
      <c r="K86" s="436">
        <v>73.91</v>
      </c>
      <c r="L86" s="463">
        <v>-0.99129269926324071</v>
      </c>
      <c r="M86" s="436">
        <v>73.91</v>
      </c>
      <c r="N86" s="463">
        <v>-0.99129269926324071</v>
      </c>
    </row>
    <row r="87" spans="1:14">
      <c r="A87" s="431">
        <v>1994</v>
      </c>
      <c r="B87" s="431"/>
      <c r="C87" s="440">
        <v>1829.55</v>
      </c>
      <c r="D87" s="463">
        <v>4.492572348919694</v>
      </c>
      <c r="E87" s="440">
        <v>1828.636</v>
      </c>
      <c r="F87" s="463">
        <v>4.5623175942105973</v>
      </c>
      <c r="G87" s="436">
        <v>75.77</v>
      </c>
      <c r="H87" s="463">
        <v>2.3918918918918877</v>
      </c>
      <c r="I87" s="436">
        <v>100.06169</v>
      </c>
      <c r="J87" s="463">
        <v>-5.505568944916206E-2</v>
      </c>
      <c r="K87" s="436">
        <v>75.73</v>
      </c>
      <c r="L87" s="463">
        <v>2.4624543363550373</v>
      </c>
      <c r="M87" s="436">
        <v>75.73</v>
      </c>
      <c r="N87" s="463">
        <v>2.4624543363550373</v>
      </c>
    </row>
    <row r="88" spans="1:14">
      <c r="A88" s="431">
        <v>1995</v>
      </c>
      <c r="B88" s="431"/>
      <c r="C88" s="440">
        <v>1894.61</v>
      </c>
      <c r="D88" s="463">
        <v>3.556065699215651</v>
      </c>
      <c r="E88" s="440">
        <v>1895.0450000000001</v>
      </c>
      <c r="F88" s="463">
        <v>3.6316139461325463</v>
      </c>
      <c r="G88" s="436">
        <v>76.94</v>
      </c>
      <c r="H88" s="463">
        <v>1.5441467599313796</v>
      </c>
      <c r="I88" s="436">
        <v>99.985659999999996</v>
      </c>
      <c r="J88" s="463">
        <v>-7.598312600957513E-2</v>
      </c>
      <c r="K88" s="436">
        <v>76.95</v>
      </c>
      <c r="L88" s="463">
        <v>1.610986399049267</v>
      </c>
      <c r="M88" s="436">
        <v>76.95</v>
      </c>
      <c r="N88" s="463">
        <v>1.610986399049267</v>
      </c>
    </row>
    <row r="89" spans="1:14">
      <c r="A89" s="431">
        <v>1996</v>
      </c>
      <c r="B89" s="431"/>
      <c r="C89" s="440">
        <v>1921.38</v>
      </c>
      <c r="D89" s="463">
        <v>1.4129557006455258</v>
      </c>
      <c r="E89" s="440">
        <v>1922.396</v>
      </c>
      <c r="F89" s="463">
        <v>1.4432902648749746</v>
      </c>
      <c r="G89" s="436">
        <v>77.56</v>
      </c>
      <c r="H89" s="463">
        <v>0.80582271900182434</v>
      </c>
      <c r="I89" s="436">
        <v>99.953620000000001</v>
      </c>
      <c r="J89" s="463">
        <v>-3.2044595194946623E-2</v>
      </c>
      <c r="K89" s="436">
        <v>77.61</v>
      </c>
      <c r="L89" s="463">
        <v>0.85769980506822208</v>
      </c>
      <c r="M89" s="436">
        <v>77.599999999999994</v>
      </c>
      <c r="N89" s="463">
        <v>0.84470435347627415</v>
      </c>
    </row>
    <row r="90" spans="1:14">
      <c r="A90" s="431">
        <v>1997</v>
      </c>
      <c r="B90" s="431"/>
      <c r="C90" s="440">
        <v>1961.15</v>
      </c>
      <c r="D90" s="463">
        <v>2.0698664501556152</v>
      </c>
      <c r="E90" s="440">
        <v>1963.5640000000001</v>
      </c>
      <c r="F90" s="463">
        <v>2.1414942602876863</v>
      </c>
      <c r="G90" s="436">
        <v>78.95</v>
      </c>
      <c r="H90" s="463">
        <v>1.7921609076843765</v>
      </c>
      <c r="I90" s="436">
        <v>99.867639999999994</v>
      </c>
      <c r="J90" s="463">
        <v>-8.6019896027792697E-2</v>
      </c>
      <c r="K90" s="436">
        <v>79.05</v>
      </c>
      <c r="L90" s="463">
        <v>1.85543100115963</v>
      </c>
      <c r="M90" s="436">
        <v>79.05</v>
      </c>
      <c r="N90" s="463">
        <v>1.8685567010309256</v>
      </c>
    </row>
    <row r="91" spans="1:14">
      <c r="A91" s="431">
        <v>1998</v>
      </c>
      <c r="B91" s="431"/>
      <c r="C91" s="440">
        <v>2014.42</v>
      </c>
      <c r="D91" s="463">
        <v>2.7162634168727493</v>
      </c>
      <c r="E91" s="440">
        <v>2012.42</v>
      </c>
      <c r="F91" s="463">
        <v>2.4881287291883609</v>
      </c>
      <c r="G91" s="436">
        <v>80.540000000000006</v>
      </c>
      <c r="H91" s="463">
        <v>2.0139328689043623</v>
      </c>
      <c r="I91" s="436">
        <v>100.09028000000001</v>
      </c>
      <c r="J91" s="463">
        <v>0.22293507686774205</v>
      </c>
      <c r="K91" s="436">
        <v>80.47</v>
      </c>
      <c r="L91" s="463">
        <v>1.7963314358001412</v>
      </c>
      <c r="M91" s="436">
        <v>80.47</v>
      </c>
      <c r="N91" s="463">
        <v>1.7963314358001412</v>
      </c>
    </row>
    <row r="92" spans="1:14">
      <c r="A92" s="431">
        <v>1999</v>
      </c>
      <c r="B92" s="431"/>
      <c r="C92" s="440">
        <v>2059.48</v>
      </c>
      <c r="D92" s="463">
        <v>2.2368721517856329</v>
      </c>
      <c r="E92" s="440">
        <v>2054.6880000000001</v>
      </c>
      <c r="F92" s="463">
        <v>2.1003567843690689</v>
      </c>
      <c r="G92" s="436">
        <v>82.06</v>
      </c>
      <c r="H92" s="463">
        <v>1.8872609883287623</v>
      </c>
      <c r="I92" s="436">
        <v>100.22657</v>
      </c>
      <c r="J92" s="463">
        <v>0.13616706837066772</v>
      </c>
      <c r="K92" s="436">
        <v>81.88</v>
      </c>
      <c r="L92" s="463">
        <v>1.752205790977996</v>
      </c>
      <c r="M92" s="436">
        <v>81.88</v>
      </c>
      <c r="N92" s="463">
        <v>1.752205790977996</v>
      </c>
    </row>
    <row r="93" spans="1:14">
      <c r="A93" s="431">
        <v>2000</v>
      </c>
      <c r="B93" s="431"/>
      <c r="C93" s="440">
        <v>2109.09</v>
      </c>
      <c r="D93" s="463">
        <v>2.4088604890554848</v>
      </c>
      <c r="E93" s="440">
        <v>2109.0439999999999</v>
      </c>
      <c r="F93" s="463">
        <v>2.6454624741079726</v>
      </c>
      <c r="G93" s="436">
        <v>84.45</v>
      </c>
      <c r="H93" s="463">
        <v>2.9125030465513078</v>
      </c>
      <c r="I93" s="436">
        <v>100.00785999999999</v>
      </c>
      <c r="J93" s="463">
        <v>-0.21821558894014004</v>
      </c>
      <c r="K93" s="436">
        <v>84.45</v>
      </c>
      <c r="L93" s="463">
        <v>3.1387396189545598</v>
      </c>
      <c r="M93" s="436">
        <v>84.44</v>
      </c>
      <c r="N93" s="463">
        <v>3.1265266243282781</v>
      </c>
    </row>
    <row r="94" spans="1:14">
      <c r="A94" s="431">
        <v>2001</v>
      </c>
      <c r="B94" s="431"/>
      <c r="C94" s="440">
        <v>2172.54</v>
      </c>
      <c r="D94" s="463">
        <v>3.0084064691407093</v>
      </c>
      <c r="E94" s="440">
        <v>2175.2190000000001</v>
      </c>
      <c r="F94" s="463">
        <v>3.1376775448971301</v>
      </c>
      <c r="G94" s="436">
        <v>85.87</v>
      </c>
      <c r="H94" s="463">
        <v>1.6814683244523536</v>
      </c>
      <c r="I94" s="436">
        <v>99.880960000000002</v>
      </c>
      <c r="J94" s="463">
        <v>-0.12689002644391678</v>
      </c>
      <c r="K94" s="436">
        <v>85.98</v>
      </c>
      <c r="L94" s="463">
        <v>1.8117229129662462</v>
      </c>
      <c r="M94" s="436">
        <v>85.98</v>
      </c>
      <c r="N94" s="463">
        <v>1.8237801989578628</v>
      </c>
    </row>
    <row r="95" spans="1:14">
      <c r="A95" s="431">
        <v>2002</v>
      </c>
      <c r="B95" s="431"/>
      <c r="C95" s="440">
        <v>2198.12</v>
      </c>
      <c r="D95" s="463">
        <v>1.1774236607841431</v>
      </c>
      <c r="E95" s="440">
        <v>2201.5949999999998</v>
      </c>
      <c r="F95" s="463">
        <v>1.2125675621627039</v>
      </c>
      <c r="G95" s="436">
        <v>85.7</v>
      </c>
      <c r="H95" s="463">
        <v>-0.19797368114592473</v>
      </c>
      <c r="I95" s="436">
        <v>99.842489999999998</v>
      </c>
      <c r="J95" s="463">
        <v>-3.8515849266971713E-2</v>
      </c>
      <c r="K95" s="436">
        <v>85.84</v>
      </c>
      <c r="L95" s="463">
        <v>-0.16282856478251517</v>
      </c>
      <c r="M95" s="436">
        <v>85.84</v>
      </c>
      <c r="N95" s="463">
        <v>-0.16282856478251517</v>
      </c>
    </row>
    <row r="96" spans="1:14">
      <c r="A96" s="431">
        <v>2003</v>
      </c>
      <c r="B96" s="431"/>
      <c r="C96" s="440">
        <v>2211.5700000000002</v>
      </c>
      <c r="D96" s="463">
        <v>0.61188652120904408</v>
      </c>
      <c r="E96" s="440">
        <v>2214.8670000000002</v>
      </c>
      <c r="F96" s="463">
        <v>0.60283567141097194</v>
      </c>
      <c r="G96" s="436">
        <v>85.1</v>
      </c>
      <c r="H96" s="463">
        <v>-0.70011668611435596</v>
      </c>
      <c r="I96" s="436">
        <v>99.852199999999996</v>
      </c>
      <c r="J96" s="463">
        <v>9.7253183489272033E-3</v>
      </c>
      <c r="K96" s="436">
        <v>85.23</v>
      </c>
      <c r="L96" s="463">
        <v>-0.71062441752096106</v>
      </c>
      <c r="M96" s="436">
        <v>85.23</v>
      </c>
      <c r="N96" s="463">
        <v>-0.71062441752096106</v>
      </c>
    </row>
    <row r="97" spans="1:14">
      <c r="A97" s="431">
        <v>2004</v>
      </c>
      <c r="B97" s="431"/>
      <c r="C97" s="440">
        <v>2262.52</v>
      </c>
      <c r="D97" s="463">
        <v>2.3037932328617217</v>
      </c>
      <c r="E97" s="440">
        <v>2255.0210000000002</v>
      </c>
      <c r="F97" s="463">
        <v>1.8129305281084669</v>
      </c>
      <c r="G97" s="436">
        <v>86.1</v>
      </c>
      <c r="H97" s="463">
        <v>1.1750881316098685</v>
      </c>
      <c r="I97" s="436">
        <v>100.32928</v>
      </c>
      <c r="J97" s="463">
        <v>0.47778616795623918</v>
      </c>
      <c r="K97" s="436">
        <v>85.82</v>
      </c>
      <c r="L97" s="463">
        <v>0.69224451484217298</v>
      </c>
      <c r="M97" s="436">
        <v>85.82</v>
      </c>
      <c r="N97" s="463">
        <v>0.69224451484217298</v>
      </c>
    </row>
    <row r="98" spans="1:14">
      <c r="A98" s="431">
        <v>2005</v>
      </c>
      <c r="B98" s="431"/>
      <c r="C98" s="440">
        <v>2288.31</v>
      </c>
      <c r="D98" s="463">
        <v>1.1398794264802206</v>
      </c>
      <c r="E98" s="440">
        <v>2284.7080000000001</v>
      </c>
      <c r="F98" s="463">
        <v>1.3164844141141003</v>
      </c>
      <c r="G98" s="436">
        <v>86.73</v>
      </c>
      <c r="H98" s="463">
        <v>0.73170731707317316</v>
      </c>
      <c r="I98" s="436">
        <v>100.15383</v>
      </c>
      <c r="J98" s="463">
        <v>-0.17487417431880203</v>
      </c>
      <c r="K98" s="436">
        <v>86.59</v>
      </c>
      <c r="L98" s="463">
        <v>0.89722675367048055</v>
      </c>
      <c r="M98" s="436">
        <v>86.59</v>
      </c>
      <c r="N98" s="463">
        <v>0.89722675367048055</v>
      </c>
    </row>
    <row r="99" spans="1:14">
      <c r="A99" s="431">
        <v>2006</v>
      </c>
      <c r="B99" s="431"/>
      <c r="C99" s="440">
        <v>2385.08</v>
      </c>
      <c r="D99" s="463">
        <v>4.2288850723896729</v>
      </c>
      <c r="E99" s="440">
        <v>2385.5569999999998</v>
      </c>
      <c r="F99" s="463">
        <v>4.4140870518245521</v>
      </c>
      <c r="G99" s="436">
        <v>90.04</v>
      </c>
      <c r="H99" s="463">
        <v>3.8164418309696799</v>
      </c>
      <c r="I99" s="436">
        <v>99.985069999999993</v>
      </c>
      <c r="J99" s="463">
        <v>-0.16850079522670569</v>
      </c>
      <c r="K99" s="436">
        <v>90.06</v>
      </c>
      <c r="L99" s="463">
        <v>4.0073911537128879</v>
      </c>
      <c r="M99" s="436">
        <v>90.06</v>
      </c>
      <c r="N99" s="463">
        <v>4.0073911537128879</v>
      </c>
    </row>
    <row r="100" spans="1:14">
      <c r="A100" s="431">
        <v>2007</v>
      </c>
      <c r="B100" s="431"/>
      <c r="C100" s="440">
        <v>2499.5500000000002</v>
      </c>
      <c r="D100" s="463">
        <v>4.7994197259630766</v>
      </c>
      <c r="E100" s="440">
        <v>2502.732</v>
      </c>
      <c r="F100" s="463">
        <v>4.9118507753115921</v>
      </c>
      <c r="G100" s="436">
        <v>92.72</v>
      </c>
      <c r="H100" s="463">
        <v>2.9764549089293553</v>
      </c>
      <c r="I100" s="436">
        <v>99.877359999999996</v>
      </c>
      <c r="J100" s="463">
        <v>-0.10772608350426083</v>
      </c>
      <c r="K100" s="436">
        <v>92.84</v>
      </c>
      <c r="L100" s="463">
        <v>3.0868310015545148</v>
      </c>
      <c r="M100" s="436">
        <v>92.84</v>
      </c>
      <c r="N100" s="463">
        <v>3.0868310015545148</v>
      </c>
    </row>
    <row r="101" spans="1:14">
      <c r="A101" s="431">
        <v>2008</v>
      </c>
      <c r="B101" s="431"/>
      <c r="C101" s="440">
        <v>2546.4899999999998</v>
      </c>
      <c r="D101" s="463">
        <v>1.8779380288451648</v>
      </c>
      <c r="E101" s="440">
        <v>2542.7910000000002</v>
      </c>
      <c r="F101" s="463">
        <v>1.6006108524604343</v>
      </c>
      <c r="G101" s="436">
        <v>93.61</v>
      </c>
      <c r="H101" s="463">
        <v>0.95987920621224987</v>
      </c>
      <c r="I101" s="436">
        <v>100.14521000000001</v>
      </c>
      <c r="J101" s="463">
        <v>0.26817889459633193</v>
      </c>
      <c r="K101" s="436">
        <v>93.48</v>
      </c>
      <c r="L101" s="463">
        <v>0.68935803532959028</v>
      </c>
      <c r="M101" s="436">
        <v>93.48</v>
      </c>
      <c r="N101" s="463">
        <v>0.68935803532959028</v>
      </c>
    </row>
    <row r="102" spans="1:14">
      <c r="A102" s="431">
        <v>2009</v>
      </c>
      <c r="B102" s="431"/>
      <c r="C102" s="440">
        <v>2445.73</v>
      </c>
      <c r="D102" s="463">
        <v>-3.9568189939877954</v>
      </c>
      <c r="E102" s="440">
        <v>2443.5259999999998</v>
      </c>
      <c r="F102" s="463">
        <v>-3.9037813174578844</v>
      </c>
      <c r="G102" s="436">
        <v>88.28</v>
      </c>
      <c r="H102" s="463">
        <v>-5.6938361286187273</v>
      </c>
      <c r="I102" s="436">
        <v>100.08183</v>
      </c>
      <c r="J102" s="463">
        <v>-6.3288099350941707E-2</v>
      </c>
      <c r="K102" s="436">
        <v>88.2</v>
      </c>
      <c r="L102" s="463">
        <v>-5.6482670089858829</v>
      </c>
      <c r="M102" s="436">
        <v>88.2</v>
      </c>
      <c r="N102" s="463">
        <v>-5.6482670089858829</v>
      </c>
    </row>
    <row r="103" spans="1:14">
      <c r="A103" s="431">
        <v>2010</v>
      </c>
      <c r="B103" s="431"/>
      <c r="C103" s="440">
        <v>2564.4</v>
      </c>
      <c r="D103" s="463">
        <v>4.8521300388840984</v>
      </c>
      <c r="E103" s="440">
        <v>2558.5859999999998</v>
      </c>
      <c r="F103" s="463">
        <v>4.7087692130143068</v>
      </c>
      <c r="G103" s="436">
        <v>91.97</v>
      </c>
      <c r="H103" s="463">
        <v>4.1798821930221948</v>
      </c>
      <c r="I103" s="436">
        <v>100.21856</v>
      </c>
      <c r="J103" s="463">
        <v>0.13661820532257707</v>
      </c>
      <c r="K103" s="436">
        <v>91.77</v>
      </c>
      <c r="L103" s="463">
        <v>4.0476190476190368</v>
      </c>
      <c r="M103" s="436">
        <v>91.77</v>
      </c>
      <c r="N103" s="463">
        <v>4.0476190476190368</v>
      </c>
    </row>
    <row r="104" spans="1:14">
      <c r="A104" s="431">
        <v>2011</v>
      </c>
      <c r="B104" s="431"/>
      <c r="C104" s="440">
        <v>2693.56</v>
      </c>
      <c r="D104" s="463">
        <v>5.0366557479332386</v>
      </c>
      <c r="E104" s="440">
        <v>2689.413</v>
      </c>
      <c r="F104" s="463">
        <v>5.1132539613677181</v>
      </c>
      <c r="G104" s="436">
        <v>95.58</v>
      </c>
      <c r="H104" s="463">
        <v>3.9251929977166498</v>
      </c>
      <c r="I104" s="436">
        <v>100.15317</v>
      </c>
      <c r="J104" s="463">
        <v>-6.524739529284318E-2</v>
      </c>
      <c r="K104" s="436">
        <v>95.43</v>
      </c>
      <c r="L104" s="463">
        <v>3.9882314481857009</v>
      </c>
      <c r="M104" s="436">
        <v>95.43</v>
      </c>
      <c r="N104" s="463">
        <v>3.9882314481857009</v>
      </c>
    </row>
    <row r="105" spans="1:14">
      <c r="A105" s="431">
        <v>2012</v>
      </c>
      <c r="B105" s="431"/>
      <c r="C105" s="440">
        <v>2745.31</v>
      </c>
      <c r="D105" s="463">
        <v>1.9212492017998528</v>
      </c>
      <c r="E105" s="440">
        <v>2746.3440000000001</v>
      </c>
      <c r="F105" s="463">
        <v>2.1168559830714031</v>
      </c>
      <c r="G105" s="436">
        <v>95.98</v>
      </c>
      <c r="H105" s="463">
        <v>0.41849759363883265</v>
      </c>
      <c r="I105" s="436">
        <v>99.964389999999995</v>
      </c>
      <c r="J105" s="463">
        <v>-0.18849128789433678</v>
      </c>
      <c r="K105" s="436">
        <v>96.02</v>
      </c>
      <c r="L105" s="463">
        <v>0.6182542177512147</v>
      </c>
      <c r="M105" s="436">
        <v>96.02</v>
      </c>
      <c r="N105" s="463">
        <v>0.6182542177512147</v>
      </c>
    </row>
    <row r="106" spans="1:14">
      <c r="A106" s="431">
        <v>2013</v>
      </c>
      <c r="B106" s="431"/>
      <c r="C106" s="440">
        <v>2811.35</v>
      </c>
      <c r="D106" s="463">
        <v>2.4055571137685803</v>
      </c>
      <c r="E106" s="440">
        <v>2815.806</v>
      </c>
      <c r="F106" s="463">
        <v>2.5292534365687516</v>
      </c>
      <c r="G106" s="436">
        <v>96.4</v>
      </c>
      <c r="H106" s="463">
        <v>0.43759116482600291</v>
      </c>
      <c r="I106" s="436">
        <v>99.843819999999994</v>
      </c>
      <c r="J106" s="463">
        <v>-0.12061295027159247</v>
      </c>
      <c r="K106" s="436">
        <v>96.55</v>
      </c>
      <c r="L106" s="463">
        <v>0.55196833992918926</v>
      </c>
      <c r="M106" s="436">
        <v>96.55</v>
      </c>
      <c r="N106" s="463">
        <v>0.55196833992918926</v>
      </c>
    </row>
    <row r="107" spans="1:14">
      <c r="A107" s="431">
        <v>2014</v>
      </c>
      <c r="B107" s="431"/>
      <c r="C107" s="440">
        <v>2927.43</v>
      </c>
      <c r="D107" s="463">
        <v>4.1289771817809964</v>
      </c>
      <c r="E107" s="440">
        <v>2931.652</v>
      </c>
      <c r="F107" s="463">
        <v>4.1141328628463611</v>
      </c>
      <c r="G107" s="436">
        <v>98.53</v>
      </c>
      <c r="H107" s="463">
        <v>2.2095435684647242</v>
      </c>
      <c r="I107" s="436">
        <v>99.852990000000005</v>
      </c>
      <c r="J107" s="463">
        <v>9.1843441086325583E-3</v>
      </c>
      <c r="K107" s="436">
        <v>98.68</v>
      </c>
      <c r="L107" s="463">
        <v>2.2061108234075846</v>
      </c>
      <c r="M107" s="436">
        <v>98.68</v>
      </c>
      <c r="N107" s="463">
        <v>2.2061108234075846</v>
      </c>
    </row>
    <row r="108" spans="1:14">
      <c r="A108" s="431">
        <v>2015</v>
      </c>
      <c r="B108" s="431"/>
      <c r="C108" s="440">
        <v>3026.18</v>
      </c>
      <c r="D108" s="463">
        <v>3.3732659704928949</v>
      </c>
      <c r="E108" s="440">
        <v>3023.0970000000002</v>
      </c>
      <c r="F108" s="463">
        <v>3.1192310683532725</v>
      </c>
      <c r="G108" s="436">
        <v>100</v>
      </c>
      <c r="H108" s="463">
        <v>1.4919313914543864</v>
      </c>
      <c r="I108" s="436">
        <v>100.09524</v>
      </c>
      <c r="J108" s="463">
        <v>0.24260665604505505</v>
      </c>
      <c r="K108" s="436">
        <v>99.9</v>
      </c>
      <c r="L108" s="463">
        <v>1.236319416295089</v>
      </c>
      <c r="M108" s="436">
        <v>99.9</v>
      </c>
      <c r="N108" s="463">
        <v>1.236319416295089</v>
      </c>
    </row>
    <row r="109" spans="1:14">
      <c r="A109" s="431">
        <v>2016</v>
      </c>
      <c r="B109" s="431"/>
      <c r="C109" s="440">
        <v>3134.74</v>
      </c>
      <c r="D109" s="463">
        <v>3.5873609633267023</v>
      </c>
      <c r="E109" s="440">
        <v>3128.915</v>
      </c>
      <c r="F109" s="463">
        <v>3.5003177205362448</v>
      </c>
      <c r="G109" s="436">
        <v>102.23</v>
      </c>
      <c r="H109" s="463">
        <v>2.230000000000004</v>
      </c>
      <c r="I109" s="436">
        <v>100.18583</v>
      </c>
      <c r="J109" s="463">
        <v>9.0503804176904623E-2</v>
      </c>
      <c r="K109" s="436">
        <v>102.04</v>
      </c>
      <c r="L109" s="463">
        <v>2.1421421421421485</v>
      </c>
      <c r="M109" s="436">
        <v>102.04</v>
      </c>
      <c r="N109" s="463">
        <v>2.1421421421421485</v>
      </c>
    </row>
    <row r="110" spans="1:14">
      <c r="A110" s="431">
        <v>2017</v>
      </c>
      <c r="B110" s="431"/>
      <c r="C110" s="440">
        <v>3267.16</v>
      </c>
      <c r="D110" s="463">
        <v>4.2242737834716735</v>
      </c>
      <c r="E110" s="440">
        <v>3270.9969999999998</v>
      </c>
      <c r="F110" s="463">
        <v>4.5409351164860539</v>
      </c>
      <c r="G110" s="436">
        <v>104.97</v>
      </c>
      <c r="H110" s="463">
        <v>2.6802308520003777</v>
      </c>
      <c r="I110" s="436">
        <v>99.894139999999993</v>
      </c>
      <c r="J110" s="463">
        <v>-0.29114895789155071</v>
      </c>
      <c r="K110" s="436">
        <v>105.09</v>
      </c>
      <c r="L110" s="463">
        <v>2.9890239121912856</v>
      </c>
      <c r="M110" s="436">
        <v>105.09</v>
      </c>
      <c r="N110" s="463">
        <v>2.9890239121912856</v>
      </c>
    </row>
    <row r="111" spans="1:14">
      <c r="A111" s="431">
        <v>2018</v>
      </c>
      <c r="B111" s="431"/>
      <c r="C111" s="440">
        <v>3367.86</v>
      </c>
      <c r="D111" s="463">
        <v>3.0821875879969269</v>
      </c>
      <c r="E111" s="440">
        <v>3372.3429999999998</v>
      </c>
      <c r="F111" s="463">
        <v>3.098321398643904</v>
      </c>
      <c r="G111" s="436">
        <v>106.11</v>
      </c>
      <c r="H111" s="463">
        <v>1.0860245784509885</v>
      </c>
      <c r="I111" s="436">
        <v>99.866829999999993</v>
      </c>
      <c r="J111" s="463">
        <v>-2.73389410029381E-2</v>
      </c>
      <c r="K111" s="436">
        <v>106.25</v>
      </c>
      <c r="L111" s="463">
        <v>1.1038157769530841</v>
      </c>
      <c r="M111" s="436">
        <v>106.25</v>
      </c>
      <c r="N111" s="463">
        <v>1.1038157769530841</v>
      </c>
    </row>
    <row r="112" spans="1:14">
      <c r="A112" s="431">
        <v>2019</v>
      </c>
      <c r="B112" s="431"/>
      <c r="C112" s="440">
        <v>3473.35</v>
      </c>
      <c r="D112" s="463">
        <v>3.1322560914052104</v>
      </c>
      <c r="E112" s="440">
        <v>3479.212</v>
      </c>
      <c r="F112" s="463">
        <v>3.1689837006496617</v>
      </c>
      <c r="G112" s="436">
        <v>107.23</v>
      </c>
      <c r="H112" s="463">
        <v>1.0555084346433006</v>
      </c>
      <c r="I112" s="436">
        <v>99.832499999999996</v>
      </c>
      <c r="J112" s="463">
        <v>-3.4375778223861175E-2</v>
      </c>
      <c r="K112" s="436">
        <v>107.41</v>
      </c>
      <c r="L112" s="463">
        <v>1.0917647058823547</v>
      </c>
      <c r="M112" s="436">
        <v>107.4</v>
      </c>
      <c r="N112" s="463">
        <v>1.0823529411764667</v>
      </c>
    </row>
    <row r="113" spans="1:14">
      <c r="A113" s="431">
        <v>2020</v>
      </c>
      <c r="B113" s="431"/>
      <c r="C113" s="440">
        <v>3367.56</v>
      </c>
      <c r="D113" s="463">
        <v>-3.0457627362632564</v>
      </c>
      <c r="E113" s="440">
        <v>3360.2240000000002</v>
      </c>
      <c r="F113" s="463">
        <v>-3.4199698092556474</v>
      </c>
      <c r="G113" s="436">
        <v>102.33</v>
      </c>
      <c r="H113" s="463">
        <v>-4.5696167117411193</v>
      </c>
      <c r="I113" s="436">
        <v>100.20256000000001</v>
      </c>
      <c r="J113" s="463">
        <v>0.3706808904915988</v>
      </c>
      <c r="K113" s="436">
        <v>102.11</v>
      </c>
      <c r="L113" s="463">
        <v>-4.934363653291129</v>
      </c>
      <c r="M113" s="436">
        <v>102.12</v>
      </c>
      <c r="N113" s="463">
        <v>-4.9162011173184368</v>
      </c>
    </row>
    <row r="114" spans="1:14">
      <c r="A114" s="431">
        <v>2021</v>
      </c>
      <c r="B114" s="431"/>
      <c r="C114" s="440"/>
      <c r="D114" s="464"/>
      <c r="E114" s="440"/>
      <c r="F114" s="464"/>
      <c r="G114" s="441"/>
      <c r="H114" s="464"/>
      <c r="I114" s="441"/>
      <c r="J114" s="464"/>
      <c r="K114" s="441"/>
      <c r="L114" s="464"/>
      <c r="M114" s="441"/>
      <c r="N114" s="464"/>
    </row>
    <row r="115" spans="1:14">
      <c r="A115" s="431">
        <v>2022</v>
      </c>
      <c r="B115" s="431"/>
      <c r="C115" s="440"/>
      <c r="D115" s="464"/>
      <c r="E115" s="440"/>
      <c r="F115" s="464"/>
      <c r="G115" s="441"/>
      <c r="H115" s="464"/>
      <c r="I115" s="441"/>
      <c r="J115" s="464"/>
      <c r="K115" s="441"/>
      <c r="L115" s="464"/>
      <c r="M115" s="441"/>
      <c r="N115" s="464"/>
    </row>
    <row r="116" spans="1:14">
      <c r="A116" s="431">
        <v>2023</v>
      </c>
      <c r="B116" s="431"/>
      <c r="C116" s="440"/>
      <c r="D116" s="464"/>
      <c r="E116" s="440"/>
      <c r="F116" s="464"/>
      <c r="G116" s="441"/>
      <c r="H116" s="464"/>
      <c r="I116" s="441"/>
      <c r="J116" s="464"/>
      <c r="K116" s="441"/>
      <c r="L116" s="464"/>
      <c r="M116" s="441"/>
      <c r="N116" s="464"/>
    </row>
    <row r="117" spans="1:14">
      <c r="A117" s="431">
        <v>2024</v>
      </c>
      <c r="B117" s="431"/>
      <c r="C117" s="440"/>
      <c r="D117" s="464"/>
      <c r="E117" s="440"/>
      <c r="F117" s="464"/>
      <c r="G117" s="441"/>
      <c r="H117" s="464"/>
      <c r="I117" s="441"/>
      <c r="J117" s="464"/>
      <c r="K117" s="441"/>
      <c r="L117" s="464"/>
      <c r="M117" s="441"/>
      <c r="N117" s="464"/>
    </row>
    <row r="118" spans="1:14">
      <c r="A118" s="431">
        <v>2025</v>
      </c>
      <c r="B118" s="431"/>
      <c r="C118" s="440"/>
      <c r="D118" s="464"/>
      <c r="E118" s="440"/>
      <c r="F118" s="464"/>
      <c r="G118" s="441"/>
      <c r="H118" s="464"/>
      <c r="I118" s="441"/>
      <c r="J118" s="464"/>
      <c r="K118" s="441"/>
      <c r="L118" s="464"/>
      <c r="M118" s="441"/>
      <c r="N118" s="464"/>
    </row>
    <row r="119" spans="1:14">
      <c r="A119" s="431">
        <v>2026</v>
      </c>
      <c r="B119" s="431"/>
      <c r="C119" s="440"/>
      <c r="D119" s="464"/>
      <c r="E119" s="440"/>
      <c r="F119" s="464"/>
      <c r="G119" s="441"/>
      <c r="H119" s="464"/>
      <c r="I119" s="441"/>
      <c r="J119" s="464"/>
      <c r="K119" s="441"/>
      <c r="L119" s="464"/>
      <c r="M119" s="441"/>
      <c r="N119" s="464"/>
    </row>
    <row r="120" spans="1:14">
      <c r="A120" s="431">
        <v>2027</v>
      </c>
      <c r="B120" s="431"/>
      <c r="C120" s="440"/>
      <c r="D120" s="464"/>
      <c r="E120" s="440"/>
      <c r="F120" s="464"/>
      <c r="G120" s="441"/>
      <c r="H120" s="464"/>
      <c r="I120" s="441"/>
      <c r="J120" s="464"/>
      <c r="K120" s="441"/>
      <c r="L120" s="464"/>
      <c r="M120" s="441"/>
      <c r="N120" s="464"/>
    </row>
    <row r="121" spans="1:14">
      <c r="A121" s="431">
        <v>2028</v>
      </c>
      <c r="B121" s="431"/>
      <c r="C121" s="440"/>
      <c r="D121" s="464"/>
      <c r="E121" s="440"/>
      <c r="F121" s="464"/>
      <c r="G121" s="441"/>
      <c r="H121" s="464"/>
      <c r="I121" s="441"/>
      <c r="J121" s="464"/>
      <c r="K121" s="441"/>
      <c r="L121" s="464"/>
      <c r="M121" s="441"/>
      <c r="N121" s="464"/>
    </row>
    <row r="122" spans="1:14">
      <c r="A122" s="431">
        <v>2029</v>
      </c>
      <c r="B122" s="431"/>
      <c r="C122" s="440"/>
      <c r="D122" s="464"/>
      <c r="E122" s="440"/>
      <c r="F122" s="464"/>
      <c r="G122" s="441"/>
      <c r="H122" s="464"/>
      <c r="I122" s="441"/>
      <c r="J122" s="464"/>
      <c r="K122" s="441"/>
      <c r="L122" s="464"/>
      <c r="M122" s="441"/>
      <c r="N122" s="464"/>
    </row>
    <row r="123" spans="1:14">
      <c r="A123" s="434"/>
      <c r="B123" s="435"/>
      <c r="C123" s="441"/>
      <c r="D123" s="465"/>
      <c r="E123" s="441"/>
      <c r="F123" s="465"/>
      <c r="G123" s="466"/>
      <c r="H123" s="465"/>
      <c r="I123" s="441"/>
      <c r="J123" s="464"/>
      <c r="K123" s="441"/>
      <c r="L123" s="465"/>
      <c r="M123" s="441"/>
      <c r="N123" s="465"/>
    </row>
    <row r="124" spans="1:14">
      <c r="A124" s="437" t="s">
        <v>686</v>
      </c>
      <c r="B124" s="467"/>
      <c r="C124" s="441"/>
      <c r="D124" s="465"/>
      <c r="E124" s="441"/>
      <c r="F124" s="465"/>
      <c r="G124" s="466"/>
      <c r="H124" s="465"/>
      <c r="I124" s="441"/>
      <c r="J124" s="468"/>
      <c r="K124" s="441"/>
      <c r="L124" s="465"/>
      <c r="M124" s="441"/>
      <c r="N124" s="465"/>
    </row>
    <row r="125" spans="1:14">
      <c r="A125" s="438" t="s">
        <v>687</v>
      </c>
      <c r="B125" s="438"/>
      <c r="C125" s="438"/>
      <c r="D125" s="438"/>
      <c r="E125" s="438"/>
      <c r="F125" s="438"/>
      <c r="G125" s="438"/>
      <c r="H125" s="88"/>
      <c r="I125" s="88"/>
      <c r="J125" s="88"/>
      <c r="K125" s="88"/>
      <c r="L125" s="88"/>
      <c r="M125" s="88"/>
      <c r="N125" s="88"/>
    </row>
    <row r="126" spans="1:14">
      <c r="A126" s="438" t="s">
        <v>688</v>
      </c>
      <c r="B126" s="438"/>
      <c r="C126" s="469"/>
      <c r="D126" s="469"/>
      <c r="E126" s="469"/>
      <c r="F126" s="469"/>
      <c r="G126" s="469"/>
      <c r="H126" s="469"/>
      <c r="I126" s="436"/>
      <c r="J126" s="469"/>
      <c r="K126" s="436"/>
      <c r="L126" s="436"/>
      <c r="M126" s="88"/>
      <c r="N126" s="88"/>
    </row>
  </sheetData>
  <mergeCells count="12">
    <mergeCell ref="A79:B82"/>
    <mergeCell ref="C79:F79"/>
    <mergeCell ref="G79:N79"/>
    <mergeCell ref="C80:D81"/>
    <mergeCell ref="E80:F81"/>
    <mergeCell ref="G80:H81"/>
    <mergeCell ref="B5:J5"/>
    <mergeCell ref="K5:R5"/>
    <mergeCell ref="S5:W5"/>
    <mergeCell ref="B37:J37"/>
    <mergeCell ref="K37:R37"/>
    <mergeCell ref="S37:W37"/>
  </mergeCells>
  <hyperlinks>
    <hyperlink ref="D71" r:id="rId1" xr:uid="{00000000-0004-0000-0900-000000000000}"/>
    <hyperlink ref="K1" location="Inhalt!B101" tooltip="zurück zum Inhaltsverzeichnis" display="zurück" xr:uid="{00000000-0004-0000-0900-000001000000}"/>
  </hyperlinks>
  <pageMargins left="0.7" right="0.7" top="0.78740157499999996" bottom="0.78740157499999996"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959"/>
  <sheetViews>
    <sheetView topLeftCell="G16" workbookViewId="0">
      <selection activeCell="N21" sqref="N21"/>
    </sheetView>
  </sheetViews>
  <sheetFormatPr baseColWidth="10" defaultRowHeight="12.5"/>
  <cols>
    <col min="2" max="2" width="19.26953125" customWidth="1"/>
    <col min="4" max="4" width="26.7265625" customWidth="1"/>
    <col min="6" max="6" width="24" customWidth="1"/>
    <col min="8" max="8" width="22.81640625" customWidth="1"/>
    <col min="12" max="12" width="23.26953125" customWidth="1"/>
    <col min="14" max="14" width="23.453125" customWidth="1"/>
  </cols>
  <sheetData>
    <row r="1" spans="2:16" ht="14.5">
      <c r="B1" s="119" t="s">
        <v>373</v>
      </c>
      <c r="C1" s="119"/>
      <c r="D1" s="119"/>
      <c r="E1" s="119"/>
      <c r="F1" s="119"/>
      <c r="G1" s="119"/>
      <c r="H1" s="119"/>
    </row>
    <row r="2" spans="2:16" ht="14.5">
      <c r="B2" s="119" t="s">
        <v>374</v>
      </c>
      <c r="C2" s="119" t="s">
        <v>19</v>
      </c>
      <c r="D2" s="119"/>
      <c r="E2" s="119" t="s">
        <v>375</v>
      </c>
      <c r="F2" s="119"/>
      <c r="G2" s="119"/>
      <c r="H2" s="119"/>
      <c r="J2" s="27" t="s">
        <v>569</v>
      </c>
    </row>
    <row r="3" spans="2:16" ht="14.5">
      <c r="B3" s="119"/>
      <c r="C3" s="119" t="s">
        <v>376</v>
      </c>
      <c r="D3" s="119"/>
      <c r="E3" s="119"/>
      <c r="F3" s="119"/>
      <c r="G3" s="119" t="s">
        <v>377</v>
      </c>
      <c r="H3" s="119"/>
    </row>
    <row r="4" spans="2:16" ht="14.5">
      <c r="B4" s="119"/>
      <c r="C4" s="119" t="s">
        <v>378</v>
      </c>
      <c r="D4" s="119" t="s">
        <v>379</v>
      </c>
      <c r="E4" s="119" t="s">
        <v>378</v>
      </c>
      <c r="F4" s="119" t="s">
        <v>379</v>
      </c>
      <c r="G4" s="119" t="s">
        <v>378</v>
      </c>
      <c r="H4" s="119" t="s">
        <v>379</v>
      </c>
    </row>
    <row r="5" spans="2:16" ht="14.5">
      <c r="B5" s="119"/>
      <c r="C5" s="119"/>
      <c r="D5" s="119" t="s">
        <v>380</v>
      </c>
      <c r="E5" s="119"/>
      <c r="F5" s="119" t="s">
        <v>380</v>
      </c>
      <c r="G5" s="119"/>
      <c r="H5" s="119" t="s">
        <v>380</v>
      </c>
    </row>
    <row r="6" spans="2:16" ht="14.5">
      <c r="B6" s="292" t="s">
        <v>503</v>
      </c>
      <c r="C6" s="292" t="s">
        <v>166</v>
      </c>
      <c r="D6" s="292" t="s">
        <v>166</v>
      </c>
      <c r="E6" s="292" t="s">
        <v>166</v>
      </c>
      <c r="F6" s="292" t="s">
        <v>166</v>
      </c>
      <c r="G6" s="292" t="s">
        <v>166</v>
      </c>
      <c r="H6" s="292" t="s">
        <v>166</v>
      </c>
      <c r="J6" s="379" t="s">
        <v>592</v>
      </c>
    </row>
    <row r="7" spans="2:16" ht="14.5">
      <c r="B7" s="292" t="s">
        <v>69</v>
      </c>
      <c r="C7" s="292">
        <v>105.6</v>
      </c>
      <c r="D7" s="292">
        <v>1.7</v>
      </c>
      <c r="E7" s="292">
        <v>105.2</v>
      </c>
      <c r="F7" s="292">
        <v>1.7</v>
      </c>
      <c r="G7" s="292">
        <v>105</v>
      </c>
      <c r="H7" s="292">
        <v>1.5</v>
      </c>
    </row>
    <row r="8" spans="2:16" ht="14.5">
      <c r="B8" s="292" t="s">
        <v>70</v>
      </c>
      <c r="C8" s="292">
        <v>106</v>
      </c>
      <c r="D8" s="292">
        <v>1.6</v>
      </c>
      <c r="E8" s="292">
        <v>105.6</v>
      </c>
      <c r="F8" s="292">
        <v>1.7</v>
      </c>
      <c r="G8" s="292">
        <v>105.4</v>
      </c>
      <c r="H8" s="292">
        <v>1.5</v>
      </c>
      <c r="J8" s="27" t="s">
        <v>590</v>
      </c>
    </row>
    <row r="9" spans="2:16" ht="14.5">
      <c r="B9" s="292" t="s">
        <v>71</v>
      </c>
      <c r="C9" s="292">
        <v>106.1</v>
      </c>
      <c r="D9" s="292">
        <v>1.4</v>
      </c>
      <c r="E9" s="292">
        <v>105.7</v>
      </c>
      <c r="F9" s="292">
        <v>1.4</v>
      </c>
      <c r="G9" s="292">
        <v>105.6</v>
      </c>
      <c r="H9" s="292">
        <v>1.4</v>
      </c>
    </row>
    <row r="10" spans="2:16" ht="14.5">
      <c r="B10" s="378" t="s">
        <v>72</v>
      </c>
      <c r="C10" s="378">
        <v>106.5</v>
      </c>
      <c r="D10" s="378">
        <v>0.9</v>
      </c>
      <c r="E10" s="378">
        <v>106.1</v>
      </c>
      <c r="F10" s="378">
        <v>0.9</v>
      </c>
      <c r="G10" s="378">
        <v>105.9</v>
      </c>
      <c r="H10" s="378">
        <v>1.3</v>
      </c>
      <c r="J10" s="24" t="s">
        <v>591</v>
      </c>
    </row>
    <row r="11" spans="2:16" ht="14.5">
      <c r="B11" s="378" t="s">
        <v>73</v>
      </c>
      <c r="C11" s="378">
        <v>106.5</v>
      </c>
      <c r="D11" s="378">
        <v>0.7</v>
      </c>
      <c r="E11" s="378">
        <v>106</v>
      </c>
      <c r="F11" s="378">
        <v>0.6</v>
      </c>
      <c r="G11" s="378">
        <v>105.9</v>
      </c>
      <c r="H11" s="378">
        <v>1</v>
      </c>
    </row>
    <row r="12" spans="2:16" ht="14.5">
      <c r="B12" s="378" t="s">
        <v>74</v>
      </c>
      <c r="C12" s="378">
        <v>107</v>
      </c>
      <c r="D12" s="378">
        <v>0.8</v>
      </c>
      <c r="E12" s="378">
        <v>106.6</v>
      </c>
      <c r="F12" s="378">
        <v>0.9</v>
      </c>
      <c r="G12" s="378">
        <v>105.7</v>
      </c>
      <c r="H12" s="378">
        <v>1.1000000000000001</v>
      </c>
      <c r="J12" s="829" t="s">
        <v>373</v>
      </c>
      <c r="K12" s="829"/>
      <c r="L12" s="829"/>
      <c r="M12" s="829"/>
      <c r="N12" s="829"/>
      <c r="O12" s="829"/>
      <c r="P12" s="829"/>
    </row>
    <row r="13" spans="2:16" ht="14.5">
      <c r="B13" s="378" t="s">
        <v>75</v>
      </c>
      <c r="C13" s="378">
        <v>106.9</v>
      </c>
      <c r="D13" s="378">
        <v>0.3</v>
      </c>
      <c r="E13" s="378">
        <v>106.1</v>
      </c>
      <c r="F13" s="377" t="s">
        <v>578</v>
      </c>
      <c r="G13" s="378">
        <v>103.5</v>
      </c>
      <c r="H13" s="377" t="s">
        <v>579</v>
      </c>
      <c r="J13" s="829" t="s">
        <v>374</v>
      </c>
      <c r="K13" s="829" t="s">
        <v>19</v>
      </c>
      <c r="L13" s="829"/>
      <c r="M13" s="829" t="s">
        <v>375</v>
      </c>
      <c r="N13" s="829"/>
      <c r="O13" s="829"/>
      <c r="P13" s="829"/>
    </row>
    <row r="14" spans="2:16" ht="14.5">
      <c r="B14" s="378" t="s">
        <v>76</v>
      </c>
      <c r="C14" s="378">
        <v>106.7</v>
      </c>
      <c r="D14" s="378">
        <v>0.3</v>
      </c>
      <c r="E14" s="378">
        <v>106</v>
      </c>
      <c r="F14" s="377" t="s">
        <v>580</v>
      </c>
      <c r="G14" s="378">
        <v>103.5</v>
      </c>
      <c r="H14" s="377" t="s">
        <v>581</v>
      </c>
      <c r="J14" s="829"/>
      <c r="K14" s="829" t="s">
        <v>795</v>
      </c>
      <c r="L14" s="829"/>
      <c r="M14" s="829"/>
      <c r="N14" s="829"/>
      <c r="O14" s="829" t="s">
        <v>796</v>
      </c>
      <c r="P14" s="829"/>
    </row>
    <row r="15" spans="2:16" ht="14.5">
      <c r="B15" s="378" t="s">
        <v>177</v>
      </c>
      <c r="C15" s="378">
        <v>106.5</v>
      </c>
      <c r="D15" s="377" t="s">
        <v>580</v>
      </c>
      <c r="E15" s="378">
        <v>105.8</v>
      </c>
      <c r="F15" s="377" t="s">
        <v>582</v>
      </c>
      <c r="G15" s="378">
        <v>103.9</v>
      </c>
      <c r="H15" s="377" t="s">
        <v>583</v>
      </c>
      <c r="J15" s="829"/>
      <c r="K15" s="829" t="s">
        <v>378</v>
      </c>
      <c r="L15" s="829" t="s">
        <v>379</v>
      </c>
      <c r="M15" s="829" t="s">
        <v>378</v>
      </c>
      <c r="N15" s="829" t="s">
        <v>379</v>
      </c>
      <c r="O15" s="829" t="s">
        <v>378</v>
      </c>
      <c r="P15" s="829" t="s">
        <v>379</v>
      </c>
    </row>
    <row r="16" spans="2:16" ht="14.5">
      <c r="B16" s="378" t="s">
        <v>252</v>
      </c>
      <c r="C16" s="378">
        <v>106.6</v>
      </c>
      <c r="D16" s="377" t="s">
        <v>165</v>
      </c>
      <c r="E16" s="378"/>
      <c r="F16" s="378"/>
      <c r="G16" s="378"/>
      <c r="H16" s="378"/>
      <c r="J16" s="829"/>
      <c r="K16" s="829"/>
      <c r="L16" s="829" t="s">
        <v>380</v>
      </c>
      <c r="M16" s="829"/>
      <c r="N16" s="829" t="s">
        <v>380</v>
      </c>
      <c r="O16" s="829"/>
      <c r="P16" s="829" t="s">
        <v>380</v>
      </c>
    </row>
    <row r="17" spans="2:17" ht="14.5">
      <c r="B17" s="378" t="s">
        <v>584</v>
      </c>
      <c r="C17" s="378">
        <v>105.8</v>
      </c>
      <c r="D17" s="378">
        <v>0.1</v>
      </c>
      <c r="E17" s="378"/>
      <c r="F17" s="378"/>
      <c r="G17" s="378"/>
      <c r="H17" s="378"/>
      <c r="J17" s="881" t="s">
        <v>797</v>
      </c>
      <c r="K17" s="881" t="s">
        <v>166</v>
      </c>
      <c r="L17" s="881" t="s">
        <v>166</v>
      </c>
      <c r="M17" s="881" t="s">
        <v>166</v>
      </c>
      <c r="N17" s="881" t="s">
        <v>166</v>
      </c>
      <c r="O17" s="881" t="s">
        <v>166</v>
      </c>
      <c r="P17" s="881" t="s">
        <v>166</v>
      </c>
      <c r="Q17" s="827"/>
    </row>
    <row r="18" spans="2:17" ht="14.5">
      <c r="B18" s="378"/>
      <c r="C18" s="378"/>
      <c r="D18" s="378"/>
      <c r="E18" s="378"/>
      <c r="F18" s="378"/>
      <c r="G18" s="378"/>
      <c r="H18" s="378"/>
      <c r="J18" s="881" t="s">
        <v>69</v>
      </c>
      <c r="K18" s="881">
        <v>113.8</v>
      </c>
      <c r="L18" s="881">
        <v>8.5</v>
      </c>
      <c r="M18" s="881">
        <v>114.3</v>
      </c>
      <c r="N18" s="881">
        <v>8.6999999999999993</v>
      </c>
      <c r="O18" s="881">
        <v>116.9</v>
      </c>
      <c r="P18" s="881">
        <v>10.1</v>
      </c>
      <c r="Q18" s="827"/>
    </row>
    <row r="19" spans="2:17" ht="14.5">
      <c r="B19" s="292" t="s">
        <v>382</v>
      </c>
      <c r="C19" s="292"/>
      <c r="D19" s="292"/>
      <c r="E19" s="292"/>
      <c r="F19" s="292"/>
      <c r="G19" s="292"/>
      <c r="H19" s="292"/>
      <c r="J19" s="881" t="s">
        <v>70</v>
      </c>
      <c r="K19" s="881">
        <v>114.7</v>
      </c>
      <c r="L19" s="881">
        <v>8.6999999999999993</v>
      </c>
      <c r="M19" s="881">
        <v>115.2</v>
      </c>
      <c r="N19" s="881">
        <v>8.6999999999999993</v>
      </c>
      <c r="O19" s="881">
        <v>117.8</v>
      </c>
      <c r="P19" s="881">
        <v>10</v>
      </c>
      <c r="Q19" s="827"/>
    </row>
    <row r="20" spans="2:17" ht="14.5">
      <c r="B20" s="292" t="s">
        <v>383</v>
      </c>
      <c r="C20" s="292"/>
      <c r="D20" s="292"/>
      <c r="E20" s="292"/>
      <c r="F20" s="292"/>
      <c r="G20" s="292"/>
      <c r="H20" s="292"/>
      <c r="J20" s="881" t="s">
        <v>71</v>
      </c>
      <c r="K20" s="881">
        <v>115.7</v>
      </c>
      <c r="L20" s="881">
        <v>7.8</v>
      </c>
      <c r="M20" s="881">
        <v>116.1</v>
      </c>
      <c r="N20" s="881">
        <v>7.4</v>
      </c>
      <c r="O20" s="881">
        <v>118.9</v>
      </c>
      <c r="P20" s="881">
        <v>8.9</v>
      </c>
      <c r="Q20" s="827"/>
    </row>
    <row r="21" spans="2:17" ht="14.5">
      <c r="B21" s="292" t="s">
        <v>384</v>
      </c>
      <c r="C21" s="292"/>
      <c r="D21" s="292"/>
      <c r="E21" s="292"/>
      <c r="F21" s="292"/>
      <c r="G21" s="292"/>
      <c r="H21" s="292"/>
      <c r="J21" s="881" t="s">
        <v>72</v>
      </c>
      <c r="K21" s="881">
        <v>116.3</v>
      </c>
      <c r="L21" s="881">
        <v>7.3</v>
      </c>
      <c r="M21" s="881">
        <v>116.6</v>
      </c>
      <c r="N21" s="881">
        <v>7.2</v>
      </c>
      <c r="O21" s="881">
        <v>119.4</v>
      </c>
      <c r="P21" s="881">
        <v>8.4</v>
      </c>
      <c r="Q21" s="827"/>
    </row>
    <row r="22" spans="2:17" ht="14.5">
      <c r="B22" s="292" t="s">
        <v>385</v>
      </c>
      <c r="C22" s="292"/>
      <c r="D22" s="292"/>
      <c r="E22" s="292"/>
      <c r="F22" s="292"/>
      <c r="G22" s="292"/>
      <c r="H22" s="292"/>
      <c r="J22" s="881" t="s">
        <v>73</v>
      </c>
      <c r="K22" s="881">
        <v>116.4</v>
      </c>
      <c r="L22" s="881">
        <v>6.6</v>
      </c>
      <c r="M22" s="881">
        <v>116.5</v>
      </c>
      <c r="N22" s="881">
        <v>6.1</v>
      </c>
      <c r="O22" s="881">
        <v>119.5</v>
      </c>
      <c r="P22" s="881">
        <v>7.4</v>
      </c>
      <c r="Q22" s="827"/>
    </row>
    <row r="23" spans="2:17" ht="13.5" customHeight="1">
      <c r="B23" s="293" t="s">
        <v>386</v>
      </c>
      <c r="C23" s="292"/>
      <c r="D23" s="292"/>
      <c r="E23" s="292"/>
      <c r="F23" s="292"/>
      <c r="G23" s="292"/>
      <c r="H23" s="292"/>
      <c r="J23" s="881" t="s">
        <v>74</v>
      </c>
      <c r="K23" s="881">
        <v>116.8</v>
      </c>
      <c r="L23" s="881">
        <v>6.9</v>
      </c>
      <c r="M23" s="881">
        <v>116.8</v>
      </c>
      <c r="N23" s="881">
        <v>6.4</v>
      </c>
      <c r="O23" s="881">
        <v>119.9</v>
      </c>
      <c r="P23" s="881">
        <v>7.2</v>
      </c>
      <c r="Q23" s="827"/>
    </row>
    <row r="24" spans="2:17" ht="14.5">
      <c r="B24" s="292" t="s">
        <v>381</v>
      </c>
      <c r="C24" s="292">
        <v>105.7</v>
      </c>
      <c r="D24" s="292">
        <v>1.5</v>
      </c>
      <c r="E24" s="292">
        <v>105.3</v>
      </c>
      <c r="F24" s="292">
        <v>1.4</v>
      </c>
      <c r="G24" s="292">
        <v>104.5</v>
      </c>
      <c r="H24" s="292">
        <v>1</v>
      </c>
      <c r="J24" s="881" t="s">
        <v>75</v>
      </c>
      <c r="K24" s="881">
        <v>117</v>
      </c>
      <c r="L24" s="881">
        <v>6.8</v>
      </c>
      <c r="M24" s="881">
        <v>117.1</v>
      </c>
      <c r="N24" s="881">
        <v>6.2</v>
      </c>
      <c r="O24" s="881">
        <v>119.8</v>
      </c>
      <c r="P24" s="881">
        <v>6.5</v>
      </c>
      <c r="Q24" s="827"/>
    </row>
    <row r="25" spans="2:17" ht="14.5">
      <c r="B25" s="292" t="s">
        <v>69</v>
      </c>
      <c r="C25" s="292">
        <v>103.8</v>
      </c>
      <c r="D25" s="292">
        <v>1.6</v>
      </c>
      <c r="E25" s="292">
        <v>103.4</v>
      </c>
      <c r="F25" s="292">
        <v>1.4</v>
      </c>
      <c r="G25" s="292">
        <v>103.4</v>
      </c>
      <c r="H25" s="292">
        <v>0.9</v>
      </c>
      <c r="J25" s="881" t="s">
        <v>76</v>
      </c>
      <c r="K25" s="881">
        <v>117.3</v>
      </c>
      <c r="L25" s="881">
        <v>7</v>
      </c>
      <c r="M25" s="881">
        <v>117.5</v>
      </c>
      <c r="N25" s="881">
        <v>6.1</v>
      </c>
      <c r="O25" s="881">
        <v>120.3</v>
      </c>
      <c r="P25" s="881">
        <v>6.4</v>
      </c>
      <c r="Q25" s="827"/>
    </row>
    <row r="26" spans="2:17" ht="14.5">
      <c r="B26" s="292" t="s">
        <v>70</v>
      </c>
      <c r="C26" s="292">
        <v>104.3</v>
      </c>
      <c r="D26" s="292">
        <v>1.7</v>
      </c>
      <c r="E26" s="292">
        <v>103.8</v>
      </c>
      <c r="F26" s="292">
        <v>1.5</v>
      </c>
      <c r="G26" s="292">
        <v>103.8</v>
      </c>
      <c r="H26" s="292">
        <v>1.2</v>
      </c>
      <c r="J26" s="881" t="s">
        <v>177</v>
      </c>
      <c r="K26" s="881">
        <v>117.5</v>
      </c>
      <c r="L26" s="881">
        <v>5.0999999999999996</v>
      </c>
      <c r="M26" s="881" t="s">
        <v>166</v>
      </c>
      <c r="N26" s="881" t="s">
        <v>165</v>
      </c>
      <c r="O26" s="881" t="s">
        <v>166</v>
      </c>
      <c r="P26" s="881" t="s">
        <v>165</v>
      </c>
      <c r="Q26" s="827"/>
    </row>
    <row r="27" spans="2:17" ht="14.5">
      <c r="B27" s="292" t="s">
        <v>71</v>
      </c>
      <c r="C27" s="292">
        <v>104.6</v>
      </c>
      <c r="D27" s="292">
        <v>1.5</v>
      </c>
      <c r="E27" s="292">
        <v>104.2</v>
      </c>
      <c r="F27" s="292">
        <v>1.3</v>
      </c>
      <c r="G27" s="292">
        <v>104.1</v>
      </c>
      <c r="H27" s="292">
        <v>0.9</v>
      </c>
      <c r="J27" s="881" t="s">
        <v>382</v>
      </c>
      <c r="K27" s="881"/>
      <c r="L27" s="881"/>
      <c r="M27" s="881"/>
      <c r="N27" s="881"/>
      <c r="O27" s="881"/>
      <c r="P27" s="881"/>
      <c r="Q27" s="827"/>
    </row>
    <row r="28" spans="2:17" ht="14.5">
      <c r="B28" s="292" t="s">
        <v>72</v>
      </c>
      <c r="C28" s="292">
        <v>105.6</v>
      </c>
      <c r="D28" s="292">
        <v>2.1</v>
      </c>
      <c r="E28" s="292">
        <v>105.2</v>
      </c>
      <c r="F28" s="292">
        <v>2</v>
      </c>
      <c r="G28" s="292">
        <v>104.5</v>
      </c>
      <c r="H28" s="292">
        <v>1</v>
      </c>
      <c r="J28" s="881" t="s">
        <v>383</v>
      </c>
      <c r="K28" s="881"/>
      <c r="L28" s="881"/>
      <c r="M28" s="881"/>
      <c r="N28" s="881"/>
      <c r="O28" s="881"/>
      <c r="P28" s="881"/>
      <c r="Q28" s="827"/>
    </row>
    <row r="29" spans="2:17" ht="15" customHeight="1">
      <c r="B29" s="292" t="s">
        <v>73</v>
      </c>
      <c r="C29" s="292">
        <v>105.8</v>
      </c>
      <c r="D29" s="292">
        <v>1.5</v>
      </c>
      <c r="E29" s="292">
        <v>105.4</v>
      </c>
      <c r="F29" s="292">
        <v>1.4</v>
      </c>
      <c r="G29" s="292">
        <v>104.8</v>
      </c>
      <c r="H29" s="292">
        <v>1.2</v>
      </c>
      <c r="J29" s="881" t="s">
        <v>385</v>
      </c>
      <c r="K29" s="881"/>
      <c r="L29" s="881"/>
      <c r="M29" s="881"/>
      <c r="N29" s="881"/>
      <c r="O29" s="881"/>
      <c r="P29" s="881"/>
      <c r="Q29" s="827"/>
    </row>
    <row r="30" spans="2:17" ht="15" customHeight="1">
      <c r="B30" s="292" t="s">
        <v>74</v>
      </c>
      <c r="C30" s="292">
        <v>106.2</v>
      </c>
      <c r="D30" s="292">
        <v>1.8</v>
      </c>
      <c r="E30" s="292">
        <v>105.7</v>
      </c>
      <c r="F30" s="292">
        <v>1.6</v>
      </c>
      <c r="G30" s="292">
        <v>104.5</v>
      </c>
      <c r="H30" s="292">
        <v>1.1000000000000001</v>
      </c>
      <c r="J30" s="396" t="s">
        <v>386</v>
      </c>
      <c r="K30" s="881"/>
      <c r="L30" s="881"/>
      <c r="M30" s="881"/>
      <c r="N30" s="881"/>
      <c r="O30" s="881"/>
      <c r="P30" s="881"/>
      <c r="Q30" s="827"/>
    </row>
    <row r="31" spans="2:17" ht="15" customHeight="1">
      <c r="B31" s="292" t="s">
        <v>75</v>
      </c>
      <c r="C31" s="292">
        <v>106.6</v>
      </c>
      <c r="D31" s="292">
        <v>1.7</v>
      </c>
      <c r="E31" s="292">
        <v>106.2</v>
      </c>
      <c r="F31" s="292">
        <v>1.7</v>
      </c>
      <c r="G31" s="292">
        <v>104.2</v>
      </c>
      <c r="H31" s="292">
        <v>1.3</v>
      </c>
      <c r="J31" s="881" t="s">
        <v>784</v>
      </c>
      <c r="K31" s="881"/>
      <c r="L31" s="881"/>
      <c r="M31" s="881"/>
      <c r="N31" s="881"/>
      <c r="O31" s="881"/>
      <c r="P31" s="881"/>
      <c r="Q31" s="827"/>
    </row>
    <row r="32" spans="2:17" ht="15" customHeight="1">
      <c r="B32" s="292" t="s">
        <v>76</v>
      </c>
      <c r="C32" s="292">
        <v>106.4</v>
      </c>
      <c r="D32" s="292">
        <v>1.5</v>
      </c>
      <c r="E32" s="292">
        <v>106</v>
      </c>
      <c r="F32" s="292">
        <v>1.4</v>
      </c>
      <c r="G32" s="292">
        <v>104.2</v>
      </c>
      <c r="H32" s="292">
        <v>1.1000000000000001</v>
      </c>
      <c r="J32" s="881" t="s">
        <v>798</v>
      </c>
      <c r="K32" s="881"/>
      <c r="L32" s="881"/>
      <c r="M32" s="881"/>
      <c r="N32" s="881"/>
      <c r="O32" s="881"/>
      <c r="P32" s="881"/>
      <c r="Q32" s="827"/>
    </row>
    <row r="33" spans="2:17" ht="15" customHeight="1">
      <c r="B33" s="292" t="s">
        <v>177</v>
      </c>
      <c r="C33" s="292">
        <v>106.5</v>
      </c>
      <c r="D33" s="292">
        <v>1.2</v>
      </c>
      <c r="E33" s="292">
        <v>106</v>
      </c>
      <c r="F33" s="292">
        <v>1.2</v>
      </c>
      <c r="G33" s="292">
        <v>104.8</v>
      </c>
      <c r="H33" s="292">
        <v>0.7</v>
      </c>
      <c r="J33" s="881" t="s">
        <v>706</v>
      </c>
      <c r="K33" s="881">
        <v>109.5</v>
      </c>
      <c r="L33" s="881">
        <v>6.3</v>
      </c>
      <c r="M33" s="881">
        <v>110.2</v>
      </c>
      <c r="N33" s="881">
        <v>6.9</v>
      </c>
      <c r="O33" s="881">
        <v>112</v>
      </c>
      <c r="P33" s="881">
        <v>8.4</v>
      </c>
      <c r="Q33" s="827"/>
    </row>
    <row r="34" spans="2:17" ht="14.5">
      <c r="B34" s="292" t="s">
        <v>252</v>
      </c>
      <c r="C34" s="292">
        <v>106.6</v>
      </c>
      <c r="D34" s="292">
        <v>1.1000000000000001</v>
      </c>
      <c r="E34" s="292">
        <v>106.1</v>
      </c>
      <c r="F34" s="292">
        <v>1.1000000000000001</v>
      </c>
      <c r="G34" s="292">
        <v>105</v>
      </c>
      <c r="H34" s="292">
        <v>0.7</v>
      </c>
      <c r="J34" s="881" t="s">
        <v>69</v>
      </c>
      <c r="K34" s="881">
        <v>104.9</v>
      </c>
      <c r="L34" s="881">
        <v>3.8</v>
      </c>
      <c r="M34" s="881">
        <v>105.2</v>
      </c>
      <c r="N34" s="881">
        <v>4.2</v>
      </c>
      <c r="O34" s="881">
        <v>106.2</v>
      </c>
      <c r="P34" s="881">
        <v>4.8</v>
      </c>
      <c r="Q34" s="827"/>
    </row>
    <row r="35" spans="2:17" ht="14.5">
      <c r="B35" s="292" t="s">
        <v>253</v>
      </c>
      <c r="C35" s="292">
        <v>105.7</v>
      </c>
      <c r="D35" s="292">
        <v>0.9</v>
      </c>
      <c r="E35" s="292">
        <v>105.3</v>
      </c>
      <c r="F35" s="292">
        <v>1.1000000000000001</v>
      </c>
      <c r="G35" s="292">
        <v>105.2</v>
      </c>
      <c r="H35" s="292">
        <v>0.8</v>
      </c>
      <c r="J35" s="881" t="s">
        <v>70</v>
      </c>
      <c r="K35" s="881">
        <v>105.5</v>
      </c>
      <c r="L35" s="881">
        <v>3.8</v>
      </c>
      <c r="M35" s="881">
        <v>106</v>
      </c>
      <c r="N35" s="881">
        <v>4.3</v>
      </c>
      <c r="O35" s="881">
        <v>107.1</v>
      </c>
      <c r="P35" s="881">
        <v>5.2</v>
      </c>
      <c r="Q35" s="827"/>
    </row>
    <row r="36" spans="2:17" ht="14.5">
      <c r="B36" s="292" t="s">
        <v>254</v>
      </c>
      <c r="C36" s="292">
        <v>106.3</v>
      </c>
      <c r="D36" s="292">
        <v>1.5</v>
      </c>
      <c r="E36" s="292">
        <v>105.8</v>
      </c>
      <c r="F36" s="292">
        <v>1.5</v>
      </c>
      <c r="G36" s="292">
        <v>105.2</v>
      </c>
      <c r="H36" s="292">
        <v>1.3</v>
      </c>
      <c r="J36" s="881" t="s">
        <v>71</v>
      </c>
      <c r="K36" s="881">
        <v>107.3</v>
      </c>
      <c r="L36" s="881">
        <v>5.0999999999999996</v>
      </c>
      <c r="M36" s="881">
        <v>108.1</v>
      </c>
      <c r="N36" s="881">
        <v>5.9</v>
      </c>
      <c r="O36" s="881">
        <v>109.2</v>
      </c>
      <c r="P36" s="881">
        <v>6.8</v>
      </c>
      <c r="Q36" s="827"/>
    </row>
    <row r="37" spans="2:17" ht="14.5">
      <c r="B37" s="292" t="s">
        <v>382</v>
      </c>
      <c r="C37" s="292"/>
      <c r="D37" s="292"/>
      <c r="E37" s="292"/>
      <c r="F37" s="292"/>
      <c r="G37" s="292"/>
      <c r="H37" s="292"/>
      <c r="J37" s="881" t="s">
        <v>72</v>
      </c>
      <c r="K37" s="881">
        <v>108.4</v>
      </c>
      <c r="L37" s="881">
        <v>5.9</v>
      </c>
      <c r="M37" s="881">
        <v>108.8</v>
      </c>
      <c r="N37" s="881">
        <v>6.2</v>
      </c>
      <c r="O37" s="881">
        <v>110.1</v>
      </c>
      <c r="P37" s="881">
        <v>7.3</v>
      </c>
      <c r="Q37" s="827"/>
    </row>
    <row r="38" spans="2:17" ht="14.5">
      <c r="B38" s="292" t="s">
        <v>383</v>
      </c>
      <c r="C38" s="292"/>
      <c r="D38" s="292"/>
      <c r="E38" s="292"/>
      <c r="F38" s="292"/>
      <c r="G38" s="292"/>
      <c r="H38" s="292"/>
      <c r="J38" s="881" t="s">
        <v>73</v>
      </c>
      <c r="K38" s="881">
        <v>109.2</v>
      </c>
      <c r="L38" s="881">
        <v>6.4</v>
      </c>
      <c r="M38" s="881">
        <v>109.8</v>
      </c>
      <c r="N38" s="881">
        <v>7</v>
      </c>
      <c r="O38" s="881">
        <v>111.3</v>
      </c>
      <c r="P38" s="881">
        <v>8.4</v>
      </c>
      <c r="Q38" s="827"/>
    </row>
    <row r="39" spans="2:17" ht="14.5">
      <c r="B39" s="292" t="s">
        <v>384</v>
      </c>
      <c r="C39" s="292"/>
      <c r="D39" s="292"/>
      <c r="E39" s="292"/>
      <c r="F39" s="292"/>
      <c r="G39" s="292"/>
      <c r="H39" s="292"/>
      <c r="J39" s="881" t="s">
        <v>74</v>
      </c>
      <c r="K39" s="881">
        <v>109.3</v>
      </c>
      <c r="L39" s="881">
        <v>6.2</v>
      </c>
      <c r="M39" s="881">
        <v>109.8</v>
      </c>
      <c r="N39" s="881">
        <v>6.7</v>
      </c>
      <c r="O39" s="881">
        <v>111.8</v>
      </c>
      <c r="P39" s="881">
        <v>8.6</v>
      </c>
      <c r="Q39" s="827"/>
    </row>
    <row r="40" spans="2:17" ht="14.5">
      <c r="B40" s="292" t="s">
        <v>385</v>
      </c>
      <c r="C40" s="292"/>
      <c r="D40" s="292"/>
      <c r="E40" s="292"/>
      <c r="F40" s="292"/>
      <c r="G40" s="292"/>
      <c r="H40" s="292"/>
      <c r="J40" s="881" t="s">
        <v>75</v>
      </c>
      <c r="K40" s="881">
        <v>109.5</v>
      </c>
      <c r="L40" s="881">
        <v>6</v>
      </c>
      <c r="M40" s="881">
        <v>110.3</v>
      </c>
      <c r="N40" s="881">
        <v>6.7</v>
      </c>
      <c r="O40" s="881">
        <v>112.5</v>
      </c>
      <c r="P40" s="881">
        <v>9</v>
      </c>
      <c r="Q40" s="827"/>
    </row>
    <row r="41" spans="2:17" ht="16" customHeight="1">
      <c r="B41" s="293" t="s">
        <v>386</v>
      </c>
      <c r="C41" s="292"/>
      <c r="D41" s="292"/>
      <c r="E41" s="292"/>
      <c r="F41" s="292"/>
      <c r="G41" s="292"/>
      <c r="H41" s="292"/>
      <c r="J41" s="881" t="s">
        <v>76</v>
      </c>
      <c r="K41" s="881">
        <v>109.6</v>
      </c>
      <c r="L41" s="881">
        <v>6.1</v>
      </c>
      <c r="M41" s="881">
        <v>110.7</v>
      </c>
      <c r="N41" s="881">
        <v>7</v>
      </c>
      <c r="O41" s="881">
        <v>113.1</v>
      </c>
      <c r="P41" s="881">
        <v>9.5</v>
      </c>
      <c r="Q41" s="827"/>
    </row>
    <row r="42" spans="2:17" ht="14.5">
      <c r="B42" s="292" t="s">
        <v>387</v>
      </c>
      <c r="C42" s="292">
        <v>104.1</v>
      </c>
      <c r="D42" s="292">
        <v>2</v>
      </c>
      <c r="E42" s="292">
        <v>103.8</v>
      </c>
      <c r="F42" s="292">
        <v>1.8</v>
      </c>
      <c r="G42" s="292">
        <v>103.5</v>
      </c>
      <c r="H42" s="292">
        <v>1.5</v>
      </c>
      <c r="J42" s="881" t="s">
        <v>177</v>
      </c>
      <c r="K42" s="881">
        <v>111.8</v>
      </c>
      <c r="L42" s="881">
        <v>7.9</v>
      </c>
      <c r="M42" s="881">
        <v>112.7</v>
      </c>
      <c r="N42" s="881">
        <v>8.6</v>
      </c>
      <c r="O42" s="881">
        <v>114.7</v>
      </c>
      <c r="P42" s="881">
        <v>10.199999999999999</v>
      </c>
      <c r="Q42" s="827"/>
    </row>
    <row r="43" spans="2:17" ht="14.5">
      <c r="B43" s="292" t="s">
        <v>69</v>
      </c>
      <c r="C43" s="292">
        <v>102.2</v>
      </c>
      <c r="D43" s="292">
        <v>1.6</v>
      </c>
      <c r="E43" s="292">
        <v>102</v>
      </c>
      <c r="F43" s="292">
        <v>1.4</v>
      </c>
      <c r="G43" s="292">
        <v>102.5</v>
      </c>
      <c r="H43" s="292">
        <v>1.3</v>
      </c>
      <c r="J43" s="881" t="s">
        <v>252</v>
      </c>
      <c r="K43" s="881">
        <v>112.6</v>
      </c>
      <c r="L43" s="881">
        <v>8.1999999999999993</v>
      </c>
      <c r="M43" s="881">
        <v>113.5</v>
      </c>
      <c r="N43" s="881">
        <v>8.8000000000000007</v>
      </c>
      <c r="O43" s="881">
        <v>115.6</v>
      </c>
      <c r="P43" s="881">
        <v>10.4</v>
      </c>
      <c r="Q43" s="827"/>
    </row>
    <row r="44" spans="2:17" ht="14.5">
      <c r="B44" s="292" t="s">
        <v>70</v>
      </c>
      <c r="C44" s="292">
        <v>102.6</v>
      </c>
      <c r="D44" s="292">
        <v>1.5</v>
      </c>
      <c r="E44" s="292">
        <v>102.3</v>
      </c>
      <c r="F44" s="292">
        <v>1.1000000000000001</v>
      </c>
      <c r="G44" s="292">
        <v>102.6</v>
      </c>
      <c r="H44" s="292">
        <v>1</v>
      </c>
      <c r="J44" s="881" t="s">
        <v>253</v>
      </c>
      <c r="K44" s="881">
        <v>113.2</v>
      </c>
      <c r="L44" s="881">
        <v>8.5</v>
      </c>
      <c r="M44" s="881">
        <v>113.7</v>
      </c>
      <c r="N44" s="881">
        <v>8.8000000000000007</v>
      </c>
      <c r="O44" s="881">
        <v>116.3</v>
      </c>
      <c r="P44" s="881">
        <v>10.6</v>
      </c>
      <c r="Q44" s="827"/>
    </row>
    <row r="45" spans="2:17" ht="14.5">
      <c r="B45" s="292" t="s">
        <v>71</v>
      </c>
      <c r="C45" s="292">
        <v>103.1</v>
      </c>
      <c r="D45" s="292">
        <v>1.6</v>
      </c>
      <c r="E45" s="292">
        <v>102.9</v>
      </c>
      <c r="F45" s="292">
        <v>1.5</v>
      </c>
      <c r="G45" s="292">
        <v>103.2</v>
      </c>
      <c r="H45" s="292">
        <v>1.2</v>
      </c>
      <c r="J45" s="881" t="s">
        <v>254</v>
      </c>
      <c r="K45" s="881">
        <v>112.9</v>
      </c>
      <c r="L45" s="881">
        <v>7.9</v>
      </c>
      <c r="M45" s="881">
        <v>113.2</v>
      </c>
      <c r="N45" s="881">
        <v>8.1</v>
      </c>
      <c r="O45" s="881">
        <v>116.5</v>
      </c>
      <c r="P45" s="881">
        <v>10.4</v>
      </c>
      <c r="Q45" s="827"/>
    </row>
    <row r="46" spans="2:17" ht="14.5">
      <c r="B46" s="292" t="s">
        <v>72</v>
      </c>
      <c r="C46" s="292">
        <v>103.4</v>
      </c>
      <c r="D46" s="292">
        <v>1.4</v>
      </c>
      <c r="E46" s="292">
        <v>103.1</v>
      </c>
      <c r="F46" s="292">
        <v>1.3</v>
      </c>
      <c r="G46" s="292">
        <v>103.5</v>
      </c>
      <c r="H46" s="292">
        <v>1.4</v>
      </c>
      <c r="J46" s="881" t="s">
        <v>382</v>
      </c>
      <c r="K46" s="881"/>
      <c r="L46" s="881"/>
      <c r="M46" s="881"/>
      <c r="N46" s="881"/>
      <c r="O46" s="881"/>
      <c r="P46" s="881"/>
      <c r="Q46" s="827"/>
    </row>
    <row r="47" spans="2:17" ht="14.5">
      <c r="B47" s="292" t="s">
        <v>73</v>
      </c>
      <c r="C47" s="292">
        <v>104.2</v>
      </c>
      <c r="D47" s="292">
        <v>2.2999999999999998</v>
      </c>
      <c r="E47" s="292">
        <v>103.9</v>
      </c>
      <c r="F47" s="292">
        <v>2.1</v>
      </c>
      <c r="G47" s="292">
        <v>103.6</v>
      </c>
      <c r="H47" s="292">
        <v>1.5</v>
      </c>
      <c r="J47" s="881" t="s">
        <v>383</v>
      </c>
      <c r="K47" s="881"/>
      <c r="L47" s="881"/>
      <c r="M47" s="881"/>
      <c r="N47" s="881"/>
      <c r="O47" s="881"/>
      <c r="P47" s="881"/>
      <c r="Q47" s="827"/>
    </row>
    <row r="48" spans="2:17" ht="14.5">
      <c r="B48" s="292" t="s">
        <v>74</v>
      </c>
      <c r="C48" s="292">
        <v>104.3</v>
      </c>
      <c r="D48" s="292">
        <v>2.1</v>
      </c>
      <c r="E48" s="292">
        <v>104</v>
      </c>
      <c r="F48" s="292">
        <v>1.9</v>
      </c>
      <c r="G48" s="292">
        <v>103.4</v>
      </c>
      <c r="H48" s="292">
        <v>1.6</v>
      </c>
      <c r="J48" s="881" t="s">
        <v>385</v>
      </c>
      <c r="K48" s="881"/>
      <c r="L48" s="881"/>
      <c r="M48" s="881"/>
      <c r="N48" s="881"/>
      <c r="O48" s="881"/>
      <c r="P48" s="881"/>
      <c r="Q48" s="827"/>
    </row>
    <row r="49" spans="2:16" ht="201">
      <c r="B49" s="292" t="s">
        <v>75</v>
      </c>
      <c r="C49" s="292">
        <v>104.8</v>
      </c>
      <c r="D49" s="292">
        <v>2</v>
      </c>
      <c r="E49" s="292">
        <v>104.4</v>
      </c>
      <c r="F49" s="292">
        <v>1.9</v>
      </c>
      <c r="G49" s="292">
        <v>102.9</v>
      </c>
      <c r="H49" s="292">
        <v>1.4</v>
      </c>
      <c r="J49" s="396" t="s">
        <v>386</v>
      </c>
      <c r="K49" s="881"/>
      <c r="L49" s="881"/>
      <c r="M49" s="881"/>
      <c r="N49" s="881"/>
      <c r="O49" s="881"/>
      <c r="P49" s="881"/>
    </row>
    <row r="50" spans="2:16" ht="14.5">
      <c r="B50" s="292" t="s">
        <v>76</v>
      </c>
      <c r="C50" s="292">
        <v>104.8</v>
      </c>
      <c r="D50" s="292">
        <v>2</v>
      </c>
      <c r="E50" s="292">
        <v>104.5</v>
      </c>
      <c r="F50" s="292">
        <v>1.9</v>
      </c>
      <c r="G50" s="292">
        <v>103.1</v>
      </c>
      <c r="H50" s="292">
        <v>1.4</v>
      </c>
      <c r="J50" s="881" t="s">
        <v>784</v>
      </c>
      <c r="K50" s="881"/>
      <c r="L50" s="881"/>
      <c r="M50" s="881"/>
      <c r="N50" s="881"/>
      <c r="O50" s="881"/>
      <c r="P50" s="881"/>
    </row>
    <row r="51" spans="2:16" ht="14.5">
      <c r="B51" s="292" t="s">
        <v>177</v>
      </c>
      <c r="C51" s="292">
        <v>105.2</v>
      </c>
      <c r="D51" s="292">
        <v>2.2000000000000002</v>
      </c>
      <c r="E51" s="292">
        <v>104.7</v>
      </c>
      <c r="F51" s="292">
        <v>1.9</v>
      </c>
      <c r="G51" s="292">
        <v>104.1</v>
      </c>
      <c r="H51" s="292">
        <v>1.7</v>
      </c>
      <c r="J51" s="881" t="s">
        <v>798</v>
      </c>
      <c r="K51" s="881"/>
      <c r="L51" s="881"/>
      <c r="M51" s="881"/>
      <c r="N51" s="881"/>
      <c r="O51" s="881"/>
      <c r="P51" s="881"/>
    </row>
    <row r="52" spans="2:16" ht="14.5">
      <c r="B52" s="292" t="s">
        <v>252</v>
      </c>
      <c r="C52" s="292">
        <v>105.4</v>
      </c>
      <c r="D52" s="292">
        <v>2.6</v>
      </c>
      <c r="E52" s="292">
        <v>104.9</v>
      </c>
      <c r="F52" s="292">
        <v>2.2999999999999998</v>
      </c>
      <c r="G52" s="292">
        <v>104.3</v>
      </c>
      <c r="H52" s="292">
        <v>1.7</v>
      </c>
      <c r="J52" s="778"/>
      <c r="K52" s="778"/>
      <c r="L52" s="778"/>
      <c r="M52" s="778"/>
      <c r="N52" s="778"/>
      <c r="O52" s="778"/>
      <c r="P52" s="778"/>
    </row>
    <row r="53" spans="2:16" ht="14.5">
      <c r="B53" s="292" t="s">
        <v>253</v>
      </c>
      <c r="C53" s="292">
        <v>104.8</v>
      </c>
      <c r="D53" s="292">
        <v>2.4</v>
      </c>
      <c r="E53" s="292">
        <v>104.2</v>
      </c>
      <c r="F53" s="292">
        <v>2.1</v>
      </c>
      <c r="G53" s="292">
        <v>104.4</v>
      </c>
      <c r="H53" s="292">
        <v>1.7</v>
      </c>
      <c r="J53" s="778"/>
      <c r="K53" s="778"/>
      <c r="L53" s="778"/>
      <c r="M53" s="778"/>
      <c r="N53" s="778"/>
      <c r="O53" s="778"/>
      <c r="P53" s="778"/>
    </row>
    <row r="54" spans="2:16" ht="14.5">
      <c r="B54" s="292" t="s">
        <v>254</v>
      </c>
      <c r="C54" s="292">
        <v>104.7</v>
      </c>
      <c r="D54" s="292">
        <v>1.7</v>
      </c>
      <c r="E54" s="292">
        <v>104.2</v>
      </c>
      <c r="F54" s="292">
        <v>1.6</v>
      </c>
      <c r="G54" s="292">
        <v>103.9</v>
      </c>
      <c r="H54" s="292">
        <v>1.1000000000000001</v>
      </c>
      <c r="J54" s="778"/>
      <c r="K54" s="778"/>
      <c r="L54" s="778"/>
      <c r="M54" s="778"/>
      <c r="N54" s="778"/>
      <c r="O54" s="778"/>
      <c r="P54" s="778"/>
    </row>
    <row r="55" spans="2:16" ht="14.5">
      <c r="B55" s="292" t="s">
        <v>382</v>
      </c>
      <c r="C55" s="292"/>
      <c r="D55" s="292"/>
      <c r="E55" s="292"/>
      <c r="F55" s="292"/>
      <c r="G55" s="292"/>
      <c r="H55" s="292"/>
      <c r="J55" s="778"/>
      <c r="K55" s="778"/>
      <c r="L55" s="778"/>
      <c r="M55" s="778"/>
      <c r="N55" s="778"/>
      <c r="O55" s="778"/>
      <c r="P55" s="778"/>
    </row>
    <row r="56" spans="2:16" ht="14.5">
      <c r="B56" s="292" t="s">
        <v>383</v>
      </c>
      <c r="C56" s="292"/>
      <c r="D56" s="292"/>
      <c r="E56" s="292"/>
      <c r="F56" s="292"/>
      <c r="G56" s="292"/>
      <c r="H56" s="292"/>
      <c r="J56" s="778"/>
      <c r="K56" s="778"/>
      <c r="L56" s="778"/>
      <c r="M56" s="778"/>
      <c r="N56" s="778"/>
      <c r="O56" s="778"/>
      <c r="P56" s="778"/>
    </row>
    <row r="57" spans="2:16" ht="14.5">
      <c r="B57" s="292" t="s">
        <v>384</v>
      </c>
      <c r="C57" s="292"/>
      <c r="D57" s="292"/>
      <c r="E57" s="292"/>
      <c r="F57" s="292"/>
      <c r="G57" s="292"/>
      <c r="H57" s="292"/>
      <c r="J57" s="778"/>
      <c r="K57" s="778"/>
      <c r="L57" s="778"/>
      <c r="M57" s="778"/>
      <c r="N57" s="778"/>
      <c r="O57" s="778"/>
      <c r="P57" s="778"/>
    </row>
    <row r="58" spans="2:16" ht="14.5">
      <c r="B58" s="292" t="s">
        <v>385</v>
      </c>
      <c r="C58" s="292"/>
      <c r="D58" s="292"/>
      <c r="E58" s="292"/>
      <c r="F58" s="292"/>
      <c r="G58" s="292"/>
      <c r="H58" s="292"/>
      <c r="J58" s="778"/>
      <c r="K58" s="778"/>
      <c r="L58" s="778"/>
      <c r="M58" s="778"/>
      <c r="N58" s="778"/>
      <c r="O58" s="778"/>
      <c r="P58" s="778"/>
    </row>
    <row r="59" spans="2:16" ht="145">
      <c r="B59" s="293" t="s">
        <v>386</v>
      </c>
      <c r="C59" s="292"/>
      <c r="D59" s="292"/>
      <c r="E59" s="292"/>
      <c r="F59" s="292"/>
      <c r="G59" s="292"/>
      <c r="H59" s="292"/>
      <c r="J59" s="778"/>
      <c r="K59" s="778"/>
      <c r="L59" s="778"/>
      <c r="M59" s="778"/>
      <c r="N59" s="778"/>
      <c r="O59" s="778"/>
      <c r="P59" s="778"/>
    </row>
    <row r="60" spans="2:16" ht="14.5">
      <c r="B60" s="292" t="s">
        <v>388</v>
      </c>
      <c r="C60" s="292">
        <v>102.1</v>
      </c>
      <c r="D60" s="292">
        <v>1.6</v>
      </c>
      <c r="E60" s="292">
        <v>102</v>
      </c>
      <c r="F60" s="292">
        <v>1.5</v>
      </c>
      <c r="G60" s="292">
        <v>102</v>
      </c>
      <c r="H60" s="292">
        <v>1.4</v>
      </c>
      <c r="J60" s="778"/>
      <c r="K60" s="778"/>
      <c r="L60" s="778"/>
      <c r="M60" s="778"/>
      <c r="N60" s="778"/>
      <c r="O60" s="778"/>
      <c r="P60" s="778"/>
    </row>
    <row r="61" spans="2:16" ht="14.5">
      <c r="B61" s="292" t="s">
        <v>69</v>
      </c>
      <c r="C61" s="292">
        <v>100.6</v>
      </c>
      <c r="D61" s="292">
        <v>1.6</v>
      </c>
      <c r="E61" s="292">
        <v>100.6</v>
      </c>
      <c r="F61" s="292">
        <v>1.6</v>
      </c>
      <c r="G61" s="292">
        <v>101.2</v>
      </c>
      <c r="H61" s="292">
        <v>1.6</v>
      </c>
      <c r="J61" s="778"/>
      <c r="K61" s="778"/>
      <c r="L61" s="778"/>
      <c r="M61" s="778"/>
      <c r="N61" s="778"/>
      <c r="O61" s="778"/>
      <c r="P61" s="778"/>
    </row>
    <row r="62" spans="2:16" ht="14.5">
      <c r="B62" s="292" t="s">
        <v>70</v>
      </c>
      <c r="C62" s="292">
        <v>101.1</v>
      </c>
      <c r="D62" s="292">
        <v>1.8</v>
      </c>
      <c r="E62" s="292">
        <v>101.2</v>
      </c>
      <c r="F62" s="292">
        <v>1.9</v>
      </c>
      <c r="G62" s="292">
        <v>101.6</v>
      </c>
      <c r="H62" s="292">
        <v>1.8</v>
      </c>
      <c r="J62" s="396"/>
      <c r="K62" s="778"/>
      <c r="L62" s="778"/>
      <c r="M62" s="778"/>
      <c r="N62" s="778"/>
      <c r="O62" s="778"/>
      <c r="P62" s="778"/>
    </row>
    <row r="63" spans="2:16" ht="14.5">
      <c r="B63" s="292" t="s">
        <v>71</v>
      </c>
      <c r="C63" s="292">
        <v>101.5</v>
      </c>
      <c r="D63" s="292">
        <v>1.5</v>
      </c>
      <c r="E63" s="292">
        <v>101.4</v>
      </c>
      <c r="F63" s="292">
        <v>1.4</v>
      </c>
      <c r="G63" s="292">
        <v>102</v>
      </c>
      <c r="H63" s="292">
        <v>1.5</v>
      </c>
      <c r="J63" s="778"/>
      <c r="K63" s="778"/>
      <c r="L63" s="778"/>
      <c r="M63" s="778"/>
      <c r="N63" s="778"/>
      <c r="O63" s="778"/>
      <c r="P63" s="778"/>
    </row>
    <row r="64" spans="2:16" ht="14.5">
      <c r="B64" s="292" t="s">
        <v>72</v>
      </c>
      <c r="C64" s="292">
        <v>102</v>
      </c>
      <c r="D64" s="292">
        <v>1.8</v>
      </c>
      <c r="E64" s="292">
        <v>101.8</v>
      </c>
      <c r="F64" s="292">
        <v>1.7</v>
      </c>
      <c r="G64" s="292">
        <v>102.1</v>
      </c>
      <c r="H64" s="292">
        <v>1.3</v>
      </c>
      <c r="J64" s="778"/>
      <c r="K64" s="778"/>
      <c r="L64" s="778"/>
      <c r="M64" s="778"/>
      <c r="N64" s="778"/>
      <c r="O64" s="778"/>
      <c r="P64" s="778"/>
    </row>
    <row r="65" spans="2:8" ht="14.5">
      <c r="B65" s="292" t="s">
        <v>73</v>
      </c>
      <c r="C65" s="292">
        <v>101.9</v>
      </c>
      <c r="D65" s="292">
        <v>1.3</v>
      </c>
      <c r="E65" s="292">
        <v>101.8</v>
      </c>
      <c r="F65" s="292">
        <v>1.2</v>
      </c>
      <c r="G65" s="292">
        <v>102.1</v>
      </c>
      <c r="H65" s="292">
        <v>1.3</v>
      </c>
    </row>
    <row r="66" spans="2:8" ht="14.5">
      <c r="B66" s="292" t="s">
        <v>74</v>
      </c>
      <c r="C66" s="292">
        <v>102.2</v>
      </c>
      <c r="D66" s="292">
        <v>1.5</v>
      </c>
      <c r="E66" s="292">
        <v>102.1</v>
      </c>
      <c r="F66" s="292">
        <v>1.4</v>
      </c>
      <c r="G66" s="292">
        <v>101.8</v>
      </c>
      <c r="H66" s="292">
        <v>1.2</v>
      </c>
    </row>
    <row r="67" spans="2:8" ht="14.5">
      <c r="B67" s="292" t="s">
        <v>75</v>
      </c>
      <c r="C67" s="292">
        <v>102.7</v>
      </c>
      <c r="D67" s="292">
        <v>1.6</v>
      </c>
      <c r="E67" s="292">
        <v>102.5</v>
      </c>
      <c r="F67" s="292">
        <v>1.4</v>
      </c>
      <c r="G67" s="292">
        <v>101.5</v>
      </c>
      <c r="H67" s="292">
        <v>1.3</v>
      </c>
    </row>
    <row r="68" spans="2:8" ht="14.5">
      <c r="B68" s="292" t="s">
        <v>76</v>
      </c>
      <c r="C68" s="292">
        <v>102.7</v>
      </c>
      <c r="D68" s="292">
        <v>1.8</v>
      </c>
      <c r="E68" s="292">
        <v>102.6</v>
      </c>
      <c r="F68" s="292">
        <v>1.6</v>
      </c>
      <c r="G68" s="292">
        <v>101.7</v>
      </c>
      <c r="H68" s="292">
        <v>1.5</v>
      </c>
    </row>
    <row r="69" spans="2:8" ht="14.5">
      <c r="B69" s="292" t="s">
        <v>177</v>
      </c>
      <c r="C69" s="292">
        <v>102.9</v>
      </c>
      <c r="D69" s="292">
        <v>1.8</v>
      </c>
      <c r="E69" s="292">
        <v>102.7</v>
      </c>
      <c r="F69" s="292">
        <v>1.7</v>
      </c>
      <c r="G69" s="292">
        <v>102.4</v>
      </c>
      <c r="H69" s="292">
        <v>1.5</v>
      </c>
    </row>
    <row r="70" spans="2:8" ht="14.5">
      <c r="B70" s="292" t="s">
        <v>252</v>
      </c>
      <c r="C70" s="292">
        <v>102.7</v>
      </c>
      <c r="D70" s="292">
        <v>1.4</v>
      </c>
      <c r="E70" s="292">
        <v>102.5</v>
      </c>
      <c r="F70" s="292">
        <v>1.3</v>
      </c>
      <c r="G70" s="292">
        <v>102.6</v>
      </c>
      <c r="H70" s="292">
        <v>1.4</v>
      </c>
    </row>
    <row r="71" spans="2:8" ht="14.5">
      <c r="B71" s="292" t="s">
        <v>253</v>
      </c>
      <c r="C71" s="292">
        <v>102.3</v>
      </c>
      <c r="D71" s="292">
        <v>1.6</v>
      </c>
      <c r="E71" s="292">
        <v>102.1</v>
      </c>
      <c r="F71" s="292">
        <v>1.6</v>
      </c>
      <c r="G71" s="292">
        <v>102.7</v>
      </c>
      <c r="H71" s="292">
        <v>1.3</v>
      </c>
    </row>
    <row r="72" spans="2:8" ht="14.5">
      <c r="B72" s="292" t="s">
        <v>254</v>
      </c>
      <c r="C72" s="292">
        <v>102.9</v>
      </c>
      <c r="D72" s="292">
        <v>1.6</v>
      </c>
      <c r="E72" s="292">
        <v>102.6</v>
      </c>
      <c r="F72" s="292">
        <v>1.4</v>
      </c>
      <c r="G72" s="292">
        <v>102.8</v>
      </c>
      <c r="H72" s="292">
        <v>1.4</v>
      </c>
    </row>
    <row r="73" spans="2:8" ht="14.5">
      <c r="B73" s="292" t="s">
        <v>382</v>
      </c>
      <c r="C73" s="292"/>
      <c r="D73" s="292"/>
      <c r="E73" s="292"/>
      <c r="F73" s="292"/>
      <c r="G73" s="292"/>
      <c r="H73" s="292"/>
    </row>
    <row r="74" spans="2:8" ht="14.5">
      <c r="B74" s="292" t="s">
        <v>383</v>
      </c>
      <c r="C74" s="292"/>
      <c r="D74" s="292"/>
      <c r="E74" s="292"/>
      <c r="F74" s="292"/>
      <c r="G74" s="292"/>
      <c r="H74" s="292"/>
    </row>
    <row r="75" spans="2:8" ht="14.5">
      <c r="B75" s="292" t="s">
        <v>384</v>
      </c>
      <c r="C75" s="292"/>
      <c r="D75" s="292"/>
      <c r="E75" s="292"/>
      <c r="F75" s="292"/>
      <c r="G75" s="292"/>
      <c r="H75" s="292"/>
    </row>
    <row r="76" spans="2:8" ht="14.5">
      <c r="B76" s="292" t="s">
        <v>385</v>
      </c>
      <c r="C76" s="292"/>
      <c r="D76" s="292"/>
      <c r="E76" s="292"/>
      <c r="F76" s="292"/>
      <c r="G76" s="292"/>
      <c r="H76" s="292"/>
    </row>
    <row r="77" spans="2:8" ht="145">
      <c r="B77" s="293" t="s">
        <v>386</v>
      </c>
      <c r="C77" s="292"/>
      <c r="D77" s="292"/>
      <c r="E77" s="292"/>
      <c r="F77" s="292"/>
      <c r="G77" s="292"/>
      <c r="H77" s="292"/>
    </row>
    <row r="78" spans="2:8" ht="14.5">
      <c r="B78" s="292" t="s">
        <v>389</v>
      </c>
      <c r="C78" s="292">
        <v>100.5</v>
      </c>
      <c r="D78" s="292">
        <v>0.5</v>
      </c>
      <c r="E78" s="292">
        <v>100.5</v>
      </c>
      <c r="F78" s="292">
        <v>0.5</v>
      </c>
      <c r="G78" s="292">
        <v>100.6</v>
      </c>
      <c r="H78" s="292">
        <v>0.6</v>
      </c>
    </row>
    <row r="79" spans="2:8" ht="14.5">
      <c r="B79" s="292" t="s">
        <v>69</v>
      </c>
      <c r="C79" s="292">
        <v>99</v>
      </c>
      <c r="D79" s="292">
        <v>0.5</v>
      </c>
      <c r="E79" s="292">
        <v>99</v>
      </c>
      <c r="F79" s="292">
        <v>0.5</v>
      </c>
      <c r="G79" s="292">
        <v>99.6</v>
      </c>
      <c r="H79" s="292">
        <v>0.5</v>
      </c>
    </row>
    <row r="80" spans="2:8" ht="14.5">
      <c r="B80" s="292" t="s">
        <v>70</v>
      </c>
      <c r="C80" s="292">
        <v>99.3</v>
      </c>
      <c r="D80" s="292">
        <v>0.2</v>
      </c>
      <c r="E80" s="292">
        <v>99.3</v>
      </c>
      <c r="F80" s="292">
        <v>0.1</v>
      </c>
      <c r="G80" s="292">
        <v>99.8</v>
      </c>
      <c r="H80" s="292">
        <v>0.4</v>
      </c>
    </row>
    <row r="81" spans="2:8" ht="14.5">
      <c r="B81" s="292" t="s">
        <v>71</v>
      </c>
      <c r="C81" s="292">
        <v>100</v>
      </c>
      <c r="D81" s="292">
        <v>0.3</v>
      </c>
      <c r="E81" s="292">
        <v>100</v>
      </c>
      <c r="F81" s="292">
        <v>0.3</v>
      </c>
      <c r="G81" s="292">
        <v>100.5</v>
      </c>
      <c r="H81" s="292">
        <v>0.4</v>
      </c>
    </row>
    <row r="82" spans="2:8" ht="14.5">
      <c r="B82" s="292" t="s">
        <v>72</v>
      </c>
      <c r="C82" s="292">
        <v>100.2</v>
      </c>
      <c r="D82" s="292">
        <v>0</v>
      </c>
      <c r="E82" s="292">
        <v>100.1</v>
      </c>
      <c r="F82" s="292">
        <v>-0.1</v>
      </c>
      <c r="G82" s="292">
        <v>100.8</v>
      </c>
      <c r="H82" s="292">
        <v>0.4</v>
      </c>
    </row>
    <row r="83" spans="2:8" ht="14.5">
      <c r="B83" s="292" t="s">
        <v>73</v>
      </c>
      <c r="C83" s="292">
        <v>100.6</v>
      </c>
      <c r="D83" s="292">
        <v>0.2</v>
      </c>
      <c r="E83" s="292">
        <v>100.6</v>
      </c>
      <c r="F83" s="292">
        <v>0.2</v>
      </c>
      <c r="G83" s="292">
        <v>100.8</v>
      </c>
      <c r="H83" s="292">
        <v>0.4</v>
      </c>
    </row>
    <row r="84" spans="2:8" ht="14.5">
      <c r="B84" s="292" t="s">
        <v>74</v>
      </c>
      <c r="C84" s="292">
        <v>100.7</v>
      </c>
      <c r="D84" s="292">
        <v>0.3</v>
      </c>
      <c r="E84" s="292">
        <v>100.7</v>
      </c>
      <c r="F84" s="292">
        <v>0.3</v>
      </c>
      <c r="G84" s="292">
        <v>100.6</v>
      </c>
      <c r="H84" s="292">
        <v>0.5</v>
      </c>
    </row>
    <row r="85" spans="2:8" ht="14.5">
      <c r="B85" s="292" t="s">
        <v>75</v>
      </c>
      <c r="C85" s="292">
        <v>101.1</v>
      </c>
      <c r="D85" s="292">
        <v>0.5</v>
      </c>
      <c r="E85" s="292">
        <v>101.1</v>
      </c>
      <c r="F85" s="292">
        <v>0.5</v>
      </c>
      <c r="G85" s="292">
        <v>100.2</v>
      </c>
      <c r="H85" s="292">
        <v>0.6</v>
      </c>
    </row>
    <row r="86" spans="2:8" ht="14.5">
      <c r="B86" s="292" t="s">
        <v>76</v>
      </c>
      <c r="C86" s="292">
        <v>100.9</v>
      </c>
      <c r="D86" s="292">
        <v>0.4</v>
      </c>
      <c r="E86" s="292">
        <v>101</v>
      </c>
      <c r="F86" s="292">
        <v>0.4</v>
      </c>
      <c r="G86" s="292">
        <v>100.2</v>
      </c>
      <c r="H86" s="292">
        <v>0.5</v>
      </c>
    </row>
    <row r="87" spans="2:8" ht="14.5">
      <c r="B87" s="292" t="s">
        <v>177</v>
      </c>
      <c r="C87" s="292">
        <v>101.1</v>
      </c>
      <c r="D87" s="292">
        <v>0.7</v>
      </c>
      <c r="E87" s="292">
        <v>101</v>
      </c>
      <c r="F87" s="292">
        <v>0.6</v>
      </c>
      <c r="G87" s="292">
        <v>100.9</v>
      </c>
      <c r="H87" s="292">
        <v>0.7</v>
      </c>
    </row>
    <row r="88" spans="2:8" ht="14.5">
      <c r="B88" s="292" t="s">
        <v>252</v>
      </c>
      <c r="C88" s="292">
        <v>101.3</v>
      </c>
      <c r="D88" s="292">
        <v>0.9</v>
      </c>
      <c r="E88" s="292">
        <v>101.2</v>
      </c>
      <c r="F88" s="292">
        <v>0.8</v>
      </c>
      <c r="G88" s="292">
        <v>101.2</v>
      </c>
      <c r="H88" s="292">
        <v>0.8</v>
      </c>
    </row>
    <row r="89" spans="2:8" ht="14.5">
      <c r="B89" s="292" t="s">
        <v>253</v>
      </c>
      <c r="C89" s="292">
        <v>100.7</v>
      </c>
      <c r="D89" s="292">
        <v>0.9</v>
      </c>
      <c r="E89" s="292">
        <v>100.5</v>
      </c>
      <c r="F89" s="292">
        <v>0.8</v>
      </c>
      <c r="G89" s="292">
        <v>101.4</v>
      </c>
      <c r="H89" s="292">
        <v>1</v>
      </c>
    </row>
    <row r="90" spans="2:8" ht="14.5">
      <c r="B90" s="292" t="s">
        <v>254</v>
      </c>
      <c r="C90" s="292">
        <v>101.3</v>
      </c>
      <c r="D90" s="292">
        <v>1.5</v>
      </c>
      <c r="E90" s="292">
        <v>101.2</v>
      </c>
      <c r="F90" s="292">
        <v>1.5</v>
      </c>
      <c r="G90" s="292">
        <v>101.4</v>
      </c>
      <c r="H90" s="292">
        <v>1.4</v>
      </c>
    </row>
    <row r="91" spans="2:8" ht="14.5">
      <c r="B91" s="292" t="s">
        <v>382</v>
      </c>
      <c r="C91" s="292"/>
      <c r="D91" s="292"/>
      <c r="E91" s="292"/>
      <c r="F91" s="292"/>
      <c r="G91" s="292"/>
      <c r="H91" s="292"/>
    </row>
    <row r="92" spans="2:8" ht="14.5">
      <c r="B92" s="292" t="s">
        <v>383</v>
      </c>
      <c r="C92" s="292"/>
      <c r="D92" s="292"/>
      <c r="E92" s="292"/>
      <c r="F92" s="292"/>
      <c r="G92" s="292"/>
      <c r="H92" s="292"/>
    </row>
    <row r="93" spans="2:8" ht="14.5">
      <c r="B93" s="292" t="s">
        <v>384</v>
      </c>
      <c r="C93" s="292"/>
      <c r="D93" s="292"/>
      <c r="E93" s="292"/>
      <c r="F93" s="292"/>
      <c r="G93" s="292"/>
      <c r="H93" s="292"/>
    </row>
    <row r="94" spans="2:8" ht="14.5">
      <c r="B94" s="292" t="s">
        <v>385</v>
      </c>
      <c r="C94" s="292"/>
      <c r="D94" s="292"/>
      <c r="E94" s="292"/>
      <c r="F94" s="292"/>
      <c r="G94" s="292"/>
      <c r="H94" s="292"/>
    </row>
    <row r="95" spans="2:8" ht="145">
      <c r="B95" s="293" t="s">
        <v>386</v>
      </c>
      <c r="C95" s="292"/>
      <c r="D95" s="292"/>
      <c r="E95" s="292"/>
      <c r="F95" s="292"/>
      <c r="G95" s="292"/>
      <c r="H95" s="292"/>
    </row>
    <row r="96" spans="2:8" ht="14.5">
      <c r="B96" s="292" t="s">
        <v>390</v>
      </c>
      <c r="C96" s="292">
        <v>100</v>
      </c>
      <c r="D96" s="292">
        <v>0.6</v>
      </c>
      <c r="E96" s="292">
        <v>100</v>
      </c>
      <c r="F96" s="292">
        <v>0.5</v>
      </c>
      <c r="G96" s="292">
        <v>100</v>
      </c>
      <c r="H96" s="292">
        <v>0</v>
      </c>
    </row>
    <row r="97" spans="2:8" ht="14.5">
      <c r="B97" s="292" t="s">
        <v>69</v>
      </c>
      <c r="C97" s="292">
        <v>98.5</v>
      </c>
      <c r="D97" s="292">
        <v>-0.2</v>
      </c>
      <c r="E97" s="292">
        <v>98.5</v>
      </c>
      <c r="F97" s="292">
        <v>-0.3</v>
      </c>
      <c r="G97" s="292">
        <v>99.1</v>
      </c>
      <c r="H97" s="292">
        <v>-0.5</v>
      </c>
    </row>
    <row r="98" spans="2:8" ht="14.5">
      <c r="B98" s="292" t="s">
        <v>70</v>
      </c>
      <c r="C98" s="292">
        <v>99.1</v>
      </c>
      <c r="D98" s="292">
        <v>-0.1</v>
      </c>
      <c r="E98" s="292">
        <v>99.2</v>
      </c>
      <c r="F98" s="292">
        <v>0</v>
      </c>
      <c r="G98" s="292">
        <v>99.4</v>
      </c>
      <c r="H98" s="292">
        <v>-0.4</v>
      </c>
    </row>
    <row r="99" spans="2:8" ht="14.5">
      <c r="B99" s="292" t="s">
        <v>71</v>
      </c>
      <c r="C99" s="292">
        <v>99.7</v>
      </c>
      <c r="D99" s="292">
        <v>0.3</v>
      </c>
      <c r="E99" s="292">
        <v>99.7</v>
      </c>
      <c r="F99" s="292">
        <v>0.2</v>
      </c>
      <c r="G99" s="292">
        <v>100.1</v>
      </c>
      <c r="H99" s="292">
        <v>-0.1</v>
      </c>
    </row>
    <row r="100" spans="2:8" ht="14.5">
      <c r="B100" s="292" t="s">
        <v>72</v>
      </c>
      <c r="C100" s="292">
        <v>100.2</v>
      </c>
      <c r="D100" s="292">
        <v>0.8</v>
      </c>
      <c r="E100" s="292">
        <v>100.2</v>
      </c>
      <c r="F100" s="292">
        <v>0.8</v>
      </c>
      <c r="G100" s="292">
        <v>100.4</v>
      </c>
      <c r="H100" s="292">
        <v>0.2</v>
      </c>
    </row>
    <row r="101" spans="2:8" ht="14.5">
      <c r="B101" s="292" t="s">
        <v>73</v>
      </c>
      <c r="C101" s="292">
        <v>100.4</v>
      </c>
      <c r="D101" s="292">
        <v>1.2</v>
      </c>
      <c r="E101" s="292">
        <v>100.4</v>
      </c>
      <c r="F101" s="292">
        <v>1.2</v>
      </c>
      <c r="G101" s="292">
        <v>100.4</v>
      </c>
      <c r="H101" s="292">
        <v>0.3</v>
      </c>
    </row>
    <row r="102" spans="2:8" ht="14.5">
      <c r="B102" s="292" t="s">
        <v>74</v>
      </c>
      <c r="C102" s="292">
        <v>100.4</v>
      </c>
      <c r="D102" s="292">
        <v>0.9</v>
      </c>
      <c r="E102" s="292">
        <v>100.4</v>
      </c>
      <c r="F102" s="292">
        <v>0.9</v>
      </c>
      <c r="G102" s="292">
        <v>100.1</v>
      </c>
      <c r="H102" s="292">
        <v>0.1</v>
      </c>
    </row>
    <row r="103" spans="2:8" ht="14.5">
      <c r="B103" s="292" t="s">
        <v>75</v>
      </c>
      <c r="C103" s="292">
        <v>100.6</v>
      </c>
      <c r="D103" s="292">
        <v>0.9</v>
      </c>
      <c r="E103" s="292">
        <v>100.6</v>
      </c>
      <c r="F103" s="292">
        <v>0.9</v>
      </c>
      <c r="G103" s="292">
        <v>99.6</v>
      </c>
      <c r="H103" s="292">
        <v>-0.2</v>
      </c>
    </row>
    <row r="104" spans="2:8" ht="14.5">
      <c r="B104" s="292" t="s">
        <v>76</v>
      </c>
      <c r="C104" s="292">
        <v>100.5</v>
      </c>
      <c r="D104" s="292">
        <v>0.8</v>
      </c>
      <c r="E104" s="292">
        <v>100.6</v>
      </c>
      <c r="F104" s="292">
        <v>0.8</v>
      </c>
      <c r="G104" s="292">
        <v>99.7</v>
      </c>
      <c r="H104" s="292">
        <v>-0.1</v>
      </c>
    </row>
    <row r="105" spans="2:8" ht="14.5">
      <c r="B105" s="292" t="s">
        <v>177</v>
      </c>
      <c r="C105" s="292">
        <v>100.4</v>
      </c>
      <c r="D105" s="292">
        <v>0.7</v>
      </c>
      <c r="E105" s="292">
        <v>100.4</v>
      </c>
      <c r="F105" s="292">
        <v>0.6</v>
      </c>
      <c r="G105" s="292">
        <v>100.2</v>
      </c>
      <c r="H105" s="292">
        <v>-0.3</v>
      </c>
    </row>
    <row r="106" spans="2:8" ht="14.5">
      <c r="B106" s="292" t="s">
        <v>252</v>
      </c>
      <c r="C106" s="292">
        <v>100.4</v>
      </c>
      <c r="D106" s="292">
        <v>0.9</v>
      </c>
      <c r="E106" s="292">
        <v>100.4</v>
      </c>
      <c r="F106" s="292">
        <v>0.9</v>
      </c>
      <c r="G106" s="292">
        <v>100.4</v>
      </c>
      <c r="H106" s="292">
        <v>0.1</v>
      </c>
    </row>
    <row r="107" spans="2:8" ht="14.5">
      <c r="B107" s="292" t="s">
        <v>253</v>
      </c>
      <c r="C107" s="292">
        <v>99.8</v>
      </c>
      <c r="D107" s="292">
        <v>0.3</v>
      </c>
      <c r="E107" s="292">
        <v>99.7</v>
      </c>
      <c r="F107" s="292">
        <v>0.2</v>
      </c>
      <c r="G107" s="292">
        <v>100.4</v>
      </c>
      <c r="H107" s="292">
        <v>0.2</v>
      </c>
    </row>
    <row r="108" spans="2:8" ht="14.5">
      <c r="B108" s="292" t="s">
        <v>254</v>
      </c>
      <c r="C108" s="292">
        <v>99.8</v>
      </c>
      <c r="D108" s="292">
        <v>0.4</v>
      </c>
      <c r="E108" s="292">
        <v>99.7</v>
      </c>
      <c r="F108" s="292">
        <v>0.2</v>
      </c>
      <c r="G108" s="292">
        <v>100</v>
      </c>
      <c r="H108" s="292">
        <v>0.2</v>
      </c>
    </row>
    <row r="109" spans="2:8" ht="14.5">
      <c r="B109" s="292" t="s">
        <v>382</v>
      </c>
      <c r="C109" s="292"/>
      <c r="D109" s="292"/>
      <c r="E109" s="292"/>
      <c r="F109" s="292"/>
      <c r="G109" s="292"/>
      <c r="H109" s="292"/>
    </row>
    <row r="110" spans="2:8" ht="14.5">
      <c r="B110" s="292" t="s">
        <v>383</v>
      </c>
      <c r="C110" s="292"/>
      <c r="D110" s="292"/>
      <c r="E110" s="292"/>
      <c r="F110" s="292"/>
      <c r="G110" s="292"/>
      <c r="H110" s="292"/>
    </row>
    <row r="111" spans="2:8" ht="14.5">
      <c r="B111" s="292" t="s">
        <v>384</v>
      </c>
      <c r="C111" s="292"/>
      <c r="D111" s="292"/>
      <c r="E111" s="292"/>
      <c r="F111" s="292"/>
      <c r="G111" s="292"/>
      <c r="H111" s="292"/>
    </row>
    <row r="112" spans="2:8" ht="14.5">
      <c r="B112" s="292" t="s">
        <v>385</v>
      </c>
      <c r="C112" s="292"/>
      <c r="D112" s="292"/>
      <c r="E112" s="292"/>
      <c r="F112" s="292"/>
      <c r="G112" s="292"/>
      <c r="H112" s="292"/>
    </row>
    <row r="113" spans="2:8" ht="145">
      <c r="B113" s="120" t="s">
        <v>386</v>
      </c>
      <c r="C113" s="119"/>
      <c r="D113" s="119"/>
      <c r="E113" s="119"/>
      <c r="F113" s="119"/>
      <c r="G113" s="119"/>
      <c r="H113" s="119"/>
    </row>
    <row r="114" spans="2:8" ht="14.5">
      <c r="B114" s="119" t="s">
        <v>391</v>
      </c>
      <c r="C114" s="119">
        <v>99.4</v>
      </c>
      <c r="D114" s="119">
        <v>0.8</v>
      </c>
      <c r="E114" s="119">
        <v>99.5</v>
      </c>
      <c r="F114" s="119">
        <v>1</v>
      </c>
      <c r="G114" s="119">
        <v>100</v>
      </c>
      <c r="H114" s="119">
        <v>0.5</v>
      </c>
    </row>
    <row r="115" spans="2:8" ht="14.5">
      <c r="B115" s="119" t="s">
        <v>69</v>
      </c>
      <c r="C115" s="119">
        <v>98.7</v>
      </c>
      <c r="D115" s="119">
        <v>1.3</v>
      </c>
      <c r="E115" s="119">
        <v>98.8</v>
      </c>
      <c r="F115" s="119">
        <v>1.4</v>
      </c>
      <c r="G115" s="119">
        <v>99.6</v>
      </c>
      <c r="H115" s="119">
        <v>1.1000000000000001</v>
      </c>
    </row>
    <row r="116" spans="2:8" ht="14.5">
      <c r="B116" s="119" t="s">
        <v>70</v>
      </c>
      <c r="C116" s="119">
        <v>99.2</v>
      </c>
      <c r="D116" s="119">
        <v>1.1000000000000001</v>
      </c>
      <c r="E116" s="119">
        <v>99.2</v>
      </c>
      <c r="F116" s="119">
        <v>1.2</v>
      </c>
      <c r="G116" s="119">
        <v>99.8</v>
      </c>
      <c r="H116" s="119">
        <v>0.9</v>
      </c>
    </row>
    <row r="117" spans="2:8" ht="14.5">
      <c r="B117" s="119" t="s">
        <v>71</v>
      </c>
      <c r="C117" s="119">
        <v>99.4</v>
      </c>
      <c r="D117" s="119">
        <v>0.9</v>
      </c>
      <c r="E117" s="119">
        <v>99.5</v>
      </c>
      <c r="F117" s="119">
        <v>1.1000000000000001</v>
      </c>
      <c r="G117" s="119">
        <v>100.2</v>
      </c>
      <c r="H117" s="119">
        <v>0.6</v>
      </c>
    </row>
    <row r="118" spans="2:8" ht="14.5">
      <c r="B118" s="119" t="s">
        <v>72</v>
      </c>
      <c r="C118" s="119">
        <v>99.4</v>
      </c>
      <c r="D118" s="119">
        <v>1.4</v>
      </c>
      <c r="E118" s="119">
        <v>99.4</v>
      </c>
      <c r="F118" s="119">
        <v>1.4</v>
      </c>
      <c r="G118" s="119">
        <v>100.2</v>
      </c>
      <c r="H118" s="119">
        <v>0.5</v>
      </c>
    </row>
    <row r="119" spans="2:8" ht="14.5">
      <c r="B119" s="119" t="s">
        <v>73</v>
      </c>
      <c r="C119" s="119">
        <v>99.2</v>
      </c>
      <c r="D119" s="119">
        <v>0.7</v>
      </c>
      <c r="E119" s="119">
        <v>99.2</v>
      </c>
      <c r="F119" s="119">
        <v>0.8</v>
      </c>
      <c r="G119" s="119">
        <v>100.1</v>
      </c>
      <c r="H119" s="119">
        <v>0.4</v>
      </c>
    </row>
    <row r="120" spans="2:8" ht="14.5">
      <c r="B120" s="119" t="s">
        <v>74</v>
      </c>
      <c r="C120" s="119">
        <v>99.5</v>
      </c>
      <c r="D120" s="119">
        <v>0.9</v>
      </c>
      <c r="E120" s="119">
        <v>99.5</v>
      </c>
      <c r="F120" s="119">
        <v>1</v>
      </c>
      <c r="G120" s="119">
        <v>100</v>
      </c>
      <c r="H120" s="119">
        <v>0.4</v>
      </c>
    </row>
    <row r="121" spans="2:8" ht="14.5">
      <c r="B121" s="119" t="s">
        <v>75</v>
      </c>
      <c r="C121" s="119">
        <v>99.7</v>
      </c>
      <c r="D121" s="119">
        <v>0.8</v>
      </c>
      <c r="E121" s="119">
        <v>99.7</v>
      </c>
      <c r="F121" s="119">
        <v>0.8</v>
      </c>
      <c r="G121" s="119">
        <v>99.8</v>
      </c>
      <c r="H121" s="119">
        <v>0.5</v>
      </c>
    </row>
    <row r="122" spans="2:8" ht="14.5">
      <c r="B122" s="119" t="s">
        <v>76</v>
      </c>
      <c r="C122" s="119">
        <v>99.7</v>
      </c>
      <c r="D122" s="119">
        <v>0.9</v>
      </c>
      <c r="E122" s="119">
        <v>99.8</v>
      </c>
      <c r="F122" s="119">
        <v>0.9</v>
      </c>
      <c r="G122" s="119">
        <v>99.8</v>
      </c>
      <c r="H122" s="119">
        <v>0.6</v>
      </c>
    </row>
    <row r="123" spans="2:8" ht="14.5">
      <c r="B123" s="119" t="s">
        <v>177</v>
      </c>
      <c r="C123" s="119">
        <v>99.7</v>
      </c>
      <c r="D123" s="119">
        <v>0.8</v>
      </c>
      <c r="E123" s="119">
        <v>99.8</v>
      </c>
      <c r="F123" s="119">
        <v>0.9</v>
      </c>
      <c r="G123" s="119">
        <v>100.5</v>
      </c>
      <c r="H123" s="119">
        <v>0.8</v>
      </c>
    </row>
    <row r="124" spans="2:8" ht="14.5">
      <c r="B124" s="119" t="s">
        <v>252</v>
      </c>
      <c r="C124" s="119">
        <v>99.5</v>
      </c>
      <c r="D124" s="119">
        <v>0.8</v>
      </c>
      <c r="E124" s="119">
        <v>99.5</v>
      </c>
      <c r="F124" s="119">
        <v>0.8</v>
      </c>
      <c r="G124" s="119">
        <v>100.3</v>
      </c>
      <c r="H124" s="119">
        <v>0.4</v>
      </c>
    </row>
    <row r="125" spans="2:8" ht="14.5">
      <c r="B125" s="119" t="s">
        <v>253</v>
      </c>
      <c r="C125" s="119">
        <v>99.5</v>
      </c>
      <c r="D125" s="119">
        <v>0.5</v>
      </c>
      <c r="E125" s="119">
        <v>99.5</v>
      </c>
      <c r="F125" s="119">
        <v>0.6</v>
      </c>
      <c r="G125" s="119">
        <v>100.2</v>
      </c>
      <c r="H125" s="119">
        <v>0.3</v>
      </c>
    </row>
    <row r="126" spans="2:8" ht="14.5">
      <c r="B126" s="119" t="s">
        <v>254</v>
      </c>
      <c r="C126" s="119">
        <v>99.4</v>
      </c>
      <c r="D126" s="119">
        <v>0.1</v>
      </c>
      <c r="E126" s="119">
        <v>99.5</v>
      </c>
      <c r="F126" s="119">
        <v>0.2</v>
      </c>
      <c r="G126" s="119">
        <v>99.8</v>
      </c>
      <c r="H126" s="119">
        <v>-0.1</v>
      </c>
    </row>
    <row r="127" spans="2:8" ht="14.5">
      <c r="B127" s="119" t="s">
        <v>382</v>
      </c>
      <c r="C127" s="119"/>
      <c r="D127" s="119"/>
      <c r="E127" s="119"/>
      <c r="F127" s="119"/>
      <c r="G127" s="119"/>
      <c r="H127" s="119"/>
    </row>
    <row r="128" spans="2:8" ht="14.5">
      <c r="B128" s="119" t="s">
        <v>383</v>
      </c>
      <c r="C128" s="119"/>
      <c r="D128" s="119"/>
      <c r="E128" s="119"/>
      <c r="F128" s="119"/>
      <c r="G128" s="119"/>
      <c r="H128" s="119"/>
    </row>
    <row r="129" spans="2:8" ht="14.5">
      <c r="B129" s="119" t="s">
        <v>384</v>
      </c>
      <c r="C129" s="119"/>
      <c r="D129" s="119"/>
      <c r="E129" s="119"/>
      <c r="F129" s="119"/>
      <c r="G129" s="119"/>
      <c r="H129" s="119"/>
    </row>
    <row r="130" spans="2:8" ht="14.5">
      <c r="B130" s="119" t="s">
        <v>385</v>
      </c>
      <c r="C130" s="119"/>
      <c r="D130" s="119"/>
      <c r="E130" s="119"/>
      <c r="F130" s="119"/>
      <c r="G130" s="119"/>
      <c r="H130" s="119"/>
    </row>
    <row r="131" spans="2:8" ht="145">
      <c r="B131" s="120" t="s">
        <v>386</v>
      </c>
      <c r="C131" s="119"/>
      <c r="D131" s="119"/>
      <c r="E131" s="119"/>
      <c r="F131" s="119"/>
      <c r="G131" s="119"/>
      <c r="H131" s="119"/>
    </row>
    <row r="132" spans="2:8" ht="14.5">
      <c r="B132" s="119" t="s">
        <v>392</v>
      </c>
      <c r="C132" s="119">
        <v>98.6</v>
      </c>
      <c r="D132" s="119">
        <v>1.3</v>
      </c>
      <c r="E132" s="119">
        <v>98.5</v>
      </c>
      <c r="F132" s="119">
        <v>1.4</v>
      </c>
      <c r="G132" s="119">
        <v>99.5</v>
      </c>
      <c r="H132" s="119">
        <v>1.1000000000000001</v>
      </c>
    </row>
    <row r="133" spans="2:8" ht="14.5">
      <c r="B133" s="119" t="s">
        <v>69</v>
      </c>
      <c r="C133" s="119">
        <v>97.4</v>
      </c>
      <c r="D133" s="119">
        <v>1.2</v>
      </c>
      <c r="E133" s="119">
        <v>97.4</v>
      </c>
      <c r="F133" s="119">
        <v>1.7</v>
      </c>
      <c r="G133" s="119">
        <v>98.5</v>
      </c>
      <c r="H133" s="119">
        <v>1.1000000000000001</v>
      </c>
    </row>
    <row r="134" spans="2:8" ht="14.5">
      <c r="B134" s="119" t="s">
        <v>70</v>
      </c>
      <c r="C134" s="119">
        <v>98.1</v>
      </c>
      <c r="D134" s="119">
        <v>1.2</v>
      </c>
      <c r="E134" s="119">
        <v>98</v>
      </c>
      <c r="F134" s="119">
        <v>1.6</v>
      </c>
      <c r="G134" s="119">
        <v>98.9</v>
      </c>
      <c r="H134" s="119">
        <v>1</v>
      </c>
    </row>
    <row r="135" spans="2:8" ht="14.5">
      <c r="B135" s="119" t="s">
        <v>71</v>
      </c>
      <c r="C135" s="119">
        <v>98.5</v>
      </c>
      <c r="D135" s="119">
        <v>1</v>
      </c>
      <c r="E135" s="119">
        <v>98.4</v>
      </c>
      <c r="F135" s="119">
        <v>1.3</v>
      </c>
      <c r="G135" s="119">
        <v>99.6</v>
      </c>
      <c r="H135" s="119">
        <v>1</v>
      </c>
    </row>
    <row r="136" spans="2:8" ht="14.5">
      <c r="B136" s="119" t="s">
        <v>72</v>
      </c>
      <c r="C136" s="119">
        <v>98</v>
      </c>
      <c r="D136" s="119">
        <v>0.8</v>
      </c>
      <c r="E136" s="119">
        <v>98</v>
      </c>
      <c r="F136" s="119">
        <v>1.1000000000000001</v>
      </c>
      <c r="G136" s="119">
        <v>99.7</v>
      </c>
      <c r="H136" s="119">
        <v>1</v>
      </c>
    </row>
    <row r="137" spans="2:8" ht="14.5">
      <c r="B137" s="119" t="s">
        <v>73</v>
      </c>
      <c r="C137" s="119">
        <v>98.5</v>
      </c>
      <c r="D137" s="119">
        <v>1.4</v>
      </c>
      <c r="E137" s="119">
        <v>98.4</v>
      </c>
      <c r="F137" s="119">
        <v>1.7</v>
      </c>
      <c r="G137" s="119">
        <v>99.7</v>
      </c>
      <c r="H137" s="119">
        <v>1.2</v>
      </c>
    </row>
    <row r="138" spans="2:8" ht="14.5">
      <c r="B138" s="119" t="s">
        <v>74</v>
      </c>
      <c r="C138" s="119">
        <v>98.6</v>
      </c>
      <c r="D138" s="119">
        <v>1.8</v>
      </c>
      <c r="E138" s="119">
        <v>98.5</v>
      </c>
      <c r="F138" s="119">
        <v>1.9</v>
      </c>
      <c r="G138" s="119">
        <v>99.6</v>
      </c>
      <c r="H138" s="119">
        <v>1.4</v>
      </c>
    </row>
    <row r="139" spans="2:8" ht="14.5">
      <c r="B139" s="119" t="s">
        <v>75</v>
      </c>
      <c r="C139" s="119">
        <v>98.9</v>
      </c>
      <c r="D139" s="119">
        <v>1.7</v>
      </c>
      <c r="E139" s="119">
        <v>98.9</v>
      </c>
      <c r="F139" s="119">
        <v>1.9</v>
      </c>
      <c r="G139" s="119">
        <v>99.3</v>
      </c>
      <c r="H139" s="119">
        <v>1.5</v>
      </c>
    </row>
    <row r="140" spans="2:8" ht="14.5">
      <c r="B140" s="119" t="s">
        <v>76</v>
      </c>
      <c r="C140" s="119">
        <v>98.8</v>
      </c>
      <c r="D140" s="119">
        <v>1.4</v>
      </c>
      <c r="E140" s="119">
        <v>98.9</v>
      </c>
      <c r="F140" s="119">
        <v>1.5</v>
      </c>
      <c r="G140" s="119">
        <v>99.2</v>
      </c>
      <c r="H140" s="119">
        <v>1</v>
      </c>
    </row>
    <row r="141" spans="2:8" ht="14.5">
      <c r="B141" s="119" t="s">
        <v>177</v>
      </c>
      <c r="C141" s="119">
        <v>98.9</v>
      </c>
      <c r="D141" s="119">
        <v>1.2</v>
      </c>
      <c r="E141" s="119">
        <v>98.9</v>
      </c>
      <c r="F141" s="119">
        <v>1.4</v>
      </c>
      <c r="G141" s="119">
        <v>99.7</v>
      </c>
      <c r="H141" s="119">
        <v>1</v>
      </c>
    </row>
    <row r="142" spans="2:8" ht="14.5">
      <c r="B142" s="119" t="s">
        <v>252</v>
      </c>
      <c r="C142" s="119">
        <v>98.7</v>
      </c>
      <c r="D142" s="119">
        <v>1.1000000000000001</v>
      </c>
      <c r="E142" s="119">
        <v>98.7</v>
      </c>
      <c r="F142" s="119">
        <v>1.2</v>
      </c>
      <c r="G142" s="119">
        <v>99.9</v>
      </c>
      <c r="H142" s="119">
        <v>0.8</v>
      </c>
    </row>
    <row r="143" spans="2:8" ht="14.5">
      <c r="B143" s="119" t="s">
        <v>253</v>
      </c>
      <c r="C143" s="119">
        <v>99</v>
      </c>
      <c r="D143" s="119">
        <v>1.3</v>
      </c>
      <c r="E143" s="119">
        <v>98.9</v>
      </c>
      <c r="F143" s="119">
        <v>1.3</v>
      </c>
      <c r="G143" s="119">
        <v>99.9</v>
      </c>
      <c r="H143" s="119">
        <v>0.8</v>
      </c>
    </row>
    <row r="144" spans="2:8" ht="14.5">
      <c r="B144" s="119" t="s">
        <v>254</v>
      </c>
      <c r="C144" s="119">
        <v>99.3</v>
      </c>
      <c r="D144" s="119">
        <v>1.3</v>
      </c>
      <c r="E144" s="119">
        <v>99.3</v>
      </c>
      <c r="F144" s="119">
        <v>1.4</v>
      </c>
      <c r="G144" s="119">
        <v>99.9</v>
      </c>
      <c r="H144" s="119">
        <v>0.9</v>
      </c>
    </row>
    <row r="145" spans="2:8" ht="14.5">
      <c r="B145" s="119" t="s">
        <v>382</v>
      </c>
      <c r="C145" s="119"/>
      <c r="D145" s="119"/>
      <c r="E145" s="119"/>
      <c r="F145" s="119"/>
      <c r="G145" s="119"/>
      <c r="H145" s="119"/>
    </row>
    <row r="146" spans="2:8" ht="14.5">
      <c r="B146" s="119" t="s">
        <v>383</v>
      </c>
      <c r="C146" s="119"/>
      <c r="D146" s="119"/>
      <c r="E146" s="119"/>
      <c r="F146" s="119"/>
      <c r="G146" s="119"/>
      <c r="H146" s="119"/>
    </row>
    <row r="147" spans="2:8" ht="14.5">
      <c r="B147" s="119" t="s">
        <v>384</v>
      </c>
      <c r="C147" s="119"/>
      <c r="D147" s="119"/>
      <c r="E147" s="119"/>
      <c r="F147" s="119"/>
      <c r="G147" s="119"/>
      <c r="H147" s="119"/>
    </row>
    <row r="148" spans="2:8" ht="14.5">
      <c r="B148" s="119" t="s">
        <v>385</v>
      </c>
      <c r="C148" s="119"/>
      <c r="D148" s="119"/>
      <c r="E148" s="119"/>
      <c r="F148" s="119"/>
      <c r="G148" s="119"/>
      <c r="H148" s="119"/>
    </row>
    <row r="149" spans="2:8" ht="145">
      <c r="B149" s="120" t="s">
        <v>386</v>
      </c>
      <c r="C149" s="119"/>
      <c r="D149" s="119"/>
      <c r="E149" s="119"/>
      <c r="F149" s="119"/>
      <c r="G149" s="119"/>
      <c r="H149" s="119"/>
    </row>
    <row r="150" spans="2:8" ht="14.5">
      <c r="B150" s="119" t="s">
        <v>393</v>
      </c>
      <c r="C150" s="119">
        <v>97.3</v>
      </c>
      <c r="D150" s="119">
        <v>1.9</v>
      </c>
      <c r="E150" s="119">
        <v>97.1</v>
      </c>
      <c r="F150" s="119">
        <v>2</v>
      </c>
      <c r="G150" s="119">
        <v>98.4</v>
      </c>
      <c r="H150" s="119">
        <v>1.7</v>
      </c>
    </row>
    <row r="151" spans="2:8" ht="14.5">
      <c r="B151" s="119" t="s">
        <v>69</v>
      </c>
      <c r="C151" s="119">
        <v>96.2</v>
      </c>
      <c r="D151" s="119">
        <v>2</v>
      </c>
      <c r="E151" s="119">
        <v>95.8</v>
      </c>
      <c r="F151" s="119">
        <v>2</v>
      </c>
      <c r="G151" s="119">
        <v>97.4</v>
      </c>
      <c r="H151" s="119">
        <v>1.9</v>
      </c>
    </row>
    <row r="152" spans="2:8" ht="14.5">
      <c r="B152" s="119" t="s">
        <v>70</v>
      </c>
      <c r="C152" s="119">
        <v>96.9</v>
      </c>
      <c r="D152" s="119">
        <v>2.2000000000000002</v>
      </c>
      <c r="E152" s="119">
        <v>96.5</v>
      </c>
      <c r="F152" s="119">
        <v>2.1</v>
      </c>
      <c r="G152" s="119">
        <v>97.9</v>
      </c>
      <c r="H152" s="119">
        <v>1.9</v>
      </c>
    </row>
    <row r="153" spans="2:8" ht="14.5">
      <c r="B153" s="119" t="s">
        <v>71</v>
      </c>
      <c r="C153" s="119">
        <v>97.5</v>
      </c>
      <c r="D153" s="119">
        <v>2.2000000000000002</v>
      </c>
      <c r="E153" s="119">
        <v>97.1</v>
      </c>
      <c r="F153" s="119">
        <v>2.2000000000000002</v>
      </c>
      <c r="G153" s="119">
        <v>98.6</v>
      </c>
      <c r="H153" s="119">
        <v>2</v>
      </c>
    </row>
    <row r="154" spans="2:8" ht="14.5">
      <c r="B154" s="119" t="s">
        <v>72</v>
      </c>
      <c r="C154" s="119">
        <v>97.2</v>
      </c>
      <c r="D154" s="119">
        <v>1.8</v>
      </c>
      <c r="E154" s="119">
        <v>96.9</v>
      </c>
      <c r="F154" s="119">
        <v>1.9</v>
      </c>
      <c r="G154" s="119">
        <v>98.7</v>
      </c>
      <c r="H154" s="119">
        <v>1.9</v>
      </c>
    </row>
    <row r="155" spans="2:8" ht="14.5">
      <c r="B155" s="119" t="s">
        <v>73</v>
      </c>
      <c r="C155" s="119">
        <v>97.1</v>
      </c>
      <c r="D155" s="119">
        <v>1.8</v>
      </c>
      <c r="E155" s="119">
        <v>96.8</v>
      </c>
      <c r="F155" s="119">
        <v>1.9</v>
      </c>
      <c r="G155" s="119">
        <v>98.5</v>
      </c>
      <c r="H155" s="119">
        <v>1.7</v>
      </c>
    </row>
    <row r="156" spans="2:8" ht="14.5">
      <c r="B156" s="119" t="s">
        <v>74</v>
      </c>
      <c r="C156" s="119">
        <v>96.9</v>
      </c>
      <c r="D156" s="119">
        <v>1.5</v>
      </c>
      <c r="E156" s="119">
        <v>96.7</v>
      </c>
      <c r="F156" s="119">
        <v>1.7</v>
      </c>
      <c r="G156" s="119">
        <v>98.2</v>
      </c>
      <c r="H156" s="119">
        <v>1.7</v>
      </c>
    </row>
    <row r="157" spans="2:8" ht="14.5">
      <c r="B157" s="119" t="s">
        <v>75</v>
      </c>
      <c r="C157" s="119">
        <v>97.2</v>
      </c>
      <c r="D157" s="119">
        <v>1.6</v>
      </c>
      <c r="E157" s="119">
        <v>97.1</v>
      </c>
      <c r="F157" s="119">
        <v>1.9</v>
      </c>
      <c r="G157" s="119">
        <v>97.8</v>
      </c>
      <c r="H157" s="119">
        <v>1.6</v>
      </c>
    </row>
    <row r="158" spans="2:8" ht="14.5">
      <c r="B158" s="119" t="s">
        <v>76</v>
      </c>
      <c r="C158" s="119">
        <v>97.4</v>
      </c>
      <c r="D158" s="119">
        <v>1.8</v>
      </c>
      <c r="E158" s="119">
        <v>97.4</v>
      </c>
      <c r="F158" s="119">
        <v>2.1</v>
      </c>
      <c r="G158" s="119">
        <v>98.2</v>
      </c>
      <c r="H158" s="119">
        <v>1.8</v>
      </c>
    </row>
    <row r="159" spans="2:8" ht="14.5">
      <c r="B159" s="119" t="s">
        <v>177</v>
      </c>
      <c r="C159" s="119">
        <v>97.7</v>
      </c>
      <c r="D159" s="119">
        <v>2</v>
      </c>
      <c r="E159" s="119">
        <v>97.5</v>
      </c>
      <c r="F159" s="119">
        <v>2</v>
      </c>
      <c r="G159" s="119">
        <v>98.7</v>
      </c>
      <c r="H159" s="119">
        <v>1.5</v>
      </c>
    </row>
    <row r="160" spans="2:8" ht="14.5">
      <c r="B160" s="119" t="s">
        <v>252</v>
      </c>
      <c r="C160" s="119">
        <v>97.6</v>
      </c>
      <c r="D160" s="119">
        <v>1.7</v>
      </c>
      <c r="E160" s="119">
        <v>97.5</v>
      </c>
      <c r="F160" s="119">
        <v>2</v>
      </c>
      <c r="G160" s="119">
        <v>99.1</v>
      </c>
      <c r="H160" s="119">
        <v>1.7</v>
      </c>
    </row>
    <row r="161" spans="2:8" ht="14.5">
      <c r="B161" s="119" t="s">
        <v>253</v>
      </c>
      <c r="C161" s="119">
        <v>97.7</v>
      </c>
      <c r="D161" s="119">
        <v>1.7</v>
      </c>
      <c r="E161" s="119">
        <v>97.6</v>
      </c>
      <c r="F161" s="119">
        <v>2</v>
      </c>
      <c r="G161" s="119">
        <v>99.1</v>
      </c>
      <c r="H161" s="119">
        <v>1.6</v>
      </c>
    </row>
    <row r="162" spans="2:8" ht="14.5">
      <c r="B162" s="119" t="s">
        <v>254</v>
      </c>
      <c r="C162" s="119">
        <v>98</v>
      </c>
      <c r="D162" s="119">
        <v>1.8</v>
      </c>
      <c r="E162" s="119">
        <v>97.9</v>
      </c>
      <c r="F162" s="119">
        <v>2</v>
      </c>
      <c r="G162" s="119">
        <v>99</v>
      </c>
      <c r="H162" s="119">
        <v>1.7</v>
      </c>
    </row>
    <row r="163" spans="2:8" ht="14.5">
      <c r="B163" s="119" t="s">
        <v>382</v>
      </c>
      <c r="C163" s="119"/>
      <c r="D163" s="119"/>
      <c r="E163" s="119"/>
      <c r="F163" s="119"/>
      <c r="G163" s="119"/>
      <c r="H163" s="119"/>
    </row>
    <row r="164" spans="2:8" ht="14.5">
      <c r="B164" s="119" t="s">
        <v>383</v>
      </c>
      <c r="C164" s="119"/>
      <c r="D164" s="119"/>
      <c r="E164" s="119"/>
      <c r="F164" s="119"/>
      <c r="G164" s="119"/>
      <c r="H164" s="119"/>
    </row>
    <row r="165" spans="2:8" ht="14.5">
      <c r="B165" s="119" t="s">
        <v>384</v>
      </c>
      <c r="C165" s="119"/>
      <c r="D165" s="119"/>
      <c r="E165" s="119"/>
      <c r="F165" s="119"/>
      <c r="G165" s="119"/>
      <c r="H165" s="119"/>
    </row>
    <row r="166" spans="2:8" ht="14.5">
      <c r="B166" s="119" t="s">
        <v>385</v>
      </c>
      <c r="C166" s="119"/>
      <c r="D166" s="119"/>
      <c r="E166" s="119"/>
      <c r="F166" s="119"/>
      <c r="G166" s="119"/>
      <c r="H166" s="119"/>
    </row>
    <row r="167" spans="2:8" ht="145">
      <c r="B167" s="120" t="s">
        <v>386</v>
      </c>
      <c r="C167" s="119"/>
      <c r="D167" s="119"/>
      <c r="E167" s="119"/>
      <c r="F167" s="119"/>
      <c r="G167" s="119"/>
      <c r="H167" s="119"/>
    </row>
    <row r="168" spans="2:8" ht="14.5">
      <c r="B168" s="119" t="s">
        <v>394</v>
      </c>
      <c r="C168" s="119">
        <v>95.5</v>
      </c>
      <c r="D168" s="119">
        <v>2</v>
      </c>
      <c r="E168" s="119">
        <v>95.2</v>
      </c>
      <c r="F168" s="119">
        <v>2.1</v>
      </c>
      <c r="G168" s="119">
        <v>96.8</v>
      </c>
      <c r="H168" s="119">
        <v>1.6</v>
      </c>
    </row>
    <row r="169" spans="2:8" ht="14.5">
      <c r="B169" s="119" t="s">
        <v>69</v>
      </c>
      <c r="C169" s="119">
        <v>94.3</v>
      </c>
      <c r="D169" s="119">
        <v>1.7</v>
      </c>
      <c r="E169" s="119">
        <v>93.9</v>
      </c>
      <c r="F169" s="119">
        <v>1.7</v>
      </c>
      <c r="G169" s="119">
        <v>95.6</v>
      </c>
      <c r="H169" s="119">
        <v>1</v>
      </c>
    </row>
    <row r="170" spans="2:8" ht="14.5">
      <c r="B170" s="119" t="s">
        <v>70</v>
      </c>
      <c r="C170" s="119">
        <v>94.8</v>
      </c>
      <c r="D170" s="119">
        <v>2</v>
      </c>
      <c r="E170" s="119">
        <v>94.5</v>
      </c>
      <c r="F170" s="119">
        <v>1.9</v>
      </c>
      <c r="G170" s="119">
        <v>96.1</v>
      </c>
      <c r="H170" s="119">
        <v>1.4</v>
      </c>
    </row>
    <row r="171" spans="2:8" ht="14.5">
      <c r="B171" s="119" t="s">
        <v>71</v>
      </c>
      <c r="C171" s="119">
        <v>95.4</v>
      </c>
      <c r="D171" s="119">
        <v>1.9</v>
      </c>
      <c r="E171" s="119">
        <v>95</v>
      </c>
      <c r="F171" s="119">
        <v>1.9</v>
      </c>
      <c r="G171" s="119">
        <v>96.7</v>
      </c>
      <c r="H171" s="119">
        <v>1.5</v>
      </c>
    </row>
    <row r="172" spans="2:8" ht="14.5">
      <c r="B172" s="119" t="s">
        <v>72</v>
      </c>
      <c r="C172" s="119">
        <v>95.5</v>
      </c>
      <c r="D172" s="119">
        <v>2.1</v>
      </c>
      <c r="E172" s="119">
        <v>95.1</v>
      </c>
      <c r="F172" s="119">
        <v>2</v>
      </c>
      <c r="G172" s="119">
        <v>96.9</v>
      </c>
      <c r="H172" s="119">
        <v>1.4</v>
      </c>
    </row>
    <row r="173" spans="2:8" ht="14.5">
      <c r="B173" s="119" t="s">
        <v>73</v>
      </c>
      <c r="C173" s="119">
        <v>95.4</v>
      </c>
      <c r="D173" s="119">
        <v>2</v>
      </c>
      <c r="E173" s="119">
        <v>95</v>
      </c>
      <c r="F173" s="119">
        <v>1.9</v>
      </c>
      <c r="G173" s="119">
        <v>96.9</v>
      </c>
      <c r="H173" s="119">
        <v>1.6</v>
      </c>
    </row>
    <row r="174" spans="2:8" ht="14.5">
      <c r="B174" s="119" t="s">
        <v>74</v>
      </c>
      <c r="C174" s="119">
        <v>95.5</v>
      </c>
      <c r="D174" s="119">
        <v>2</v>
      </c>
      <c r="E174" s="119">
        <v>95.1</v>
      </c>
      <c r="F174" s="119">
        <v>2</v>
      </c>
      <c r="G174" s="119">
        <v>96.6</v>
      </c>
      <c r="H174" s="119">
        <v>1.5</v>
      </c>
    </row>
    <row r="175" spans="2:8" ht="14.5">
      <c r="B175" s="119" t="s">
        <v>75</v>
      </c>
      <c r="C175" s="119">
        <v>95.7</v>
      </c>
      <c r="D175" s="119">
        <v>2.1</v>
      </c>
      <c r="E175" s="119">
        <v>95.3</v>
      </c>
      <c r="F175" s="119">
        <v>2.1</v>
      </c>
      <c r="G175" s="119">
        <v>96.3</v>
      </c>
      <c r="H175" s="119">
        <v>1.6</v>
      </c>
    </row>
    <row r="176" spans="2:8" ht="14.5">
      <c r="B176" s="119" t="s">
        <v>76</v>
      </c>
      <c r="C176" s="119">
        <v>95.7</v>
      </c>
      <c r="D176" s="119">
        <v>2.1</v>
      </c>
      <c r="E176" s="119">
        <v>95.4</v>
      </c>
      <c r="F176" s="119">
        <v>2.1</v>
      </c>
      <c r="G176" s="119">
        <v>96.5</v>
      </c>
      <c r="H176" s="119">
        <v>1.6</v>
      </c>
    </row>
    <row r="177" spans="2:8" ht="14.5">
      <c r="B177" s="119" t="s">
        <v>177</v>
      </c>
      <c r="C177" s="119">
        <v>95.8</v>
      </c>
      <c r="D177" s="119">
        <v>2.1</v>
      </c>
      <c r="E177" s="119">
        <v>95.6</v>
      </c>
      <c r="F177" s="119">
        <v>2.5</v>
      </c>
      <c r="G177" s="119">
        <v>97.2</v>
      </c>
      <c r="H177" s="119">
        <v>1.9</v>
      </c>
    </row>
    <row r="178" spans="2:8" ht="14.5">
      <c r="B178" s="119" t="s">
        <v>252</v>
      </c>
      <c r="C178" s="119">
        <v>96</v>
      </c>
      <c r="D178" s="119">
        <v>2.2999999999999998</v>
      </c>
      <c r="E178" s="119">
        <v>95.6</v>
      </c>
      <c r="F178" s="119">
        <v>2.4</v>
      </c>
      <c r="G178" s="119">
        <v>97.4</v>
      </c>
      <c r="H178" s="119">
        <v>2</v>
      </c>
    </row>
    <row r="179" spans="2:8" ht="14.5">
      <c r="B179" s="119" t="s">
        <v>253</v>
      </c>
      <c r="C179" s="119">
        <v>96.1</v>
      </c>
      <c r="D179" s="119">
        <v>2.2000000000000002</v>
      </c>
      <c r="E179" s="119">
        <v>95.7</v>
      </c>
      <c r="F179" s="119">
        <v>2.2000000000000002</v>
      </c>
      <c r="G179" s="119">
        <v>97.5</v>
      </c>
      <c r="H179" s="119">
        <v>1.9</v>
      </c>
    </row>
    <row r="180" spans="2:8" ht="14.5">
      <c r="B180" s="119" t="s">
        <v>254</v>
      </c>
      <c r="C180" s="119">
        <v>96.3</v>
      </c>
      <c r="D180" s="119">
        <v>1.9</v>
      </c>
      <c r="E180" s="119">
        <v>96</v>
      </c>
      <c r="F180" s="119">
        <v>2</v>
      </c>
      <c r="G180" s="119">
        <v>97.3</v>
      </c>
      <c r="H180" s="119">
        <v>1.4</v>
      </c>
    </row>
    <row r="181" spans="2:8" ht="14.5">
      <c r="B181" s="119" t="s">
        <v>382</v>
      </c>
      <c r="C181" s="119"/>
      <c r="D181" s="119"/>
      <c r="E181" s="119"/>
      <c r="F181" s="119"/>
      <c r="G181" s="119"/>
      <c r="H181" s="119"/>
    </row>
    <row r="182" spans="2:8" ht="14.5">
      <c r="B182" s="119" t="s">
        <v>383</v>
      </c>
      <c r="C182" s="119"/>
      <c r="D182" s="119"/>
      <c r="E182" s="119"/>
      <c r="F182" s="119"/>
      <c r="G182" s="119"/>
      <c r="H182" s="119"/>
    </row>
    <row r="183" spans="2:8" ht="14.5">
      <c r="B183" s="119" t="s">
        <v>384</v>
      </c>
      <c r="C183" s="119"/>
      <c r="D183" s="119"/>
      <c r="E183" s="119"/>
      <c r="F183" s="119"/>
      <c r="G183" s="119"/>
      <c r="H183" s="119"/>
    </row>
    <row r="184" spans="2:8" ht="14.5">
      <c r="B184" s="119" t="s">
        <v>385</v>
      </c>
      <c r="C184" s="119"/>
      <c r="D184" s="119"/>
      <c r="E184" s="119"/>
      <c r="F184" s="119"/>
      <c r="G184" s="119"/>
      <c r="H184" s="119"/>
    </row>
    <row r="185" spans="2:8" ht="145">
      <c r="B185" s="120" t="s">
        <v>386</v>
      </c>
      <c r="C185" s="119"/>
      <c r="D185" s="119"/>
      <c r="E185" s="119"/>
      <c r="F185" s="119"/>
      <c r="G185" s="119"/>
      <c r="H185" s="119"/>
    </row>
    <row r="186" spans="2:8" ht="14.5">
      <c r="B186" s="119" t="s">
        <v>395</v>
      </c>
      <c r="C186" s="119">
        <v>93.6</v>
      </c>
      <c r="D186" s="119">
        <v>1.1000000000000001</v>
      </c>
      <c r="E186" s="119">
        <v>93.2</v>
      </c>
      <c r="F186" s="119">
        <v>1.1000000000000001</v>
      </c>
      <c r="G186" s="119">
        <v>95.3</v>
      </c>
      <c r="H186" s="119">
        <v>0.6</v>
      </c>
    </row>
    <row r="187" spans="2:8" ht="14.5">
      <c r="B187" s="119" t="s">
        <v>69</v>
      </c>
      <c r="C187" s="119">
        <v>92.7</v>
      </c>
      <c r="D187" s="119">
        <v>0.8</v>
      </c>
      <c r="E187" s="119">
        <v>92.3</v>
      </c>
      <c r="F187" s="119">
        <v>0.7</v>
      </c>
      <c r="G187" s="119">
        <v>94.7</v>
      </c>
      <c r="H187" s="119">
        <v>0.5</v>
      </c>
    </row>
    <row r="188" spans="2:8" ht="14.5">
      <c r="B188" s="119" t="s">
        <v>70</v>
      </c>
      <c r="C188" s="119">
        <v>92.9</v>
      </c>
      <c r="D188" s="119">
        <v>0.2</v>
      </c>
      <c r="E188" s="119">
        <v>92.7</v>
      </c>
      <c r="F188" s="119">
        <v>0.5</v>
      </c>
      <c r="G188" s="119">
        <v>94.8</v>
      </c>
      <c r="H188" s="119">
        <v>0.1</v>
      </c>
    </row>
    <row r="189" spans="2:8" ht="14.5">
      <c r="B189" s="119" t="s">
        <v>71</v>
      </c>
      <c r="C189" s="119">
        <v>93.6</v>
      </c>
      <c r="D189" s="119">
        <v>1.3</v>
      </c>
      <c r="E189" s="119">
        <v>93.2</v>
      </c>
      <c r="F189" s="119">
        <v>1.3</v>
      </c>
      <c r="G189" s="119">
        <v>95.3</v>
      </c>
      <c r="H189" s="119">
        <v>0.6</v>
      </c>
    </row>
    <row r="190" spans="2:8" ht="14.5">
      <c r="B190" s="119" t="s">
        <v>72</v>
      </c>
      <c r="C190" s="119">
        <v>93.5</v>
      </c>
      <c r="D190" s="119">
        <v>1.2</v>
      </c>
      <c r="E190" s="119">
        <v>93.2</v>
      </c>
      <c r="F190" s="119">
        <v>1.2</v>
      </c>
      <c r="G190" s="119">
        <v>95.6</v>
      </c>
      <c r="H190" s="119">
        <v>0.8</v>
      </c>
    </row>
    <row r="191" spans="2:8" ht="14.5">
      <c r="B191" s="119" t="s">
        <v>73</v>
      </c>
      <c r="C191" s="119">
        <v>93.5</v>
      </c>
      <c r="D191" s="119">
        <v>1.3</v>
      </c>
      <c r="E191" s="119">
        <v>93.2</v>
      </c>
      <c r="F191" s="119">
        <v>1.3</v>
      </c>
      <c r="G191" s="119">
        <v>95.4</v>
      </c>
      <c r="H191" s="119">
        <v>0.7</v>
      </c>
    </row>
    <row r="192" spans="2:8" ht="14.5">
      <c r="B192" s="119" t="s">
        <v>74</v>
      </c>
      <c r="C192" s="119">
        <v>93.6</v>
      </c>
      <c r="D192" s="119">
        <v>1</v>
      </c>
      <c r="E192" s="119">
        <v>93.2</v>
      </c>
      <c r="F192" s="119">
        <v>1</v>
      </c>
      <c r="G192" s="119">
        <v>95.2</v>
      </c>
      <c r="H192" s="119">
        <v>0.2</v>
      </c>
    </row>
    <row r="193" spans="2:8" ht="14.5">
      <c r="B193" s="119" t="s">
        <v>75</v>
      </c>
      <c r="C193" s="119">
        <v>93.7</v>
      </c>
      <c r="D193" s="119">
        <v>1.1000000000000001</v>
      </c>
      <c r="E193" s="119">
        <v>93.3</v>
      </c>
      <c r="F193" s="119">
        <v>1.1000000000000001</v>
      </c>
      <c r="G193" s="119">
        <v>94.8</v>
      </c>
      <c r="H193" s="119">
        <v>0.5</v>
      </c>
    </row>
    <row r="194" spans="2:8" ht="14.5">
      <c r="B194" s="119" t="s">
        <v>76</v>
      </c>
      <c r="C194" s="119">
        <v>93.7</v>
      </c>
      <c r="D194" s="119">
        <v>0.8</v>
      </c>
      <c r="E194" s="119">
        <v>93.4</v>
      </c>
      <c r="F194" s="119">
        <v>1</v>
      </c>
      <c r="G194" s="119">
        <v>95</v>
      </c>
      <c r="H194" s="119">
        <v>0.5</v>
      </c>
    </row>
    <row r="195" spans="2:8" ht="14.5">
      <c r="B195" s="119" t="s">
        <v>177</v>
      </c>
      <c r="C195" s="119">
        <v>93.8</v>
      </c>
      <c r="D195" s="119">
        <v>1.2</v>
      </c>
      <c r="E195" s="119">
        <v>93.3</v>
      </c>
      <c r="F195" s="119">
        <v>1.2</v>
      </c>
      <c r="G195" s="119">
        <v>95.4</v>
      </c>
      <c r="H195" s="119">
        <v>0.7</v>
      </c>
    </row>
    <row r="196" spans="2:8" ht="14.5">
      <c r="B196" s="119" t="s">
        <v>252</v>
      </c>
      <c r="C196" s="119">
        <v>93.8</v>
      </c>
      <c r="D196" s="119">
        <v>1.1000000000000001</v>
      </c>
      <c r="E196" s="119">
        <v>93.4</v>
      </c>
      <c r="F196" s="119">
        <v>1.2</v>
      </c>
      <c r="G196" s="119">
        <v>95.5</v>
      </c>
      <c r="H196" s="119">
        <v>0.6</v>
      </c>
    </row>
    <row r="197" spans="2:8" ht="14.5">
      <c r="B197" s="119" t="s">
        <v>253</v>
      </c>
      <c r="C197" s="119">
        <v>94</v>
      </c>
      <c r="D197" s="119">
        <v>1.5</v>
      </c>
      <c r="E197" s="119">
        <v>93.6</v>
      </c>
      <c r="F197" s="119">
        <v>1.6</v>
      </c>
      <c r="G197" s="119">
        <v>95.7</v>
      </c>
      <c r="H197" s="119">
        <v>1.1000000000000001</v>
      </c>
    </row>
    <row r="198" spans="2:8" ht="14.5">
      <c r="B198" s="119" t="s">
        <v>254</v>
      </c>
      <c r="C198" s="119">
        <v>94.5</v>
      </c>
      <c r="D198" s="119">
        <v>1.4</v>
      </c>
      <c r="E198" s="119">
        <v>94.1</v>
      </c>
      <c r="F198" s="119">
        <v>1.3</v>
      </c>
      <c r="G198" s="119">
        <v>96</v>
      </c>
      <c r="H198" s="119">
        <v>1.1000000000000001</v>
      </c>
    </row>
    <row r="199" spans="2:8" ht="14.5">
      <c r="B199" s="119" t="s">
        <v>382</v>
      </c>
      <c r="C199" s="119"/>
      <c r="D199" s="119"/>
      <c r="E199" s="119"/>
      <c r="F199" s="119"/>
      <c r="G199" s="119"/>
      <c r="H199" s="119"/>
    </row>
    <row r="200" spans="2:8" ht="14.5">
      <c r="B200" s="119" t="s">
        <v>383</v>
      </c>
      <c r="C200" s="119"/>
      <c r="D200" s="119"/>
      <c r="E200" s="119"/>
      <c r="F200" s="119"/>
      <c r="G200" s="119"/>
      <c r="H200" s="119"/>
    </row>
    <row r="201" spans="2:8" ht="14.5">
      <c r="B201" s="119" t="s">
        <v>384</v>
      </c>
      <c r="C201" s="119"/>
      <c r="D201" s="119"/>
      <c r="E201" s="119"/>
      <c r="F201" s="119"/>
      <c r="G201" s="119"/>
      <c r="H201" s="119"/>
    </row>
    <row r="202" spans="2:8" ht="14.5">
      <c r="B202" s="119" t="s">
        <v>385</v>
      </c>
      <c r="C202" s="119"/>
      <c r="D202" s="119"/>
      <c r="E202" s="119"/>
      <c r="F202" s="119"/>
      <c r="G202" s="119"/>
      <c r="H202" s="119"/>
    </row>
    <row r="203" spans="2:8" ht="145">
      <c r="B203" s="120" t="s">
        <v>386</v>
      </c>
      <c r="C203" s="119"/>
      <c r="D203" s="119"/>
      <c r="E203" s="119"/>
      <c r="F203" s="119"/>
      <c r="G203" s="119"/>
      <c r="H203" s="119"/>
    </row>
    <row r="204" spans="2:8" ht="14.5">
      <c r="B204" s="119" t="s">
        <v>396</v>
      </c>
      <c r="C204" s="119">
        <v>92.6</v>
      </c>
      <c r="D204" s="119">
        <v>0.3</v>
      </c>
      <c r="E204" s="119">
        <v>92.2</v>
      </c>
      <c r="F204" s="119">
        <v>0.3</v>
      </c>
      <c r="G204" s="119">
        <v>94.7</v>
      </c>
      <c r="H204" s="119">
        <v>0</v>
      </c>
    </row>
    <row r="205" spans="2:8" ht="14.5">
      <c r="B205" s="119" t="s">
        <v>69</v>
      </c>
      <c r="C205" s="119">
        <v>92</v>
      </c>
      <c r="D205" s="119">
        <v>1.1000000000000001</v>
      </c>
      <c r="E205" s="119">
        <v>91.7</v>
      </c>
      <c r="F205" s="119">
        <v>1</v>
      </c>
      <c r="G205" s="119">
        <v>94.2</v>
      </c>
      <c r="H205" s="119">
        <v>0.2</v>
      </c>
    </row>
    <row r="206" spans="2:8" ht="14.5">
      <c r="B206" s="119" t="s">
        <v>70</v>
      </c>
      <c r="C206" s="119">
        <v>92.7</v>
      </c>
      <c r="D206" s="119">
        <v>1.4</v>
      </c>
      <c r="E206" s="119">
        <v>92.2</v>
      </c>
      <c r="F206" s="119">
        <v>1.1000000000000001</v>
      </c>
      <c r="G206" s="119">
        <v>94.7</v>
      </c>
      <c r="H206" s="119">
        <v>0.5</v>
      </c>
    </row>
    <row r="207" spans="2:8" ht="14.5">
      <c r="B207" s="119" t="s">
        <v>71</v>
      </c>
      <c r="C207" s="119">
        <v>92.4</v>
      </c>
      <c r="D207" s="119">
        <v>0.4</v>
      </c>
      <c r="E207" s="119">
        <v>92</v>
      </c>
      <c r="F207" s="119">
        <v>0.3</v>
      </c>
      <c r="G207" s="119">
        <v>94.7</v>
      </c>
      <c r="H207" s="119">
        <v>0</v>
      </c>
    </row>
    <row r="208" spans="2:8" ht="14.5">
      <c r="B208" s="119" t="s">
        <v>72</v>
      </c>
      <c r="C208" s="119">
        <v>92.4</v>
      </c>
      <c r="D208" s="119">
        <v>0.7</v>
      </c>
      <c r="E208" s="119">
        <v>92.1</v>
      </c>
      <c r="F208" s="119">
        <v>0.7</v>
      </c>
      <c r="G208" s="119">
        <v>94.8</v>
      </c>
      <c r="H208" s="119">
        <v>-0.1</v>
      </c>
    </row>
    <row r="209" spans="2:8" ht="14.5">
      <c r="B209" s="119" t="s">
        <v>73</v>
      </c>
      <c r="C209" s="119">
        <v>92.3</v>
      </c>
      <c r="D209" s="119">
        <v>-0.1</v>
      </c>
      <c r="E209" s="119">
        <v>92</v>
      </c>
      <c r="F209" s="119">
        <v>0</v>
      </c>
      <c r="G209" s="119">
        <v>94.7</v>
      </c>
      <c r="H209" s="119">
        <v>-0.4</v>
      </c>
    </row>
    <row r="210" spans="2:8" ht="14.5">
      <c r="B210" s="119" t="s">
        <v>74</v>
      </c>
      <c r="C210" s="119">
        <v>92.7</v>
      </c>
      <c r="D210" s="119">
        <v>0</v>
      </c>
      <c r="E210" s="119">
        <v>92.3</v>
      </c>
      <c r="F210" s="119">
        <v>0</v>
      </c>
      <c r="G210" s="119">
        <v>95</v>
      </c>
      <c r="H210" s="119">
        <v>-0.2</v>
      </c>
    </row>
    <row r="211" spans="2:8" ht="14.5">
      <c r="B211" s="119" t="s">
        <v>75</v>
      </c>
      <c r="C211" s="119">
        <v>92.7</v>
      </c>
      <c r="D211" s="119">
        <v>-0.5</v>
      </c>
      <c r="E211" s="119">
        <v>92.3</v>
      </c>
      <c r="F211" s="119">
        <v>-0.5</v>
      </c>
      <c r="G211" s="119">
        <v>94.3</v>
      </c>
      <c r="H211" s="119">
        <v>-0.7</v>
      </c>
    </row>
    <row r="212" spans="2:8" ht="14.5">
      <c r="B212" s="119" t="s">
        <v>76</v>
      </c>
      <c r="C212" s="119">
        <v>93</v>
      </c>
      <c r="D212" s="119">
        <v>0.1</v>
      </c>
      <c r="E212" s="119">
        <v>92.5</v>
      </c>
      <c r="F212" s="119">
        <v>0</v>
      </c>
      <c r="G212" s="119">
        <v>94.5</v>
      </c>
      <c r="H212" s="119">
        <v>-0.3</v>
      </c>
    </row>
    <row r="213" spans="2:8" ht="14.5">
      <c r="B213" s="119" t="s">
        <v>177</v>
      </c>
      <c r="C213" s="119">
        <v>92.7</v>
      </c>
      <c r="D213" s="119">
        <v>-0.1</v>
      </c>
      <c r="E213" s="119">
        <v>92.2</v>
      </c>
      <c r="F213" s="119">
        <v>-0.2</v>
      </c>
      <c r="G213" s="119">
        <v>94.7</v>
      </c>
      <c r="H213" s="119">
        <v>-0.4</v>
      </c>
    </row>
    <row r="214" spans="2:8" ht="14.5">
      <c r="B214" s="119" t="s">
        <v>252</v>
      </c>
      <c r="C214" s="119">
        <v>92.8</v>
      </c>
      <c r="D214" s="119">
        <v>0</v>
      </c>
      <c r="E214" s="119">
        <v>92.3</v>
      </c>
      <c r="F214" s="119">
        <v>0.1</v>
      </c>
      <c r="G214" s="119">
        <v>94.9</v>
      </c>
      <c r="H214" s="119">
        <v>-0.1</v>
      </c>
    </row>
    <row r="215" spans="2:8" ht="14.5">
      <c r="B215" s="119" t="s">
        <v>253</v>
      </c>
      <c r="C215" s="119">
        <v>92.6</v>
      </c>
      <c r="D215" s="119">
        <v>0.2</v>
      </c>
      <c r="E215" s="119">
        <v>92.1</v>
      </c>
      <c r="F215" s="119">
        <v>0.3</v>
      </c>
      <c r="G215" s="119">
        <v>94.7</v>
      </c>
      <c r="H215" s="119">
        <v>0.1</v>
      </c>
    </row>
    <row r="216" spans="2:8" ht="14.5">
      <c r="B216" s="119" t="s">
        <v>254</v>
      </c>
      <c r="C216" s="119">
        <v>93.2</v>
      </c>
      <c r="D216" s="119">
        <v>0.5</v>
      </c>
      <c r="E216" s="119">
        <v>92.9</v>
      </c>
      <c r="F216" s="119">
        <v>0.9</v>
      </c>
      <c r="G216" s="119">
        <v>95</v>
      </c>
      <c r="H216" s="119">
        <v>0.8</v>
      </c>
    </row>
    <row r="217" spans="2:8" ht="14.5">
      <c r="B217" s="119" t="s">
        <v>382</v>
      </c>
      <c r="C217" s="119"/>
      <c r="D217" s="119"/>
      <c r="E217" s="119"/>
      <c r="F217" s="119"/>
      <c r="G217" s="119"/>
      <c r="H217" s="119"/>
    </row>
    <row r="218" spans="2:8" ht="14.5">
      <c r="B218" s="119" t="s">
        <v>383</v>
      </c>
      <c r="C218" s="119"/>
      <c r="D218" s="119"/>
      <c r="E218" s="119"/>
      <c r="F218" s="119"/>
      <c r="G218" s="119"/>
      <c r="H218" s="119"/>
    </row>
    <row r="219" spans="2:8" ht="14.5">
      <c r="B219" s="119" t="s">
        <v>384</v>
      </c>
      <c r="C219" s="119"/>
      <c r="D219" s="119"/>
      <c r="E219" s="119"/>
      <c r="F219" s="119"/>
      <c r="G219" s="119"/>
      <c r="H219" s="119"/>
    </row>
    <row r="220" spans="2:8" ht="14.5">
      <c r="B220" s="119" t="s">
        <v>385</v>
      </c>
      <c r="C220" s="119"/>
      <c r="D220" s="119"/>
      <c r="E220" s="119"/>
      <c r="F220" s="119"/>
      <c r="G220" s="119"/>
      <c r="H220" s="119"/>
    </row>
    <row r="221" spans="2:8" ht="145">
      <c r="B221" s="120" t="s">
        <v>386</v>
      </c>
      <c r="C221" s="119"/>
      <c r="D221" s="119"/>
      <c r="E221" s="119"/>
      <c r="F221" s="119"/>
      <c r="G221" s="119"/>
      <c r="H221" s="119"/>
    </row>
    <row r="222" spans="2:8" ht="14.5">
      <c r="B222" s="119" t="s">
        <v>397</v>
      </c>
      <c r="C222" s="119">
        <v>92.3</v>
      </c>
      <c r="D222" s="119">
        <v>2.6</v>
      </c>
      <c r="E222" s="119">
        <v>91.9</v>
      </c>
      <c r="F222" s="119">
        <v>2.6</v>
      </c>
      <c r="G222" s="119">
        <v>94.7</v>
      </c>
      <c r="H222" s="119">
        <v>2.2000000000000002</v>
      </c>
    </row>
    <row r="223" spans="2:8" ht="14.5">
      <c r="B223" s="119" t="s">
        <v>69</v>
      </c>
      <c r="C223" s="119">
        <v>91</v>
      </c>
      <c r="D223" s="119">
        <v>2.6</v>
      </c>
      <c r="E223" s="119">
        <v>90.8</v>
      </c>
      <c r="F223" s="119">
        <v>2.8</v>
      </c>
      <c r="G223" s="119">
        <v>94</v>
      </c>
      <c r="H223" s="119">
        <v>2.5</v>
      </c>
    </row>
    <row r="224" spans="2:8" ht="14.5">
      <c r="B224" s="119" t="s">
        <v>70</v>
      </c>
      <c r="C224" s="119">
        <v>91.4</v>
      </c>
      <c r="D224" s="119">
        <v>2.5</v>
      </c>
      <c r="E224" s="119">
        <v>91.2</v>
      </c>
      <c r="F224" s="119">
        <v>2.8</v>
      </c>
      <c r="G224" s="119">
        <v>94.2</v>
      </c>
      <c r="H224" s="119">
        <v>2.5</v>
      </c>
    </row>
    <row r="225" spans="2:8" ht="14.5">
      <c r="B225" s="119" t="s">
        <v>71</v>
      </c>
      <c r="C225" s="119">
        <v>92</v>
      </c>
      <c r="D225" s="119">
        <v>2.9</v>
      </c>
      <c r="E225" s="119">
        <v>91.7</v>
      </c>
      <c r="F225" s="119">
        <v>3.1</v>
      </c>
      <c r="G225" s="119">
        <v>94.7</v>
      </c>
      <c r="H225" s="119">
        <v>2.8</v>
      </c>
    </row>
    <row r="226" spans="2:8" ht="14.5">
      <c r="B226" s="119" t="s">
        <v>72</v>
      </c>
      <c r="C226" s="119">
        <v>91.8</v>
      </c>
      <c r="D226" s="119">
        <v>2.2000000000000002</v>
      </c>
      <c r="E226" s="119">
        <v>91.5</v>
      </c>
      <c r="F226" s="119">
        <v>2.5</v>
      </c>
      <c r="G226" s="119">
        <v>94.9</v>
      </c>
      <c r="H226" s="119">
        <v>2.6</v>
      </c>
    </row>
    <row r="227" spans="2:8" ht="14.5">
      <c r="B227" s="119" t="s">
        <v>73</v>
      </c>
      <c r="C227" s="119">
        <v>92.4</v>
      </c>
      <c r="D227" s="119">
        <v>2.9</v>
      </c>
      <c r="E227" s="119">
        <v>92</v>
      </c>
      <c r="F227" s="119">
        <v>3</v>
      </c>
      <c r="G227" s="119">
        <v>95.1</v>
      </c>
      <c r="H227" s="119">
        <v>2.9</v>
      </c>
    </row>
    <row r="228" spans="2:8" ht="14.5">
      <c r="B228" s="119" t="s">
        <v>74</v>
      </c>
      <c r="C228" s="119">
        <v>92.7</v>
      </c>
      <c r="D228" s="119">
        <v>3.2</v>
      </c>
      <c r="E228" s="119">
        <v>92.3</v>
      </c>
      <c r="F228" s="119">
        <v>3.2</v>
      </c>
      <c r="G228" s="119">
        <v>95.2</v>
      </c>
      <c r="H228" s="119">
        <v>2.9</v>
      </c>
    </row>
    <row r="229" spans="2:8" ht="14.5">
      <c r="B229" s="119" t="s">
        <v>75</v>
      </c>
      <c r="C229" s="119">
        <v>93.2</v>
      </c>
      <c r="D229" s="119">
        <v>3.2</v>
      </c>
      <c r="E229" s="119">
        <v>92.8</v>
      </c>
      <c r="F229" s="119">
        <v>3.3</v>
      </c>
      <c r="G229" s="119">
        <v>95</v>
      </c>
      <c r="H229" s="119">
        <v>2.8</v>
      </c>
    </row>
    <row r="230" spans="2:8" ht="14.5">
      <c r="B230" s="119" t="s">
        <v>76</v>
      </c>
      <c r="C230" s="119">
        <v>92.9</v>
      </c>
      <c r="D230" s="119">
        <v>3.1</v>
      </c>
      <c r="E230" s="119">
        <v>92.5</v>
      </c>
      <c r="F230" s="119">
        <v>3.1</v>
      </c>
      <c r="G230" s="119">
        <v>94.8</v>
      </c>
      <c r="H230" s="119">
        <v>2.7</v>
      </c>
    </row>
    <row r="231" spans="2:8" ht="14.5">
      <c r="B231" s="119" t="s">
        <v>177</v>
      </c>
      <c r="C231" s="119">
        <v>92.8</v>
      </c>
      <c r="D231" s="119">
        <v>2.9</v>
      </c>
      <c r="E231" s="119">
        <v>92.4</v>
      </c>
      <c r="F231" s="119">
        <v>2.8</v>
      </c>
      <c r="G231" s="119">
        <v>95.1</v>
      </c>
      <c r="H231" s="119">
        <v>2.4</v>
      </c>
    </row>
    <row r="232" spans="2:8" ht="14.5">
      <c r="B232" s="119" t="s">
        <v>252</v>
      </c>
      <c r="C232" s="119">
        <v>92.8</v>
      </c>
      <c r="D232" s="119">
        <v>2.7</v>
      </c>
      <c r="E232" s="119">
        <v>92.2</v>
      </c>
      <c r="F232" s="119">
        <v>2.2999999999999998</v>
      </c>
      <c r="G232" s="119">
        <v>95</v>
      </c>
      <c r="H232" s="119">
        <v>1.8</v>
      </c>
    </row>
    <row r="233" spans="2:8" ht="14.5">
      <c r="B233" s="119" t="s">
        <v>253</v>
      </c>
      <c r="C233" s="119">
        <v>92.4</v>
      </c>
      <c r="D233" s="119">
        <v>1.7</v>
      </c>
      <c r="E233" s="119">
        <v>91.8</v>
      </c>
      <c r="F233" s="119">
        <v>1.3</v>
      </c>
      <c r="G233" s="119">
        <v>94.6</v>
      </c>
      <c r="H233" s="119">
        <v>0.6</v>
      </c>
    </row>
    <row r="234" spans="2:8" ht="14.5">
      <c r="B234" s="119" t="s">
        <v>254</v>
      </c>
      <c r="C234" s="119">
        <v>92.7</v>
      </c>
      <c r="D234" s="119">
        <v>1.4</v>
      </c>
      <c r="E234" s="119">
        <v>92.1</v>
      </c>
      <c r="F234" s="119">
        <v>1.1000000000000001</v>
      </c>
      <c r="G234" s="119">
        <v>94.2</v>
      </c>
      <c r="H234" s="119">
        <v>0.3</v>
      </c>
    </row>
    <row r="235" spans="2:8" ht="14.5">
      <c r="B235" s="119" t="s">
        <v>382</v>
      </c>
      <c r="C235" s="119"/>
      <c r="D235" s="119"/>
      <c r="E235" s="119"/>
      <c r="F235" s="119"/>
      <c r="G235" s="119"/>
      <c r="H235" s="119"/>
    </row>
    <row r="236" spans="2:8" ht="14.5">
      <c r="B236" s="119" t="s">
        <v>383</v>
      </c>
      <c r="C236" s="119"/>
      <c r="D236" s="119"/>
      <c r="E236" s="119"/>
      <c r="F236" s="119"/>
      <c r="G236" s="119"/>
      <c r="H236" s="119"/>
    </row>
    <row r="237" spans="2:8" ht="14.5">
      <c r="B237" s="119" t="s">
        <v>384</v>
      </c>
      <c r="C237" s="119"/>
      <c r="D237" s="119"/>
      <c r="E237" s="119"/>
      <c r="F237" s="119"/>
      <c r="G237" s="119"/>
      <c r="H237" s="119"/>
    </row>
    <row r="238" spans="2:8" ht="14.5">
      <c r="B238" s="119" t="s">
        <v>385</v>
      </c>
      <c r="C238" s="119"/>
      <c r="D238" s="119"/>
      <c r="E238" s="119"/>
      <c r="F238" s="119"/>
      <c r="G238" s="119"/>
      <c r="H238" s="119"/>
    </row>
    <row r="239" spans="2:8" ht="145">
      <c r="B239" s="120" t="s">
        <v>386</v>
      </c>
      <c r="C239" s="119"/>
      <c r="D239" s="119"/>
      <c r="E239" s="119"/>
      <c r="F239" s="119"/>
      <c r="G239" s="119"/>
      <c r="H239" s="119"/>
    </row>
    <row r="240" spans="2:8" ht="14.5">
      <c r="B240" s="119" t="s">
        <v>398</v>
      </c>
      <c r="C240" s="119">
        <v>90</v>
      </c>
      <c r="D240" s="119">
        <v>2.2999999999999998</v>
      </c>
      <c r="E240" s="119">
        <v>89.6</v>
      </c>
      <c r="F240" s="119">
        <v>2.2999999999999998</v>
      </c>
      <c r="G240" s="119">
        <v>92.7</v>
      </c>
      <c r="H240" s="119">
        <v>2.2999999999999998</v>
      </c>
    </row>
    <row r="241" spans="2:8" ht="14.5">
      <c r="B241" s="119" t="s">
        <v>69</v>
      </c>
      <c r="C241" s="119">
        <v>88.7</v>
      </c>
      <c r="D241" s="119">
        <v>1.8</v>
      </c>
      <c r="E241" s="119">
        <v>88.3</v>
      </c>
      <c r="F241" s="119">
        <v>1.7</v>
      </c>
      <c r="G241" s="119">
        <v>91.7</v>
      </c>
      <c r="H241" s="119">
        <v>1.9</v>
      </c>
    </row>
    <row r="242" spans="2:8" ht="14.5">
      <c r="B242" s="119" t="s">
        <v>70</v>
      </c>
      <c r="C242" s="119">
        <v>89.2</v>
      </c>
      <c r="D242" s="119">
        <v>1.8</v>
      </c>
      <c r="E242" s="119">
        <v>88.7</v>
      </c>
      <c r="F242" s="119">
        <v>1.7</v>
      </c>
      <c r="G242" s="119">
        <v>91.9</v>
      </c>
      <c r="H242" s="119">
        <v>1.8</v>
      </c>
    </row>
    <row r="243" spans="2:8" ht="14.5">
      <c r="B243" s="119" t="s">
        <v>71</v>
      </c>
      <c r="C243" s="119">
        <v>89.4</v>
      </c>
      <c r="D243" s="119">
        <v>2.1</v>
      </c>
      <c r="E243" s="119">
        <v>88.9</v>
      </c>
      <c r="F243" s="119">
        <v>1.9</v>
      </c>
      <c r="G243" s="119">
        <v>92.1</v>
      </c>
      <c r="H243" s="119">
        <v>1.9</v>
      </c>
    </row>
    <row r="244" spans="2:8" ht="14.5">
      <c r="B244" s="119" t="s">
        <v>72</v>
      </c>
      <c r="C244" s="119">
        <v>89.8</v>
      </c>
      <c r="D244" s="119">
        <v>2</v>
      </c>
      <c r="E244" s="119">
        <v>89.3</v>
      </c>
      <c r="F244" s="119">
        <v>2.1</v>
      </c>
      <c r="G244" s="119">
        <v>92.5</v>
      </c>
      <c r="H244" s="119">
        <v>2</v>
      </c>
    </row>
    <row r="245" spans="2:8" ht="14.5">
      <c r="B245" s="119" t="s">
        <v>73</v>
      </c>
      <c r="C245" s="119">
        <v>89.8</v>
      </c>
      <c r="D245" s="119">
        <v>2</v>
      </c>
      <c r="E245" s="119">
        <v>89.3</v>
      </c>
      <c r="F245" s="119">
        <v>2.1</v>
      </c>
      <c r="G245" s="119">
        <v>92.4</v>
      </c>
      <c r="H245" s="119">
        <v>1.8</v>
      </c>
    </row>
    <row r="246" spans="2:8" ht="14.5">
      <c r="B246" s="119" t="s">
        <v>74</v>
      </c>
      <c r="C246" s="119">
        <v>89.8</v>
      </c>
      <c r="D246" s="119">
        <v>1.8</v>
      </c>
      <c r="E246" s="119">
        <v>89.4</v>
      </c>
      <c r="F246" s="119">
        <v>1.9</v>
      </c>
      <c r="G246" s="119">
        <v>92.5</v>
      </c>
      <c r="H246" s="119">
        <v>2</v>
      </c>
    </row>
    <row r="247" spans="2:8" ht="14.5">
      <c r="B247" s="119" t="s">
        <v>75</v>
      </c>
      <c r="C247" s="119">
        <v>90.3</v>
      </c>
      <c r="D247" s="119">
        <v>2.1</v>
      </c>
      <c r="E247" s="119">
        <v>89.8</v>
      </c>
      <c r="F247" s="119">
        <v>2</v>
      </c>
      <c r="G247" s="119">
        <v>92.4</v>
      </c>
      <c r="H247" s="119">
        <v>2.2000000000000002</v>
      </c>
    </row>
    <row r="248" spans="2:8" ht="14.5">
      <c r="B248" s="119" t="s">
        <v>76</v>
      </c>
      <c r="C248" s="119">
        <v>90.1</v>
      </c>
      <c r="D248" s="119">
        <v>1.9</v>
      </c>
      <c r="E248" s="119">
        <v>89.7</v>
      </c>
      <c r="F248" s="119">
        <v>2</v>
      </c>
      <c r="G248" s="119">
        <v>92.3</v>
      </c>
      <c r="H248" s="119">
        <v>2.2000000000000002</v>
      </c>
    </row>
    <row r="249" spans="2:8" ht="14.5">
      <c r="B249" s="119" t="s">
        <v>177</v>
      </c>
      <c r="C249" s="119">
        <v>90.2</v>
      </c>
      <c r="D249" s="119">
        <v>2.5</v>
      </c>
      <c r="E249" s="119">
        <v>89.9</v>
      </c>
      <c r="F249" s="119">
        <v>2.6</v>
      </c>
      <c r="G249" s="119">
        <v>92.9</v>
      </c>
      <c r="H249" s="119">
        <v>2.5</v>
      </c>
    </row>
    <row r="250" spans="2:8" ht="14.5">
      <c r="B250" s="119" t="s">
        <v>252</v>
      </c>
      <c r="C250" s="119">
        <v>90.4</v>
      </c>
      <c r="D250" s="119">
        <v>2.5</v>
      </c>
      <c r="E250" s="119">
        <v>90.1</v>
      </c>
      <c r="F250" s="119">
        <v>2.9</v>
      </c>
      <c r="G250" s="119">
        <v>93.3</v>
      </c>
      <c r="H250" s="119">
        <v>2.9</v>
      </c>
    </row>
    <row r="251" spans="2:8" ht="14.5">
      <c r="B251" s="119" t="s">
        <v>253</v>
      </c>
      <c r="C251" s="119">
        <v>90.9</v>
      </c>
      <c r="D251" s="119">
        <v>3.1</v>
      </c>
      <c r="E251" s="119">
        <v>90.6</v>
      </c>
      <c r="F251" s="119">
        <v>3.4</v>
      </c>
      <c r="G251" s="119">
        <v>94</v>
      </c>
      <c r="H251" s="119">
        <v>3.5</v>
      </c>
    </row>
    <row r="252" spans="2:8" ht="14.5">
      <c r="B252" s="119" t="s">
        <v>254</v>
      </c>
      <c r="C252" s="119">
        <v>91.4</v>
      </c>
      <c r="D252" s="119">
        <v>2.9</v>
      </c>
      <c r="E252" s="119">
        <v>91.1</v>
      </c>
      <c r="F252" s="119">
        <v>3.2</v>
      </c>
      <c r="G252" s="119">
        <v>93.9</v>
      </c>
      <c r="H252" s="119">
        <v>3.3</v>
      </c>
    </row>
    <row r="253" spans="2:8" ht="14.5">
      <c r="B253" s="119" t="s">
        <v>382</v>
      </c>
      <c r="C253" s="119"/>
      <c r="D253" s="119"/>
      <c r="E253" s="119"/>
      <c r="F253" s="119"/>
      <c r="G253" s="119"/>
      <c r="H253" s="119"/>
    </row>
    <row r="254" spans="2:8" ht="14.5">
      <c r="B254" s="119" t="s">
        <v>383</v>
      </c>
      <c r="C254" s="119"/>
      <c r="D254" s="119"/>
      <c r="E254" s="119"/>
      <c r="F254" s="119"/>
      <c r="G254" s="119"/>
      <c r="H254" s="119"/>
    </row>
    <row r="255" spans="2:8" ht="14.5">
      <c r="B255" s="119" t="s">
        <v>384</v>
      </c>
      <c r="C255" s="119"/>
      <c r="D255" s="119"/>
      <c r="E255" s="119"/>
      <c r="F255" s="119"/>
      <c r="G255" s="119"/>
      <c r="H255" s="119"/>
    </row>
    <row r="256" spans="2:8" ht="14.5">
      <c r="B256" s="119" t="s">
        <v>385</v>
      </c>
      <c r="C256" s="119"/>
      <c r="D256" s="119"/>
      <c r="E256" s="119"/>
      <c r="F256" s="119"/>
      <c r="G256" s="119"/>
      <c r="H256" s="119"/>
    </row>
    <row r="257" spans="2:8" ht="145">
      <c r="B257" s="120" t="s">
        <v>386</v>
      </c>
      <c r="C257" s="119"/>
      <c r="D257" s="119"/>
      <c r="E257" s="119"/>
      <c r="F257" s="119"/>
      <c r="G257" s="119"/>
      <c r="H257" s="119"/>
    </row>
    <row r="258" spans="2:8" ht="14.5">
      <c r="B258" s="119" t="s">
        <v>399</v>
      </c>
      <c r="C258" s="119">
        <v>88</v>
      </c>
      <c r="D258" s="119">
        <v>1.6</v>
      </c>
      <c r="E258" s="119">
        <v>87.6</v>
      </c>
      <c r="F258" s="119">
        <v>1.6</v>
      </c>
      <c r="G258" s="119">
        <v>90.6</v>
      </c>
      <c r="H258" s="119">
        <v>1</v>
      </c>
    </row>
    <row r="259" spans="2:8" ht="14.5">
      <c r="B259" s="119" t="s">
        <v>69</v>
      </c>
      <c r="C259" s="119">
        <v>87.1</v>
      </c>
      <c r="D259" s="119">
        <v>1.9</v>
      </c>
      <c r="E259" s="119">
        <v>86.8</v>
      </c>
      <c r="F259" s="119">
        <v>1.8</v>
      </c>
      <c r="G259" s="119">
        <v>90</v>
      </c>
      <c r="H259" s="119">
        <v>0.8</v>
      </c>
    </row>
    <row r="260" spans="2:8" ht="14.5">
      <c r="B260" s="119" t="s">
        <v>70</v>
      </c>
      <c r="C260" s="119">
        <v>87.6</v>
      </c>
      <c r="D260" s="119">
        <v>1.9</v>
      </c>
      <c r="E260" s="119">
        <v>87.2</v>
      </c>
      <c r="F260" s="119">
        <v>1.9</v>
      </c>
      <c r="G260" s="119">
        <v>90.3</v>
      </c>
      <c r="H260" s="119">
        <v>0.9</v>
      </c>
    </row>
    <row r="261" spans="2:8" ht="14.5">
      <c r="B261" s="119" t="s">
        <v>71</v>
      </c>
      <c r="C261" s="119">
        <v>87.6</v>
      </c>
      <c r="D261" s="119">
        <v>1.5</v>
      </c>
      <c r="E261" s="119">
        <v>87.2</v>
      </c>
      <c r="F261" s="119">
        <v>1.4</v>
      </c>
      <c r="G261" s="119">
        <v>90.4</v>
      </c>
      <c r="H261" s="119">
        <v>0.4</v>
      </c>
    </row>
    <row r="262" spans="2:8" ht="14.5">
      <c r="B262" s="119" t="s">
        <v>72</v>
      </c>
      <c r="C262" s="119">
        <v>88</v>
      </c>
      <c r="D262" s="119">
        <v>2.2000000000000002</v>
      </c>
      <c r="E262" s="119">
        <v>87.5</v>
      </c>
      <c r="F262" s="119">
        <v>2</v>
      </c>
      <c r="G262" s="119">
        <v>90.7</v>
      </c>
      <c r="H262" s="119">
        <v>0.9</v>
      </c>
    </row>
    <row r="263" spans="2:8" ht="14.5">
      <c r="B263" s="119" t="s">
        <v>73</v>
      </c>
      <c r="C263" s="119">
        <v>88</v>
      </c>
      <c r="D263" s="119">
        <v>1.9</v>
      </c>
      <c r="E263" s="119">
        <v>87.5</v>
      </c>
      <c r="F263" s="119">
        <v>1.9</v>
      </c>
      <c r="G263" s="119">
        <v>90.8</v>
      </c>
      <c r="H263" s="119">
        <v>1.1000000000000001</v>
      </c>
    </row>
    <row r="264" spans="2:8" ht="14.5">
      <c r="B264" s="119" t="s">
        <v>74</v>
      </c>
      <c r="C264" s="119">
        <v>88.2</v>
      </c>
      <c r="D264" s="119">
        <v>2</v>
      </c>
      <c r="E264" s="119">
        <v>87.7</v>
      </c>
      <c r="F264" s="119">
        <v>1.9</v>
      </c>
      <c r="G264" s="119">
        <v>90.7</v>
      </c>
      <c r="H264" s="119">
        <v>1</v>
      </c>
    </row>
    <row r="265" spans="2:8" ht="14.5">
      <c r="B265" s="119" t="s">
        <v>75</v>
      </c>
      <c r="C265" s="119">
        <v>88.4</v>
      </c>
      <c r="D265" s="119">
        <v>1.7</v>
      </c>
      <c r="E265" s="119">
        <v>88</v>
      </c>
      <c r="F265" s="119">
        <v>1.9</v>
      </c>
      <c r="G265" s="119">
        <v>90.4</v>
      </c>
      <c r="H265" s="119">
        <v>1</v>
      </c>
    </row>
    <row r="266" spans="2:8" ht="14.5">
      <c r="B266" s="119" t="s">
        <v>76</v>
      </c>
      <c r="C266" s="119">
        <v>88.4</v>
      </c>
      <c r="D266" s="119">
        <v>1.6</v>
      </c>
      <c r="E266" s="119">
        <v>87.9</v>
      </c>
      <c r="F266" s="119">
        <v>1.6</v>
      </c>
      <c r="G266" s="119">
        <v>90.3</v>
      </c>
      <c r="H266" s="119">
        <v>1.1000000000000001</v>
      </c>
    </row>
    <row r="267" spans="2:8" ht="14.5">
      <c r="B267" s="119" t="s">
        <v>177</v>
      </c>
      <c r="C267" s="119">
        <v>88</v>
      </c>
      <c r="D267" s="119">
        <v>1.1000000000000001</v>
      </c>
      <c r="E267" s="119">
        <v>87.6</v>
      </c>
      <c r="F267" s="119">
        <v>1.2</v>
      </c>
      <c r="G267" s="119">
        <v>90.6</v>
      </c>
      <c r="H267" s="119">
        <v>0.9</v>
      </c>
    </row>
    <row r="268" spans="2:8" ht="14.5">
      <c r="B268" s="119" t="s">
        <v>252</v>
      </c>
      <c r="C268" s="119">
        <v>88.2</v>
      </c>
      <c r="D268" s="119">
        <v>1.4</v>
      </c>
      <c r="E268" s="119">
        <v>87.6</v>
      </c>
      <c r="F268" s="119">
        <v>1</v>
      </c>
      <c r="G268" s="119">
        <v>90.7</v>
      </c>
      <c r="H268" s="119">
        <v>0.9</v>
      </c>
    </row>
    <row r="269" spans="2:8" ht="14.5">
      <c r="B269" s="119" t="s">
        <v>253</v>
      </c>
      <c r="C269" s="119">
        <v>88.2</v>
      </c>
      <c r="D269" s="119">
        <v>1.5</v>
      </c>
      <c r="E269" s="119">
        <v>87.6</v>
      </c>
      <c r="F269" s="119">
        <v>1.4</v>
      </c>
      <c r="G269" s="119">
        <v>90.8</v>
      </c>
      <c r="H269" s="119">
        <v>1</v>
      </c>
    </row>
    <row r="270" spans="2:8" ht="14.5">
      <c r="B270" s="119" t="s">
        <v>254</v>
      </c>
      <c r="C270" s="119">
        <v>88.8</v>
      </c>
      <c r="D270" s="119">
        <v>1.5</v>
      </c>
      <c r="E270" s="119">
        <v>88.3</v>
      </c>
      <c r="F270" s="119">
        <v>1.4</v>
      </c>
      <c r="G270" s="119">
        <v>90.9</v>
      </c>
      <c r="H270" s="119">
        <v>1</v>
      </c>
    </row>
    <row r="271" spans="2:8" ht="14.5">
      <c r="B271" s="119" t="s">
        <v>382</v>
      </c>
      <c r="C271" s="119"/>
      <c r="D271" s="119"/>
      <c r="E271" s="119"/>
      <c r="F271" s="119"/>
      <c r="G271" s="119"/>
      <c r="H271" s="119"/>
    </row>
    <row r="272" spans="2:8" ht="14.5">
      <c r="B272" s="119" t="s">
        <v>383</v>
      </c>
      <c r="C272" s="119"/>
      <c r="D272" s="119"/>
      <c r="E272" s="119"/>
      <c r="F272" s="119"/>
      <c r="G272" s="119"/>
      <c r="H272" s="119"/>
    </row>
    <row r="273" spans="2:8" ht="14.5">
      <c r="B273" s="119" t="s">
        <v>384</v>
      </c>
      <c r="C273" s="119"/>
      <c r="D273" s="119"/>
      <c r="E273" s="119"/>
      <c r="F273" s="119"/>
      <c r="G273" s="119"/>
      <c r="H273" s="119"/>
    </row>
    <row r="274" spans="2:8" ht="14.5">
      <c r="B274" s="119" t="s">
        <v>385</v>
      </c>
      <c r="C274" s="119"/>
      <c r="D274" s="119"/>
      <c r="E274" s="119"/>
      <c r="F274" s="119"/>
      <c r="G274" s="119"/>
      <c r="H274" s="119"/>
    </row>
    <row r="275" spans="2:8" ht="145">
      <c r="B275" s="120" t="s">
        <v>386</v>
      </c>
      <c r="C275" s="119"/>
      <c r="D275" s="119"/>
      <c r="E275" s="119"/>
      <c r="F275" s="119"/>
      <c r="G275" s="119"/>
      <c r="H275" s="119"/>
    </row>
    <row r="276" spans="2:8" ht="14.5">
      <c r="B276" s="119" t="s">
        <v>400</v>
      </c>
      <c r="C276" s="119">
        <v>86.6</v>
      </c>
      <c r="D276" s="119">
        <v>1.3</v>
      </c>
      <c r="E276" s="119">
        <v>86.2</v>
      </c>
      <c r="F276" s="119">
        <v>1.5</v>
      </c>
      <c r="G276" s="119">
        <v>89.7</v>
      </c>
      <c r="H276" s="119">
        <v>0.4</v>
      </c>
    </row>
    <row r="277" spans="2:8" ht="14.5">
      <c r="B277" s="119" t="s">
        <v>69</v>
      </c>
      <c r="C277" s="119">
        <v>85.5</v>
      </c>
      <c r="D277" s="119">
        <v>1.1000000000000001</v>
      </c>
      <c r="E277" s="119">
        <v>85.3</v>
      </c>
      <c r="F277" s="119">
        <v>1.5</v>
      </c>
      <c r="G277" s="119">
        <v>89.3</v>
      </c>
      <c r="H277" s="119">
        <v>0.1</v>
      </c>
    </row>
    <row r="278" spans="2:8" ht="14.5">
      <c r="B278" s="119" t="s">
        <v>70</v>
      </c>
      <c r="C278" s="119">
        <v>86</v>
      </c>
      <c r="D278" s="119">
        <v>1.3</v>
      </c>
      <c r="E278" s="119">
        <v>85.6</v>
      </c>
      <c r="F278" s="119">
        <v>1.7</v>
      </c>
      <c r="G278" s="119">
        <v>89.5</v>
      </c>
      <c r="H278" s="119">
        <v>0.4</v>
      </c>
    </row>
    <row r="279" spans="2:8" ht="14.5">
      <c r="B279" s="119" t="s">
        <v>71</v>
      </c>
      <c r="C279" s="119">
        <v>86.3</v>
      </c>
      <c r="D279" s="119">
        <v>1.3</v>
      </c>
      <c r="E279" s="119">
        <v>86</v>
      </c>
      <c r="F279" s="119">
        <v>1.8</v>
      </c>
      <c r="G279" s="119">
        <v>90</v>
      </c>
      <c r="H279" s="119">
        <v>0.6</v>
      </c>
    </row>
    <row r="280" spans="2:8" ht="14.5">
      <c r="B280" s="119" t="s">
        <v>72</v>
      </c>
      <c r="C280" s="119">
        <v>86.1</v>
      </c>
      <c r="D280" s="119">
        <v>0.8</v>
      </c>
      <c r="E280" s="119">
        <v>85.8</v>
      </c>
      <c r="F280" s="119">
        <v>1.2</v>
      </c>
      <c r="G280" s="119">
        <v>89.9</v>
      </c>
      <c r="H280" s="119">
        <v>0.4</v>
      </c>
    </row>
    <row r="281" spans="2:8" ht="14.5">
      <c r="B281" s="119" t="s">
        <v>73</v>
      </c>
      <c r="C281" s="119">
        <v>86.4</v>
      </c>
      <c r="D281" s="119">
        <v>0.9</v>
      </c>
      <c r="E281" s="119">
        <v>85.9</v>
      </c>
      <c r="F281" s="119">
        <v>1.1000000000000001</v>
      </c>
      <c r="G281" s="119">
        <v>89.8</v>
      </c>
      <c r="H281" s="119">
        <v>0.2</v>
      </c>
    </row>
    <row r="282" spans="2:8" ht="14.5">
      <c r="B282" s="119" t="s">
        <v>74</v>
      </c>
      <c r="C282" s="119">
        <v>86.5</v>
      </c>
      <c r="D282" s="119">
        <v>1.2</v>
      </c>
      <c r="E282" s="119">
        <v>86.1</v>
      </c>
      <c r="F282" s="119">
        <v>1.3</v>
      </c>
      <c r="G282" s="119">
        <v>89.8</v>
      </c>
      <c r="H282" s="119">
        <v>0.2</v>
      </c>
    </row>
    <row r="283" spans="2:8" ht="14.5">
      <c r="B283" s="119" t="s">
        <v>75</v>
      </c>
      <c r="C283" s="119">
        <v>86.9</v>
      </c>
      <c r="D283" s="119">
        <v>1.3</v>
      </c>
      <c r="E283" s="119">
        <v>86.4</v>
      </c>
      <c r="F283" s="119">
        <v>1.5</v>
      </c>
      <c r="G283" s="119">
        <v>89.5</v>
      </c>
      <c r="H283" s="119">
        <v>0.1</v>
      </c>
    </row>
    <row r="284" spans="2:8" ht="14.5">
      <c r="B284" s="119" t="s">
        <v>76</v>
      </c>
      <c r="C284" s="119">
        <v>87</v>
      </c>
      <c r="D284" s="119">
        <v>1.3</v>
      </c>
      <c r="E284" s="119">
        <v>86.5</v>
      </c>
      <c r="F284" s="119">
        <v>1.5</v>
      </c>
      <c r="G284" s="119">
        <v>89.3</v>
      </c>
      <c r="H284" s="119">
        <v>0.1</v>
      </c>
    </row>
    <row r="285" spans="2:8" ht="14.5">
      <c r="B285" s="119" t="s">
        <v>177</v>
      </c>
      <c r="C285" s="119">
        <v>87</v>
      </c>
      <c r="D285" s="119">
        <v>1.5</v>
      </c>
      <c r="E285" s="119">
        <v>86.6</v>
      </c>
      <c r="F285" s="119">
        <v>1.9</v>
      </c>
      <c r="G285" s="119">
        <v>89.8</v>
      </c>
      <c r="H285" s="119">
        <v>0.8</v>
      </c>
    </row>
    <row r="286" spans="2:8" ht="14.5">
      <c r="B286" s="119" t="s">
        <v>252</v>
      </c>
      <c r="C286" s="119">
        <v>87</v>
      </c>
      <c r="D286" s="119">
        <v>1.4</v>
      </c>
      <c r="E286" s="119">
        <v>86.7</v>
      </c>
      <c r="F286" s="119">
        <v>1.9</v>
      </c>
      <c r="G286" s="119">
        <v>89.9</v>
      </c>
      <c r="H286" s="119">
        <v>0.7</v>
      </c>
    </row>
    <row r="287" spans="2:8" ht="14.5">
      <c r="B287" s="119" t="s">
        <v>253</v>
      </c>
      <c r="C287" s="119">
        <v>86.9</v>
      </c>
      <c r="D287" s="119">
        <v>1.5</v>
      </c>
      <c r="E287" s="119">
        <v>86.4</v>
      </c>
      <c r="F287" s="119">
        <v>1.6</v>
      </c>
      <c r="G287" s="119">
        <v>89.9</v>
      </c>
      <c r="H287" s="119">
        <v>0.9</v>
      </c>
    </row>
    <row r="288" spans="2:8" ht="14.5">
      <c r="B288" s="119" t="s">
        <v>254</v>
      </c>
      <c r="C288" s="119">
        <v>87.5</v>
      </c>
      <c r="D288" s="119">
        <v>1.3</v>
      </c>
      <c r="E288" s="119">
        <v>87.1</v>
      </c>
      <c r="F288" s="119">
        <v>1.4</v>
      </c>
      <c r="G288" s="119">
        <v>90</v>
      </c>
      <c r="H288" s="119">
        <v>0.7</v>
      </c>
    </row>
    <row r="289" spans="2:8" ht="14.5">
      <c r="B289" s="119" t="s">
        <v>382</v>
      </c>
      <c r="C289" s="119"/>
      <c r="D289" s="119"/>
      <c r="E289" s="119"/>
      <c r="F289" s="119"/>
      <c r="G289" s="119"/>
      <c r="H289" s="119"/>
    </row>
    <row r="290" spans="2:8" ht="14.5">
      <c r="B290" s="119" t="s">
        <v>383</v>
      </c>
      <c r="C290" s="119"/>
      <c r="D290" s="119"/>
      <c r="E290" s="119"/>
      <c r="F290" s="119"/>
      <c r="G290" s="119"/>
      <c r="H290" s="119"/>
    </row>
    <row r="291" spans="2:8" ht="14.5">
      <c r="B291" s="119" t="s">
        <v>384</v>
      </c>
      <c r="C291" s="119"/>
      <c r="D291" s="119"/>
      <c r="E291" s="119"/>
      <c r="F291" s="119"/>
      <c r="G291" s="119"/>
      <c r="H291" s="119"/>
    </row>
    <row r="292" spans="2:8" ht="14.5">
      <c r="B292" s="119" t="s">
        <v>385</v>
      </c>
      <c r="C292" s="119"/>
      <c r="D292" s="119"/>
      <c r="E292" s="119"/>
      <c r="F292" s="119"/>
      <c r="G292" s="119"/>
      <c r="H292" s="119"/>
    </row>
    <row r="293" spans="2:8" ht="145">
      <c r="B293" s="120" t="s">
        <v>386</v>
      </c>
      <c r="C293" s="119"/>
      <c r="D293" s="119"/>
      <c r="E293" s="119"/>
      <c r="F293" s="119"/>
      <c r="G293" s="119"/>
      <c r="H293" s="119"/>
    </row>
    <row r="294" spans="2:8" ht="14.5">
      <c r="B294" s="119" t="s">
        <v>401</v>
      </c>
      <c r="C294" s="119">
        <v>85.5</v>
      </c>
      <c r="D294" s="119">
        <v>1.8</v>
      </c>
      <c r="E294" s="119">
        <v>84.9</v>
      </c>
      <c r="F294" s="119">
        <v>1.7</v>
      </c>
      <c r="G294" s="119">
        <v>89.3</v>
      </c>
      <c r="H294" s="119">
        <v>0.3</v>
      </c>
    </row>
    <row r="295" spans="2:8" ht="14.5">
      <c r="B295" s="119" t="s">
        <v>69</v>
      </c>
      <c r="C295" s="119">
        <v>84.6</v>
      </c>
      <c r="D295" s="119">
        <v>1.4</v>
      </c>
      <c r="E295" s="119">
        <v>84</v>
      </c>
      <c r="F295" s="119">
        <v>1.1000000000000001</v>
      </c>
      <c r="G295" s="119">
        <v>89.2</v>
      </c>
      <c r="H295" s="119">
        <v>0.3</v>
      </c>
    </row>
    <row r="296" spans="2:8" ht="14.5">
      <c r="B296" s="119" t="s">
        <v>70</v>
      </c>
      <c r="C296" s="119">
        <v>84.9</v>
      </c>
      <c r="D296" s="119">
        <v>1.1000000000000001</v>
      </c>
      <c r="E296" s="119">
        <v>84.2</v>
      </c>
      <c r="F296" s="119">
        <v>0.7</v>
      </c>
      <c r="G296" s="119">
        <v>89.1</v>
      </c>
      <c r="H296" s="119">
        <v>0</v>
      </c>
    </row>
    <row r="297" spans="2:8" ht="14.5">
      <c r="B297" s="119" t="s">
        <v>71</v>
      </c>
      <c r="C297" s="119">
        <v>85.2</v>
      </c>
      <c r="D297" s="119">
        <v>1.4</v>
      </c>
      <c r="E297" s="119">
        <v>84.5</v>
      </c>
      <c r="F297" s="119">
        <v>1.1000000000000001</v>
      </c>
      <c r="G297" s="119">
        <v>89.5</v>
      </c>
      <c r="H297" s="119">
        <v>0.2</v>
      </c>
    </row>
    <row r="298" spans="2:8" ht="14.5">
      <c r="B298" s="119" t="s">
        <v>72</v>
      </c>
      <c r="C298" s="119">
        <v>85.4</v>
      </c>
      <c r="D298" s="119">
        <v>1.9</v>
      </c>
      <c r="E298" s="119">
        <v>84.8</v>
      </c>
      <c r="F298" s="119">
        <v>1.7</v>
      </c>
      <c r="G298" s="119">
        <v>89.5</v>
      </c>
      <c r="H298" s="119">
        <v>0.4</v>
      </c>
    </row>
    <row r="299" spans="2:8" ht="14.5">
      <c r="B299" s="119" t="s">
        <v>73</v>
      </c>
      <c r="C299" s="119">
        <v>85.6</v>
      </c>
      <c r="D299" s="119">
        <v>2.2999999999999998</v>
      </c>
      <c r="E299" s="119">
        <v>85</v>
      </c>
      <c r="F299" s="119">
        <v>2.2000000000000002</v>
      </c>
      <c r="G299" s="119">
        <v>89.6</v>
      </c>
      <c r="H299" s="119">
        <v>0.7</v>
      </c>
    </row>
    <row r="300" spans="2:8" ht="14.5">
      <c r="B300" s="119" t="s">
        <v>74</v>
      </c>
      <c r="C300" s="119">
        <v>85.5</v>
      </c>
      <c r="D300" s="119">
        <v>1.9</v>
      </c>
      <c r="E300" s="119">
        <v>85</v>
      </c>
      <c r="F300" s="119">
        <v>1.8</v>
      </c>
      <c r="G300" s="119">
        <v>89.6</v>
      </c>
      <c r="H300" s="119">
        <v>0.6</v>
      </c>
    </row>
    <row r="301" spans="2:8" ht="14.5">
      <c r="B301" s="119" t="s">
        <v>75</v>
      </c>
      <c r="C301" s="119">
        <v>85.8</v>
      </c>
      <c r="D301" s="119">
        <v>2.1</v>
      </c>
      <c r="E301" s="119">
        <v>85.1</v>
      </c>
      <c r="F301" s="119">
        <v>1.8</v>
      </c>
      <c r="G301" s="119">
        <v>89.4</v>
      </c>
      <c r="H301" s="119">
        <v>0.6</v>
      </c>
    </row>
    <row r="302" spans="2:8" ht="14.5">
      <c r="B302" s="119" t="s">
        <v>76</v>
      </c>
      <c r="C302" s="119">
        <v>85.9</v>
      </c>
      <c r="D302" s="119">
        <v>2.1</v>
      </c>
      <c r="E302" s="119">
        <v>85.2</v>
      </c>
      <c r="F302" s="119">
        <v>1.9</v>
      </c>
      <c r="G302" s="119">
        <v>89.2</v>
      </c>
      <c r="H302" s="119">
        <v>0.6</v>
      </c>
    </row>
    <row r="303" spans="2:8" ht="14.5">
      <c r="B303" s="119" t="s">
        <v>177</v>
      </c>
      <c r="C303" s="119">
        <v>85.7</v>
      </c>
      <c r="D303" s="119">
        <v>1.9</v>
      </c>
      <c r="E303" s="119">
        <v>85</v>
      </c>
      <c r="F303" s="119">
        <v>1.7</v>
      </c>
      <c r="G303" s="119">
        <v>89.1</v>
      </c>
      <c r="H303" s="119">
        <v>0.1</v>
      </c>
    </row>
    <row r="304" spans="2:8" ht="14.5">
      <c r="B304" s="119" t="s">
        <v>252</v>
      </c>
      <c r="C304" s="119">
        <v>85.8</v>
      </c>
      <c r="D304" s="119">
        <v>2</v>
      </c>
      <c r="E304" s="119">
        <v>85.1</v>
      </c>
      <c r="F304" s="119">
        <v>1.8</v>
      </c>
      <c r="G304" s="119">
        <v>89.3</v>
      </c>
      <c r="H304" s="119">
        <v>0.2</v>
      </c>
    </row>
    <row r="305" spans="2:8" ht="14.5">
      <c r="B305" s="119" t="s">
        <v>253</v>
      </c>
      <c r="C305" s="119">
        <v>85.6</v>
      </c>
      <c r="D305" s="119">
        <v>1.9</v>
      </c>
      <c r="E305" s="119">
        <v>85</v>
      </c>
      <c r="F305" s="119">
        <v>1.9</v>
      </c>
      <c r="G305" s="119">
        <v>89.1</v>
      </c>
      <c r="H305" s="119">
        <v>0</v>
      </c>
    </row>
    <row r="306" spans="2:8" ht="14.5">
      <c r="B306" s="119" t="s">
        <v>254</v>
      </c>
      <c r="C306" s="119">
        <v>86.4</v>
      </c>
      <c r="D306" s="119">
        <v>2.1</v>
      </c>
      <c r="E306" s="119">
        <v>85.9</v>
      </c>
      <c r="F306" s="119">
        <v>2.2999999999999998</v>
      </c>
      <c r="G306" s="119">
        <v>89.4</v>
      </c>
      <c r="H306" s="119">
        <v>0.3</v>
      </c>
    </row>
    <row r="307" spans="2:8" ht="14.5">
      <c r="B307" s="119" t="s">
        <v>382</v>
      </c>
      <c r="C307" s="119"/>
      <c r="D307" s="119"/>
      <c r="E307" s="119"/>
      <c r="F307" s="119"/>
      <c r="G307" s="119"/>
      <c r="H307" s="119"/>
    </row>
    <row r="308" spans="2:8" ht="14.5">
      <c r="B308" s="119" t="s">
        <v>383</v>
      </c>
      <c r="C308" s="119"/>
      <c r="D308" s="119"/>
      <c r="E308" s="119"/>
      <c r="F308" s="119"/>
      <c r="G308" s="119"/>
      <c r="H308" s="119"/>
    </row>
    <row r="309" spans="2:8" ht="14.5">
      <c r="B309" s="119" t="s">
        <v>384</v>
      </c>
      <c r="C309" s="119"/>
      <c r="D309" s="119"/>
      <c r="E309" s="119"/>
      <c r="F309" s="119"/>
      <c r="G309" s="119"/>
      <c r="H309" s="119"/>
    </row>
    <row r="310" spans="2:8" ht="14.5">
      <c r="B310" s="119" t="s">
        <v>385</v>
      </c>
      <c r="C310" s="119"/>
      <c r="D310" s="119"/>
      <c r="E310" s="119"/>
      <c r="F310" s="119"/>
      <c r="G310" s="119"/>
      <c r="H310" s="119"/>
    </row>
    <row r="311" spans="2:8" ht="145">
      <c r="B311" s="120" t="s">
        <v>386</v>
      </c>
      <c r="C311" s="119"/>
      <c r="D311" s="119"/>
      <c r="E311" s="119"/>
      <c r="F311" s="119"/>
      <c r="G311" s="119"/>
      <c r="H311" s="119"/>
    </row>
    <row r="312" spans="2:8" ht="14.5">
      <c r="B312" s="119" t="s">
        <v>402</v>
      </c>
      <c r="C312" s="119">
        <v>84</v>
      </c>
      <c r="D312" s="119">
        <v>1.4</v>
      </c>
      <c r="E312" s="119">
        <v>83.5</v>
      </c>
      <c r="F312" s="119">
        <v>1.1000000000000001</v>
      </c>
      <c r="G312" s="119">
        <v>89</v>
      </c>
      <c r="H312" s="119">
        <v>0.2</v>
      </c>
    </row>
    <row r="313" spans="2:8" ht="14.5">
      <c r="B313" s="119" t="s">
        <v>69</v>
      </c>
      <c r="C313" s="119">
        <v>83.4</v>
      </c>
      <c r="D313" s="119">
        <v>1.2</v>
      </c>
      <c r="E313" s="119">
        <v>83.1</v>
      </c>
      <c r="F313" s="119">
        <v>1.1000000000000001</v>
      </c>
      <c r="G313" s="119">
        <v>88.9</v>
      </c>
      <c r="H313" s="119">
        <v>-0.4</v>
      </c>
    </row>
    <row r="314" spans="2:8" ht="14.5">
      <c r="B314" s="119" t="s">
        <v>70</v>
      </c>
      <c r="C314" s="119">
        <v>84</v>
      </c>
      <c r="D314" s="119">
        <v>1.7</v>
      </c>
      <c r="E314" s="119">
        <v>83.6</v>
      </c>
      <c r="F314" s="119">
        <v>1.3</v>
      </c>
      <c r="G314" s="119">
        <v>89.1</v>
      </c>
      <c r="H314" s="119">
        <v>-0.1</v>
      </c>
    </row>
    <row r="315" spans="2:8" ht="14.5">
      <c r="B315" s="119" t="s">
        <v>71</v>
      </c>
      <c r="C315" s="119">
        <v>84</v>
      </c>
      <c r="D315" s="119">
        <v>1.4</v>
      </c>
      <c r="E315" s="119">
        <v>83.6</v>
      </c>
      <c r="F315" s="119">
        <v>1.1000000000000001</v>
      </c>
      <c r="G315" s="119">
        <v>89.3</v>
      </c>
      <c r="H315" s="119">
        <v>0</v>
      </c>
    </row>
    <row r="316" spans="2:8" ht="14.5">
      <c r="B316" s="119" t="s">
        <v>72</v>
      </c>
      <c r="C316" s="119">
        <v>83.8</v>
      </c>
      <c r="D316" s="119">
        <v>1.3</v>
      </c>
      <c r="E316" s="119">
        <v>83.4</v>
      </c>
      <c r="F316" s="119">
        <v>1</v>
      </c>
      <c r="G316" s="119">
        <v>89.1</v>
      </c>
      <c r="H316" s="119">
        <v>-0.2</v>
      </c>
    </row>
    <row r="317" spans="2:8" ht="14.5">
      <c r="B317" s="119" t="s">
        <v>73</v>
      </c>
      <c r="C317" s="119">
        <v>83.7</v>
      </c>
      <c r="D317" s="119">
        <v>1.1000000000000001</v>
      </c>
      <c r="E317" s="119">
        <v>83.2</v>
      </c>
      <c r="F317" s="119">
        <v>0.6</v>
      </c>
      <c r="G317" s="119">
        <v>89</v>
      </c>
      <c r="H317" s="119">
        <v>-0.1</v>
      </c>
    </row>
    <row r="318" spans="2:8" ht="14.5">
      <c r="B318" s="119" t="s">
        <v>74</v>
      </c>
      <c r="C318" s="119">
        <v>83.9</v>
      </c>
      <c r="D318" s="119">
        <v>1.3</v>
      </c>
      <c r="E318" s="119">
        <v>83.5</v>
      </c>
      <c r="F318" s="119">
        <v>1</v>
      </c>
      <c r="G318" s="119">
        <v>89.1</v>
      </c>
      <c r="H318" s="119">
        <v>0.3</v>
      </c>
    </row>
    <row r="319" spans="2:8" ht="14.5">
      <c r="B319" s="119" t="s">
        <v>75</v>
      </c>
      <c r="C319" s="119">
        <v>84</v>
      </c>
      <c r="D319" s="119">
        <v>1.1000000000000001</v>
      </c>
      <c r="E319" s="119">
        <v>83.6</v>
      </c>
      <c r="F319" s="119">
        <v>1</v>
      </c>
      <c r="G319" s="119">
        <v>88.9</v>
      </c>
      <c r="H319" s="119">
        <v>0.2</v>
      </c>
    </row>
    <row r="320" spans="2:8" ht="14.5">
      <c r="B320" s="119" t="s">
        <v>76</v>
      </c>
      <c r="C320" s="119">
        <v>84.1</v>
      </c>
      <c r="D320" s="119">
        <v>1.4</v>
      </c>
      <c r="E320" s="119">
        <v>83.6</v>
      </c>
      <c r="F320" s="119">
        <v>1.1000000000000001</v>
      </c>
      <c r="G320" s="119">
        <v>88.7</v>
      </c>
      <c r="H320" s="119">
        <v>0.3</v>
      </c>
    </row>
    <row r="321" spans="2:8" ht="14.5">
      <c r="B321" s="119" t="s">
        <v>177</v>
      </c>
      <c r="C321" s="119">
        <v>84.1</v>
      </c>
      <c r="D321" s="119">
        <v>1.4</v>
      </c>
      <c r="E321" s="119">
        <v>83.6</v>
      </c>
      <c r="F321" s="119">
        <v>1.1000000000000001</v>
      </c>
      <c r="G321" s="119">
        <v>89</v>
      </c>
      <c r="H321" s="119">
        <v>0.5</v>
      </c>
    </row>
    <row r="322" spans="2:8" ht="14.5">
      <c r="B322" s="119" t="s">
        <v>252</v>
      </c>
      <c r="C322" s="119">
        <v>84.1</v>
      </c>
      <c r="D322" s="119">
        <v>1.6</v>
      </c>
      <c r="E322" s="119">
        <v>83.6</v>
      </c>
      <c r="F322" s="119">
        <v>1.2</v>
      </c>
      <c r="G322" s="119">
        <v>89.1</v>
      </c>
      <c r="H322" s="119">
        <v>0.7</v>
      </c>
    </row>
    <row r="323" spans="2:8" ht="14.5">
      <c r="B323" s="119" t="s">
        <v>253</v>
      </c>
      <c r="C323" s="119">
        <v>84</v>
      </c>
      <c r="D323" s="119">
        <v>1.7</v>
      </c>
      <c r="E323" s="119">
        <v>83.4</v>
      </c>
      <c r="F323" s="119">
        <v>1.3</v>
      </c>
      <c r="G323" s="119">
        <v>89.1</v>
      </c>
      <c r="H323" s="119">
        <v>0.8</v>
      </c>
    </row>
    <row r="324" spans="2:8" ht="14.5">
      <c r="B324" s="119" t="s">
        <v>254</v>
      </c>
      <c r="C324" s="119">
        <v>84.6</v>
      </c>
      <c r="D324" s="119">
        <v>1.4</v>
      </c>
      <c r="E324" s="119">
        <v>84</v>
      </c>
      <c r="F324" s="119">
        <v>1.1000000000000001</v>
      </c>
      <c r="G324" s="119">
        <v>89.1</v>
      </c>
      <c r="H324" s="119">
        <v>0.7</v>
      </c>
    </row>
    <row r="325" spans="2:8" ht="14.5">
      <c r="B325" s="119" t="s">
        <v>382</v>
      </c>
      <c r="C325" s="119"/>
      <c r="D325" s="119"/>
      <c r="E325" s="119"/>
      <c r="F325" s="119"/>
      <c r="G325" s="119"/>
      <c r="H325" s="119"/>
    </row>
    <row r="326" spans="2:8" ht="14.5">
      <c r="B326" s="119" t="s">
        <v>383</v>
      </c>
      <c r="C326" s="119"/>
      <c r="D326" s="119"/>
      <c r="E326" s="119"/>
      <c r="F326" s="119"/>
      <c r="G326" s="119"/>
      <c r="H326" s="119"/>
    </row>
    <row r="327" spans="2:8" ht="14.5">
      <c r="B327" s="119" t="s">
        <v>384</v>
      </c>
      <c r="C327" s="119"/>
      <c r="D327" s="119"/>
      <c r="E327" s="119"/>
      <c r="F327" s="119"/>
      <c r="G327" s="119"/>
      <c r="H327" s="119"/>
    </row>
    <row r="328" spans="2:8" ht="14.5">
      <c r="B328" s="119" t="s">
        <v>385</v>
      </c>
      <c r="C328" s="119"/>
      <c r="D328" s="119"/>
      <c r="E328" s="119"/>
      <c r="F328" s="119"/>
      <c r="G328" s="119"/>
      <c r="H328" s="119"/>
    </row>
    <row r="329" spans="2:8" ht="145">
      <c r="B329" s="120" t="s">
        <v>386</v>
      </c>
      <c r="C329" s="119"/>
      <c r="D329" s="119"/>
      <c r="E329" s="119"/>
      <c r="F329" s="119"/>
      <c r="G329" s="119"/>
      <c r="H329" s="119"/>
    </row>
    <row r="330" spans="2:8" ht="14.5">
      <c r="B330" s="119" t="s">
        <v>403</v>
      </c>
      <c r="C330" s="119">
        <v>82.8</v>
      </c>
      <c r="D330" s="119">
        <v>1.6</v>
      </c>
      <c r="E330" s="119">
        <v>82.6</v>
      </c>
      <c r="F330" s="119">
        <v>1.3</v>
      </c>
      <c r="G330" s="119">
        <v>88.8</v>
      </c>
      <c r="H330" s="119">
        <v>0.6</v>
      </c>
    </row>
    <row r="331" spans="2:8" ht="14.5">
      <c r="B331" s="119" t="s">
        <v>69</v>
      </c>
      <c r="C331" s="119">
        <v>82.4</v>
      </c>
      <c r="D331" s="119">
        <v>2.4</v>
      </c>
      <c r="E331" s="119">
        <v>82.2</v>
      </c>
      <c r="F331" s="119">
        <v>2</v>
      </c>
      <c r="G331" s="119">
        <v>89.3</v>
      </c>
      <c r="H331" s="119">
        <v>1.9</v>
      </c>
    </row>
    <row r="332" spans="2:8" ht="14.5">
      <c r="B332" s="119" t="s">
        <v>70</v>
      </c>
      <c r="C332" s="119">
        <v>82.6</v>
      </c>
      <c r="D332" s="119">
        <v>1.8</v>
      </c>
      <c r="E332" s="119">
        <v>82.5</v>
      </c>
      <c r="F332" s="119">
        <v>1.9</v>
      </c>
      <c r="G332" s="119">
        <v>89.2</v>
      </c>
      <c r="H332" s="119">
        <v>1.7</v>
      </c>
    </row>
    <row r="333" spans="2:8" ht="14.5">
      <c r="B333" s="119" t="s">
        <v>71</v>
      </c>
      <c r="C333" s="119">
        <v>82.8</v>
      </c>
      <c r="D333" s="119">
        <v>2.1</v>
      </c>
      <c r="E333" s="119">
        <v>82.7</v>
      </c>
      <c r="F333" s="119">
        <v>2.1</v>
      </c>
      <c r="G333" s="119">
        <v>89.3</v>
      </c>
      <c r="H333" s="119">
        <v>1.7</v>
      </c>
    </row>
    <row r="334" spans="2:8" ht="14.5">
      <c r="B334" s="119" t="s">
        <v>72</v>
      </c>
      <c r="C334" s="119">
        <v>82.7</v>
      </c>
      <c r="D334" s="119">
        <v>2</v>
      </c>
      <c r="E334" s="119">
        <v>82.6</v>
      </c>
      <c r="F334" s="119">
        <v>1.5</v>
      </c>
      <c r="G334" s="119">
        <v>89.3</v>
      </c>
      <c r="H334" s="119">
        <v>1.4</v>
      </c>
    </row>
    <row r="335" spans="2:8" ht="14.5">
      <c r="B335" s="119" t="s">
        <v>73</v>
      </c>
      <c r="C335" s="119">
        <v>82.8</v>
      </c>
      <c r="D335" s="119">
        <v>1.6</v>
      </c>
      <c r="E335" s="119">
        <v>82.7</v>
      </c>
      <c r="F335" s="119">
        <v>1.2</v>
      </c>
      <c r="G335" s="119">
        <v>89.1</v>
      </c>
      <c r="H335" s="119">
        <v>0.5</v>
      </c>
    </row>
    <row r="336" spans="2:8" ht="14.5">
      <c r="B336" s="119" t="s">
        <v>74</v>
      </c>
      <c r="C336" s="119">
        <v>82.8</v>
      </c>
      <c r="D336" s="119">
        <v>1.2</v>
      </c>
      <c r="E336" s="119">
        <v>82.7</v>
      </c>
      <c r="F336" s="119">
        <v>1.1000000000000001</v>
      </c>
      <c r="G336" s="119">
        <v>88.8</v>
      </c>
      <c r="H336" s="119">
        <v>0.1</v>
      </c>
    </row>
    <row r="337" spans="2:8" ht="14.5">
      <c r="B337" s="119" t="s">
        <v>75</v>
      </c>
      <c r="C337" s="119">
        <v>83.1</v>
      </c>
      <c r="D337" s="119">
        <v>1.3</v>
      </c>
      <c r="E337" s="119">
        <v>82.8</v>
      </c>
      <c r="F337" s="119">
        <v>1.1000000000000001</v>
      </c>
      <c r="G337" s="119">
        <v>88.7</v>
      </c>
      <c r="H337" s="119">
        <v>0.1</v>
      </c>
    </row>
    <row r="338" spans="2:8" ht="14.5">
      <c r="B338" s="119" t="s">
        <v>76</v>
      </c>
      <c r="C338" s="119">
        <v>82.9</v>
      </c>
      <c r="D338" s="119">
        <v>1.3</v>
      </c>
      <c r="E338" s="119">
        <v>82.7</v>
      </c>
      <c r="F338" s="119">
        <v>1.2</v>
      </c>
      <c r="G338" s="119">
        <v>88.4</v>
      </c>
      <c r="H338" s="119">
        <v>0.1</v>
      </c>
    </row>
    <row r="339" spans="2:8" ht="14.5">
      <c r="B339" s="119" t="s">
        <v>177</v>
      </c>
      <c r="C339" s="119">
        <v>82.9</v>
      </c>
      <c r="D339" s="119">
        <v>1.5</v>
      </c>
      <c r="E339" s="119">
        <v>82.7</v>
      </c>
      <c r="F339" s="119">
        <v>1.2</v>
      </c>
      <c r="G339" s="119">
        <v>88.6</v>
      </c>
      <c r="H339" s="119">
        <v>0.2</v>
      </c>
    </row>
    <row r="340" spans="2:8" ht="14.5">
      <c r="B340" s="119" t="s">
        <v>252</v>
      </c>
      <c r="C340" s="119">
        <v>82.8</v>
      </c>
      <c r="D340" s="119">
        <v>1.5</v>
      </c>
      <c r="E340" s="119">
        <v>82.6</v>
      </c>
      <c r="F340" s="119">
        <v>1.2</v>
      </c>
      <c r="G340" s="119">
        <v>88.5</v>
      </c>
      <c r="H340" s="119">
        <v>0.1</v>
      </c>
    </row>
    <row r="341" spans="2:8" ht="14.5">
      <c r="B341" s="119" t="s">
        <v>253</v>
      </c>
      <c r="C341" s="119">
        <v>82.6</v>
      </c>
      <c r="D341" s="119">
        <v>1.5</v>
      </c>
      <c r="E341" s="119">
        <v>82.3</v>
      </c>
      <c r="F341" s="119">
        <v>1.1000000000000001</v>
      </c>
      <c r="G341" s="119">
        <v>88.4</v>
      </c>
      <c r="H341" s="119">
        <v>0.1</v>
      </c>
    </row>
    <row r="342" spans="2:8" ht="14.5">
      <c r="B342" s="119" t="s">
        <v>254</v>
      </c>
      <c r="C342" s="119">
        <v>83.4</v>
      </c>
      <c r="D342" s="119">
        <v>1.5</v>
      </c>
      <c r="E342" s="119">
        <v>83.1</v>
      </c>
      <c r="F342" s="119">
        <v>1.1000000000000001</v>
      </c>
      <c r="G342" s="119">
        <v>88.5</v>
      </c>
      <c r="H342" s="119">
        <v>0</v>
      </c>
    </row>
    <row r="343" spans="2:8" ht="14.5">
      <c r="B343" s="119" t="s">
        <v>382</v>
      </c>
      <c r="C343" s="119"/>
      <c r="D343" s="119"/>
      <c r="E343" s="119"/>
      <c r="F343" s="119"/>
      <c r="G343" s="119"/>
      <c r="H343" s="119"/>
    </row>
    <row r="344" spans="2:8" ht="14.5">
      <c r="B344" s="119" t="s">
        <v>383</v>
      </c>
      <c r="C344" s="119"/>
      <c r="D344" s="119"/>
      <c r="E344" s="119"/>
      <c r="F344" s="119"/>
      <c r="G344" s="119"/>
      <c r="H344" s="119"/>
    </row>
    <row r="345" spans="2:8" ht="14.5">
      <c r="B345" s="119" t="s">
        <v>384</v>
      </c>
      <c r="C345" s="119"/>
      <c r="D345" s="119"/>
      <c r="E345" s="119"/>
      <c r="F345" s="119"/>
      <c r="G345" s="119"/>
      <c r="H345" s="119"/>
    </row>
    <row r="346" spans="2:8" ht="14.5">
      <c r="B346" s="119" t="s">
        <v>385</v>
      </c>
      <c r="C346" s="119"/>
      <c r="D346" s="119"/>
      <c r="E346" s="119"/>
      <c r="F346" s="119"/>
      <c r="G346" s="119"/>
      <c r="H346" s="119"/>
    </row>
    <row r="347" spans="2:8" ht="145">
      <c r="B347" s="120" t="s">
        <v>386</v>
      </c>
      <c r="C347" s="119"/>
      <c r="D347" s="119"/>
      <c r="E347" s="119"/>
      <c r="F347" s="119"/>
      <c r="G347" s="119"/>
      <c r="H347" s="119"/>
    </row>
    <row r="348" spans="2:8" ht="14.5">
      <c r="B348" s="119" t="s">
        <v>404</v>
      </c>
      <c r="C348" s="119">
        <v>81.5</v>
      </c>
      <c r="D348" s="119">
        <v>2.2999999999999998</v>
      </c>
      <c r="E348" s="119">
        <v>81.5</v>
      </c>
      <c r="F348" s="119">
        <v>2</v>
      </c>
      <c r="G348" s="119">
        <v>88.3</v>
      </c>
      <c r="H348" s="119">
        <v>1.1000000000000001</v>
      </c>
    </row>
    <row r="349" spans="2:8" ht="14.5">
      <c r="B349" s="119" t="s">
        <v>69</v>
      </c>
      <c r="C349" s="119">
        <v>80.5</v>
      </c>
      <c r="D349" s="119">
        <v>1.8</v>
      </c>
      <c r="E349" s="119">
        <v>80.599999999999994</v>
      </c>
      <c r="F349" s="119">
        <v>1.4</v>
      </c>
      <c r="G349" s="119">
        <v>87.6</v>
      </c>
      <c r="H349" s="119">
        <v>0</v>
      </c>
    </row>
    <row r="350" spans="2:8" ht="14.5">
      <c r="B350" s="119" t="s">
        <v>70</v>
      </c>
      <c r="C350" s="119">
        <v>81.099999999999994</v>
      </c>
      <c r="D350" s="119">
        <v>2.1</v>
      </c>
      <c r="E350" s="119">
        <v>81</v>
      </c>
      <c r="F350" s="119">
        <v>1.9</v>
      </c>
      <c r="G350" s="119">
        <v>87.7</v>
      </c>
      <c r="H350" s="119">
        <v>0.2</v>
      </c>
    </row>
    <row r="351" spans="2:8" ht="14.5">
      <c r="B351" s="119" t="s">
        <v>71</v>
      </c>
      <c r="C351" s="119">
        <v>81.099999999999994</v>
      </c>
      <c r="D351" s="119">
        <v>2.1</v>
      </c>
      <c r="E351" s="119">
        <v>81</v>
      </c>
      <c r="F351" s="119">
        <v>1.9</v>
      </c>
      <c r="G351" s="119">
        <v>87.8</v>
      </c>
      <c r="H351" s="119">
        <v>0.5</v>
      </c>
    </row>
    <row r="352" spans="2:8" ht="14.5">
      <c r="B352" s="119" t="s">
        <v>72</v>
      </c>
      <c r="C352" s="119">
        <v>81.099999999999994</v>
      </c>
      <c r="D352" s="119">
        <v>2.1</v>
      </c>
      <c r="E352" s="119">
        <v>81.400000000000006</v>
      </c>
      <c r="F352" s="119">
        <v>2.4</v>
      </c>
      <c r="G352" s="119">
        <v>88.1</v>
      </c>
      <c r="H352" s="119">
        <v>0.9</v>
      </c>
    </row>
    <row r="353" spans="2:8" ht="14.5">
      <c r="B353" s="119" t="s">
        <v>73</v>
      </c>
      <c r="C353" s="119">
        <v>81.5</v>
      </c>
      <c r="D353" s="119">
        <v>2.8</v>
      </c>
      <c r="E353" s="119">
        <v>81.7</v>
      </c>
      <c r="F353" s="119">
        <v>2.8</v>
      </c>
      <c r="G353" s="119">
        <v>88.7</v>
      </c>
      <c r="H353" s="119">
        <v>1.6</v>
      </c>
    </row>
    <row r="354" spans="2:8" ht="14.5">
      <c r="B354" s="119" t="s">
        <v>74</v>
      </c>
      <c r="C354" s="119">
        <v>81.8</v>
      </c>
      <c r="D354" s="119">
        <v>2.6</v>
      </c>
      <c r="E354" s="119">
        <v>81.8</v>
      </c>
      <c r="F354" s="119">
        <v>2.5</v>
      </c>
      <c r="G354" s="119">
        <v>88.7</v>
      </c>
      <c r="H354" s="119">
        <v>1.6</v>
      </c>
    </row>
    <row r="355" spans="2:8" ht="14.5">
      <c r="B355" s="119" t="s">
        <v>75</v>
      </c>
      <c r="C355" s="119">
        <v>82</v>
      </c>
      <c r="D355" s="119">
        <v>2.6</v>
      </c>
      <c r="E355" s="119">
        <v>81.900000000000006</v>
      </c>
      <c r="F355" s="119">
        <v>2.1</v>
      </c>
      <c r="G355" s="119">
        <v>88.6</v>
      </c>
      <c r="H355" s="119">
        <v>1.6</v>
      </c>
    </row>
    <row r="356" spans="2:8" ht="14.5">
      <c r="B356" s="119" t="s">
        <v>76</v>
      </c>
      <c r="C356" s="119">
        <v>81.8</v>
      </c>
      <c r="D356" s="119">
        <v>2.5</v>
      </c>
      <c r="E356" s="119">
        <v>81.7</v>
      </c>
      <c r="F356" s="119">
        <v>2.1</v>
      </c>
      <c r="G356" s="119">
        <v>88.3</v>
      </c>
      <c r="H356" s="119">
        <v>1.5</v>
      </c>
    </row>
    <row r="357" spans="2:8" ht="14.5">
      <c r="B357" s="119" t="s">
        <v>177</v>
      </c>
      <c r="C357" s="119">
        <v>81.7</v>
      </c>
      <c r="D357" s="119">
        <v>2.2999999999999998</v>
      </c>
      <c r="E357" s="119">
        <v>81.7</v>
      </c>
      <c r="F357" s="119">
        <v>1.9</v>
      </c>
      <c r="G357" s="119">
        <v>88.4</v>
      </c>
      <c r="H357" s="119">
        <v>1.4</v>
      </c>
    </row>
    <row r="358" spans="2:8" ht="14.5">
      <c r="B358" s="119" t="s">
        <v>252</v>
      </c>
      <c r="C358" s="119">
        <v>81.599999999999994</v>
      </c>
      <c r="D358" s="119">
        <v>2.2999999999999998</v>
      </c>
      <c r="E358" s="119">
        <v>81.599999999999994</v>
      </c>
      <c r="F358" s="119">
        <v>1.9</v>
      </c>
      <c r="G358" s="119">
        <v>88.4</v>
      </c>
      <c r="H358" s="119">
        <v>1.5</v>
      </c>
    </row>
    <row r="359" spans="2:8" ht="14.5">
      <c r="B359" s="119" t="s">
        <v>253</v>
      </c>
      <c r="C359" s="119">
        <v>81.400000000000006</v>
      </c>
      <c r="D359" s="119">
        <v>1.9</v>
      </c>
      <c r="E359" s="119">
        <v>81.400000000000006</v>
      </c>
      <c r="F359" s="119">
        <v>1.5</v>
      </c>
      <c r="G359" s="119">
        <v>88.3</v>
      </c>
      <c r="H359" s="119">
        <v>1.1000000000000001</v>
      </c>
    </row>
    <row r="360" spans="2:8" ht="14.5">
      <c r="B360" s="119" t="s">
        <v>254</v>
      </c>
      <c r="C360" s="119">
        <v>82.2</v>
      </c>
      <c r="D360" s="119">
        <v>1.7</v>
      </c>
      <c r="E360" s="119">
        <v>82.2</v>
      </c>
      <c r="F360" s="119">
        <v>1.7</v>
      </c>
      <c r="G360" s="119">
        <v>88.5</v>
      </c>
      <c r="H360" s="119">
        <v>1.3</v>
      </c>
    </row>
    <row r="361" spans="2:8" ht="14.5">
      <c r="B361" s="119" t="s">
        <v>382</v>
      </c>
      <c r="C361" s="119"/>
      <c r="D361" s="119"/>
      <c r="E361" s="119"/>
      <c r="F361" s="119"/>
      <c r="G361" s="119"/>
      <c r="H361" s="119"/>
    </row>
    <row r="362" spans="2:8" ht="14.5">
      <c r="B362" s="119" t="s">
        <v>383</v>
      </c>
      <c r="C362" s="119"/>
      <c r="D362" s="119"/>
      <c r="E362" s="119"/>
      <c r="F362" s="119"/>
      <c r="G362" s="119"/>
      <c r="H362" s="119"/>
    </row>
    <row r="363" spans="2:8" ht="14.5">
      <c r="B363" s="119" t="s">
        <v>384</v>
      </c>
      <c r="C363" s="119"/>
      <c r="D363" s="119"/>
      <c r="E363" s="119"/>
      <c r="F363" s="119"/>
      <c r="G363" s="119"/>
      <c r="H363" s="119"/>
    </row>
    <row r="364" spans="2:8" ht="14.5">
      <c r="B364" s="119" t="s">
        <v>385</v>
      </c>
      <c r="C364" s="119"/>
      <c r="D364" s="119"/>
      <c r="E364" s="119"/>
      <c r="F364" s="119"/>
      <c r="G364" s="119"/>
      <c r="H364" s="119"/>
    </row>
    <row r="365" spans="2:8" ht="145">
      <c r="B365" s="120" t="s">
        <v>386</v>
      </c>
      <c r="C365" s="119"/>
      <c r="D365" s="119"/>
      <c r="E365" s="119"/>
      <c r="F365" s="119"/>
      <c r="G365" s="119"/>
      <c r="H365" s="119"/>
    </row>
    <row r="366" spans="2:8" ht="14.5">
      <c r="B366" s="119" t="s">
        <v>405</v>
      </c>
      <c r="C366" s="119">
        <v>79.7</v>
      </c>
      <c r="D366" s="119">
        <v>1.8</v>
      </c>
      <c r="E366" s="119">
        <v>79.900000000000006</v>
      </c>
      <c r="F366" s="119">
        <v>1.4</v>
      </c>
      <c r="G366" s="119">
        <v>87.3</v>
      </c>
      <c r="H366" s="119">
        <v>0.1</v>
      </c>
    </row>
    <row r="367" spans="2:8" ht="14.5">
      <c r="B367" s="119" t="s">
        <v>69</v>
      </c>
      <c r="C367" s="119">
        <v>79.099999999999994</v>
      </c>
      <c r="D367" s="119">
        <v>1.7</v>
      </c>
      <c r="E367" s="119">
        <v>79.5</v>
      </c>
      <c r="F367" s="119">
        <v>1.7</v>
      </c>
      <c r="G367" s="119">
        <v>87.6</v>
      </c>
      <c r="H367" s="119">
        <v>0.7</v>
      </c>
    </row>
    <row r="368" spans="2:8" ht="14.5">
      <c r="B368" s="119" t="s">
        <v>70</v>
      </c>
      <c r="C368" s="119">
        <v>79.400000000000006</v>
      </c>
      <c r="D368" s="119">
        <v>1.9</v>
      </c>
      <c r="E368" s="119">
        <v>79.5</v>
      </c>
      <c r="F368" s="119">
        <v>1.5</v>
      </c>
      <c r="G368" s="119">
        <v>87.5</v>
      </c>
      <c r="H368" s="119">
        <v>0.6</v>
      </c>
    </row>
    <row r="369" spans="2:8" ht="14.5">
      <c r="B369" s="119" t="s">
        <v>71</v>
      </c>
      <c r="C369" s="119">
        <v>79.400000000000006</v>
      </c>
      <c r="D369" s="119">
        <v>1.8</v>
      </c>
      <c r="E369" s="119">
        <v>79.5</v>
      </c>
      <c r="F369" s="119">
        <v>1.5</v>
      </c>
      <c r="G369" s="119">
        <v>87.4</v>
      </c>
      <c r="H369" s="119">
        <v>0.3</v>
      </c>
    </row>
    <row r="370" spans="2:8" ht="14.5">
      <c r="B370" s="119" t="s">
        <v>72</v>
      </c>
      <c r="C370" s="119">
        <v>79.400000000000006</v>
      </c>
      <c r="D370" s="119">
        <v>1.5</v>
      </c>
      <c r="E370" s="119">
        <v>79.5</v>
      </c>
      <c r="F370" s="119">
        <v>1</v>
      </c>
      <c r="G370" s="119">
        <v>87.3</v>
      </c>
      <c r="H370" s="119">
        <v>-0.1</v>
      </c>
    </row>
    <row r="371" spans="2:8" ht="14.5">
      <c r="B371" s="119" t="s">
        <v>73</v>
      </c>
      <c r="C371" s="119">
        <v>79.3</v>
      </c>
      <c r="D371" s="119">
        <v>1.4</v>
      </c>
      <c r="E371" s="119">
        <v>79.5</v>
      </c>
      <c r="F371" s="119">
        <v>1</v>
      </c>
      <c r="G371" s="119">
        <v>87.3</v>
      </c>
      <c r="H371" s="119">
        <v>0</v>
      </c>
    </row>
    <row r="372" spans="2:8" ht="14.5">
      <c r="B372" s="119" t="s">
        <v>74</v>
      </c>
      <c r="C372" s="119">
        <v>79.7</v>
      </c>
      <c r="D372" s="119">
        <v>1.8</v>
      </c>
      <c r="E372" s="119">
        <v>79.8</v>
      </c>
      <c r="F372" s="119">
        <v>1.3</v>
      </c>
      <c r="G372" s="119">
        <v>87.3</v>
      </c>
      <c r="H372" s="119">
        <v>0.1</v>
      </c>
    </row>
    <row r="373" spans="2:8" ht="14.5">
      <c r="B373" s="119" t="s">
        <v>75</v>
      </c>
      <c r="C373" s="119">
        <v>79.900000000000006</v>
      </c>
      <c r="D373" s="119">
        <v>1.7</v>
      </c>
      <c r="E373" s="119">
        <v>80.2</v>
      </c>
      <c r="F373" s="119">
        <v>1.3</v>
      </c>
      <c r="G373" s="119">
        <v>87.2</v>
      </c>
      <c r="H373" s="119">
        <v>0</v>
      </c>
    </row>
    <row r="374" spans="2:8" ht="14.5">
      <c r="B374" s="119" t="s">
        <v>76</v>
      </c>
      <c r="C374" s="119">
        <v>79.8</v>
      </c>
      <c r="D374" s="119">
        <v>1.5</v>
      </c>
      <c r="E374" s="119">
        <v>80</v>
      </c>
      <c r="F374" s="119">
        <v>1.1000000000000001</v>
      </c>
      <c r="G374" s="119">
        <v>87</v>
      </c>
      <c r="H374" s="119">
        <v>-0.1</v>
      </c>
    </row>
    <row r="375" spans="2:8" ht="14.5">
      <c r="B375" s="119" t="s">
        <v>177</v>
      </c>
      <c r="C375" s="119">
        <v>79.900000000000006</v>
      </c>
      <c r="D375" s="119">
        <v>1.8</v>
      </c>
      <c r="E375" s="119">
        <v>80.2</v>
      </c>
      <c r="F375" s="119">
        <v>1.6</v>
      </c>
      <c r="G375" s="119">
        <v>87.2</v>
      </c>
      <c r="H375" s="119">
        <v>0</v>
      </c>
    </row>
    <row r="376" spans="2:8" ht="14.5">
      <c r="B376" s="119" t="s">
        <v>252</v>
      </c>
      <c r="C376" s="119">
        <v>79.8</v>
      </c>
      <c r="D376" s="119">
        <v>1.8</v>
      </c>
      <c r="E376" s="119">
        <v>80.099999999999994</v>
      </c>
      <c r="F376" s="119">
        <v>1.6</v>
      </c>
      <c r="G376" s="119">
        <v>87.1</v>
      </c>
      <c r="H376" s="119">
        <v>-0.1</v>
      </c>
    </row>
    <row r="377" spans="2:8" ht="14.5">
      <c r="B377" s="119" t="s">
        <v>253</v>
      </c>
      <c r="C377" s="119">
        <v>79.900000000000006</v>
      </c>
      <c r="D377" s="119">
        <v>1.8</v>
      </c>
      <c r="E377" s="119">
        <v>80.2</v>
      </c>
      <c r="F377" s="119">
        <v>1.5</v>
      </c>
      <c r="G377" s="119">
        <v>87.3</v>
      </c>
      <c r="H377" s="119">
        <v>0</v>
      </c>
    </row>
    <row r="378" spans="2:8" ht="14.5">
      <c r="B378" s="119" t="s">
        <v>254</v>
      </c>
      <c r="C378" s="119">
        <v>80.8</v>
      </c>
      <c r="D378" s="119">
        <v>2.7</v>
      </c>
      <c r="E378" s="119">
        <v>80.8</v>
      </c>
      <c r="F378" s="119">
        <v>1.9</v>
      </c>
      <c r="G378" s="119">
        <v>87.4</v>
      </c>
      <c r="H378" s="119">
        <v>-0.1</v>
      </c>
    </row>
    <row r="379" spans="2:8" ht="14.5">
      <c r="B379" s="119" t="s">
        <v>382</v>
      </c>
      <c r="C379" s="119"/>
      <c r="D379" s="119"/>
      <c r="E379" s="119"/>
      <c r="F379" s="119"/>
      <c r="G379" s="119"/>
      <c r="H379" s="119"/>
    </row>
    <row r="380" spans="2:8" ht="14.5">
      <c r="B380" s="119" t="s">
        <v>383</v>
      </c>
      <c r="C380" s="119"/>
      <c r="D380" s="119"/>
      <c r="E380" s="119"/>
      <c r="F380" s="119"/>
      <c r="G380" s="119"/>
      <c r="H380" s="119"/>
    </row>
    <row r="381" spans="2:8" ht="14.5">
      <c r="B381" s="119" t="s">
        <v>384</v>
      </c>
      <c r="C381" s="119"/>
      <c r="D381" s="119"/>
      <c r="E381" s="119"/>
      <c r="F381" s="119"/>
      <c r="G381" s="119"/>
      <c r="H381" s="119"/>
    </row>
    <row r="382" spans="2:8" ht="14.5">
      <c r="B382" s="119" t="s">
        <v>385</v>
      </c>
      <c r="C382" s="119"/>
      <c r="D382" s="119"/>
      <c r="E382" s="119"/>
      <c r="F382" s="119"/>
      <c r="G382" s="119"/>
      <c r="H382" s="119"/>
    </row>
    <row r="383" spans="2:8" ht="145">
      <c r="B383" s="120" t="s">
        <v>386</v>
      </c>
      <c r="C383" s="119"/>
      <c r="D383" s="119"/>
      <c r="E383" s="119"/>
      <c r="F383" s="119"/>
      <c r="G383" s="119"/>
      <c r="H383" s="119"/>
    </row>
    <row r="384" spans="2:8" ht="14.5">
      <c r="B384" s="119" t="s">
        <v>406</v>
      </c>
      <c r="C384" s="119">
        <v>78.3</v>
      </c>
      <c r="D384" s="119">
        <v>0.5</v>
      </c>
      <c r="E384" s="119">
        <v>78.8</v>
      </c>
      <c r="F384" s="119">
        <v>0.6</v>
      </c>
      <c r="G384" s="119">
        <v>87.2</v>
      </c>
      <c r="H384" s="119">
        <v>0.1</v>
      </c>
    </row>
    <row r="385" spans="2:8" ht="14.5">
      <c r="B385" s="119" t="s">
        <v>69</v>
      </c>
      <c r="C385" s="119">
        <v>77.8</v>
      </c>
      <c r="D385" s="119">
        <v>0.4</v>
      </c>
      <c r="E385" s="119">
        <v>78.2</v>
      </c>
      <c r="F385" s="119">
        <v>0.1</v>
      </c>
      <c r="G385" s="119">
        <v>87</v>
      </c>
      <c r="H385" s="119">
        <v>0.1</v>
      </c>
    </row>
    <row r="386" spans="2:8" ht="14.5">
      <c r="B386" s="119" t="s">
        <v>70</v>
      </c>
      <c r="C386" s="119">
        <v>77.900000000000006</v>
      </c>
      <c r="D386" s="119">
        <v>0.3</v>
      </c>
      <c r="E386" s="119">
        <v>78.3</v>
      </c>
      <c r="F386" s="119">
        <v>0.1</v>
      </c>
      <c r="G386" s="119">
        <v>87</v>
      </c>
      <c r="H386" s="119">
        <v>0.1</v>
      </c>
    </row>
    <row r="387" spans="2:8" ht="14.5">
      <c r="B387" s="119" t="s">
        <v>71</v>
      </c>
      <c r="C387" s="119">
        <v>78</v>
      </c>
      <c r="D387" s="119">
        <v>0.5</v>
      </c>
      <c r="E387" s="119">
        <v>78.3</v>
      </c>
      <c r="F387" s="119">
        <v>0.3</v>
      </c>
      <c r="G387" s="119">
        <v>87.1</v>
      </c>
      <c r="H387" s="119">
        <v>0.3</v>
      </c>
    </row>
    <row r="388" spans="2:8" ht="14.5">
      <c r="B388" s="119" t="s">
        <v>72</v>
      </c>
      <c r="C388" s="119">
        <v>78.2</v>
      </c>
      <c r="D388" s="119">
        <v>0.5</v>
      </c>
      <c r="E388" s="119">
        <v>78.7</v>
      </c>
      <c r="F388" s="119">
        <v>0.6</v>
      </c>
      <c r="G388" s="119">
        <v>87.4</v>
      </c>
      <c r="H388" s="119">
        <v>0.3</v>
      </c>
    </row>
    <row r="389" spans="2:8" ht="14.5">
      <c r="B389" s="119" t="s">
        <v>73</v>
      </c>
      <c r="C389" s="119">
        <v>78.2</v>
      </c>
      <c r="D389" s="119">
        <v>0.1</v>
      </c>
      <c r="E389" s="119">
        <v>78.7</v>
      </c>
      <c r="F389" s="119">
        <v>0.5</v>
      </c>
      <c r="G389" s="119">
        <v>87.3</v>
      </c>
      <c r="H389" s="119">
        <v>-0.1</v>
      </c>
    </row>
    <row r="390" spans="2:8" ht="14.5">
      <c r="B390" s="119" t="s">
        <v>74</v>
      </c>
      <c r="C390" s="119">
        <v>78.3</v>
      </c>
      <c r="D390" s="119">
        <v>0.3</v>
      </c>
      <c r="E390" s="119">
        <v>78.8</v>
      </c>
      <c r="F390" s="119">
        <v>0.5</v>
      </c>
      <c r="G390" s="119">
        <v>87.2</v>
      </c>
      <c r="H390" s="119">
        <v>-0.2</v>
      </c>
    </row>
    <row r="391" spans="2:8" ht="14.5">
      <c r="B391" s="119" t="s">
        <v>75</v>
      </c>
      <c r="C391" s="119">
        <v>78.599999999999994</v>
      </c>
      <c r="D391" s="119">
        <v>0.5</v>
      </c>
      <c r="E391" s="119">
        <v>79.2</v>
      </c>
      <c r="F391" s="119">
        <v>0.6</v>
      </c>
      <c r="G391" s="119">
        <v>87.2</v>
      </c>
      <c r="H391" s="119">
        <v>0</v>
      </c>
    </row>
    <row r="392" spans="2:8" ht="14.5">
      <c r="B392" s="119" t="s">
        <v>76</v>
      </c>
      <c r="C392" s="119">
        <v>78.599999999999994</v>
      </c>
      <c r="D392" s="119">
        <v>0.6</v>
      </c>
      <c r="E392" s="119">
        <v>79.099999999999994</v>
      </c>
      <c r="F392" s="119">
        <v>0.8</v>
      </c>
      <c r="G392" s="119">
        <v>87.1</v>
      </c>
      <c r="H392" s="119">
        <v>0.1</v>
      </c>
    </row>
    <row r="393" spans="2:8" ht="14.5">
      <c r="B393" s="119" t="s">
        <v>177</v>
      </c>
      <c r="C393" s="119">
        <v>78.5</v>
      </c>
      <c r="D393" s="119">
        <v>0.6</v>
      </c>
      <c r="E393" s="119">
        <v>78.900000000000006</v>
      </c>
      <c r="F393" s="119">
        <v>0.8</v>
      </c>
      <c r="G393" s="119">
        <v>87.2</v>
      </c>
      <c r="H393" s="119">
        <v>0.2</v>
      </c>
    </row>
    <row r="394" spans="2:8" ht="14.5">
      <c r="B394" s="119" t="s">
        <v>252</v>
      </c>
      <c r="C394" s="119">
        <v>78.400000000000006</v>
      </c>
      <c r="D394" s="119">
        <v>0.6</v>
      </c>
      <c r="E394" s="119">
        <v>78.8</v>
      </c>
      <c r="F394" s="119">
        <v>0.8</v>
      </c>
      <c r="G394" s="119">
        <v>87.2</v>
      </c>
      <c r="H394" s="119">
        <v>0.2</v>
      </c>
    </row>
    <row r="395" spans="2:8" ht="14.5">
      <c r="B395" s="119" t="s">
        <v>253</v>
      </c>
      <c r="C395" s="119">
        <v>78.5</v>
      </c>
      <c r="D395" s="119">
        <v>0.9</v>
      </c>
      <c r="E395" s="119">
        <v>79</v>
      </c>
      <c r="F395" s="119">
        <v>1</v>
      </c>
      <c r="G395" s="119">
        <v>87.3</v>
      </c>
      <c r="H395" s="119">
        <v>0.3</v>
      </c>
    </row>
    <row r="396" spans="2:8" ht="14.5">
      <c r="B396" s="119" t="s">
        <v>254</v>
      </c>
      <c r="C396" s="119">
        <v>78.7</v>
      </c>
      <c r="D396" s="119">
        <v>0.9</v>
      </c>
      <c r="E396" s="119">
        <v>79.3</v>
      </c>
      <c r="F396" s="119">
        <v>1.3</v>
      </c>
      <c r="G396" s="119">
        <v>87.5</v>
      </c>
      <c r="H396" s="119">
        <v>0.6</v>
      </c>
    </row>
    <row r="397" spans="2:8" ht="14.5">
      <c r="B397" s="119" t="s">
        <v>382</v>
      </c>
      <c r="C397" s="119"/>
      <c r="D397" s="119"/>
      <c r="E397" s="119"/>
      <c r="F397" s="119"/>
      <c r="G397" s="119"/>
      <c r="H397" s="119"/>
    </row>
    <row r="398" spans="2:8" ht="14.5">
      <c r="B398" s="119" t="s">
        <v>383</v>
      </c>
      <c r="C398" s="119"/>
      <c r="D398" s="119"/>
      <c r="E398" s="119"/>
      <c r="F398" s="119"/>
      <c r="G398" s="119"/>
      <c r="H398" s="119"/>
    </row>
    <row r="399" spans="2:8" ht="14.5">
      <c r="B399" s="119" t="s">
        <v>384</v>
      </c>
      <c r="C399" s="119"/>
      <c r="D399" s="119"/>
      <c r="E399" s="119"/>
      <c r="F399" s="119"/>
      <c r="G399" s="119"/>
      <c r="H399" s="119"/>
    </row>
    <row r="400" spans="2:8" ht="14.5">
      <c r="B400" s="119" t="s">
        <v>385</v>
      </c>
      <c r="C400" s="119"/>
      <c r="D400" s="119"/>
      <c r="E400" s="119"/>
      <c r="F400" s="119"/>
      <c r="G400" s="119"/>
      <c r="H400" s="119"/>
    </row>
    <row r="401" spans="2:8" ht="145">
      <c r="B401" s="120" t="s">
        <v>386</v>
      </c>
      <c r="C401" s="119"/>
      <c r="D401" s="119"/>
      <c r="E401" s="119"/>
      <c r="F401" s="119"/>
      <c r="G401" s="119"/>
      <c r="H401" s="119"/>
    </row>
    <row r="402" spans="2:8" ht="14.5">
      <c r="B402" s="119" t="s">
        <v>407</v>
      </c>
      <c r="C402" s="119">
        <v>77.900000000000006</v>
      </c>
      <c r="D402" s="119">
        <v>1</v>
      </c>
      <c r="E402" s="119">
        <v>78.3</v>
      </c>
      <c r="F402" s="119">
        <v>0.9</v>
      </c>
      <c r="G402" s="119">
        <v>87.1</v>
      </c>
      <c r="H402" s="119">
        <v>0.5</v>
      </c>
    </row>
    <row r="403" spans="2:8" ht="14.5">
      <c r="B403" s="119" t="s">
        <v>69</v>
      </c>
      <c r="C403" s="119">
        <v>77.5</v>
      </c>
      <c r="D403" s="119">
        <v>1</v>
      </c>
      <c r="E403" s="119">
        <v>78.099999999999994</v>
      </c>
      <c r="F403" s="119">
        <v>1.3</v>
      </c>
      <c r="G403" s="119">
        <v>86.9</v>
      </c>
      <c r="H403" s="119">
        <v>0.2</v>
      </c>
    </row>
    <row r="404" spans="2:8" ht="14.5">
      <c r="B404" s="119" t="s">
        <v>70</v>
      </c>
      <c r="C404" s="119">
        <v>77.7</v>
      </c>
      <c r="D404" s="119">
        <v>1.2</v>
      </c>
      <c r="E404" s="119">
        <v>78.2</v>
      </c>
      <c r="F404" s="119">
        <v>1.3</v>
      </c>
      <c r="G404" s="119">
        <v>86.9</v>
      </c>
      <c r="H404" s="119">
        <v>0.3</v>
      </c>
    </row>
    <row r="405" spans="2:8" ht="14.5">
      <c r="B405" s="119" t="s">
        <v>71</v>
      </c>
      <c r="C405" s="119">
        <v>77.599999999999994</v>
      </c>
      <c r="D405" s="119">
        <v>1</v>
      </c>
      <c r="E405" s="119">
        <v>78.099999999999994</v>
      </c>
      <c r="F405" s="119">
        <v>1.2</v>
      </c>
      <c r="G405" s="119">
        <v>86.8</v>
      </c>
      <c r="H405" s="119">
        <v>0.5</v>
      </c>
    </row>
    <row r="406" spans="2:8" ht="14.5">
      <c r="B406" s="119" t="s">
        <v>72</v>
      </c>
      <c r="C406" s="119">
        <v>77.8</v>
      </c>
      <c r="D406" s="119">
        <v>1.6</v>
      </c>
      <c r="E406" s="119">
        <v>78.2</v>
      </c>
      <c r="F406" s="119">
        <v>1.4</v>
      </c>
      <c r="G406" s="119">
        <v>87.1</v>
      </c>
      <c r="H406" s="119">
        <v>0.8</v>
      </c>
    </row>
    <row r="407" spans="2:8" ht="14.5">
      <c r="B407" s="119" t="s">
        <v>73</v>
      </c>
      <c r="C407" s="119">
        <v>78.099999999999994</v>
      </c>
      <c r="D407" s="119">
        <v>1.7</v>
      </c>
      <c r="E407" s="119">
        <v>78.3</v>
      </c>
      <c r="F407" s="119">
        <v>1.3</v>
      </c>
      <c r="G407" s="119">
        <v>87.4</v>
      </c>
      <c r="H407" s="119">
        <v>0.8</v>
      </c>
    </row>
    <row r="408" spans="2:8" ht="14.5">
      <c r="B408" s="119" t="s">
        <v>74</v>
      </c>
      <c r="C408" s="119">
        <v>78.099999999999994</v>
      </c>
      <c r="D408" s="119">
        <v>1.4</v>
      </c>
      <c r="E408" s="119">
        <v>78.400000000000006</v>
      </c>
      <c r="F408" s="119">
        <v>1.3</v>
      </c>
      <c r="G408" s="119">
        <v>87.4</v>
      </c>
      <c r="H408" s="119">
        <v>0.8</v>
      </c>
    </row>
    <row r="409" spans="2:8" ht="14.5">
      <c r="B409" s="119" t="s">
        <v>75</v>
      </c>
      <c r="C409" s="119">
        <v>78.2</v>
      </c>
      <c r="D409" s="119">
        <v>0.9</v>
      </c>
      <c r="E409" s="119">
        <v>78.7</v>
      </c>
      <c r="F409" s="119">
        <v>0.8</v>
      </c>
      <c r="G409" s="119">
        <v>87.2</v>
      </c>
      <c r="H409" s="119">
        <v>0.6</v>
      </c>
    </row>
    <row r="410" spans="2:8" ht="14.5">
      <c r="B410" s="119" t="s">
        <v>76</v>
      </c>
      <c r="C410" s="119">
        <v>78.099999999999994</v>
      </c>
      <c r="D410" s="119">
        <v>0.6</v>
      </c>
      <c r="E410" s="119">
        <v>78.5</v>
      </c>
      <c r="F410" s="119">
        <v>0.5</v>
      </c>
      <c r="G410" s="119">
        <v>87</v>
      </c>
      <c r="H410" s="119">
        <v>0.3</v>
      </c>
    </row>
    <row r="411" spans="2:8" ht="14.5">
      <c r="B411" s="119" t="s">
        <v>177</v>
      </c>
      <c r="C411" s="119">
        <v>78</v>
      </c>
      <c r="D411" s="119">
        <v>0.8</v>
      </c>
      <c r="E411" s="119">
        <v>78.3</v>
      </c>
      <c r="F411" s="119">
        <v>0.4</v>
      </c>
      <c r="G411" s="119">
        <v>87</v>
      </c>
      <c r="H411" s="119">
        <v>0.3</v>
      </c>
    </row>
    <row r="412" spans="2:8" ht="14.5">
      <c r="B412" s="119" t="s">
        <v>252</v>
      </c>
      <c r="C412" s="119">
        <v>77.900000000000006</v>
      </c>
      <c r="D412" s="119">
        <v>0.6</v>
      </c>
      <c r="E412" s="119">
        <v>78.2</v>
      </c>
      <c r="F412" s="119">
        <v>0.4</v>
      </c>
      <c r="G412" s="119">
        <v>87</v>
      </c>
      <c r="H412" s="119">
        <v>0.2</v>
      </c>
    </row>
    <row r="413" spans="2:8" ht="14.5">
      <c r="B413" s="119" t="s">
        <v>253</v>
      </c>
      <c r="C413" s="119">
        <v>77.8</v>
      </c>
      <c r="D413" s="119">
        <v>0.5</v>
      </c>
      <c r="E413" s="119">
        <v>78.2</v>
      </c>
      <c r="F413" s="119">
        <v>0.4</v>
      </c>
      <c r="G413" s="119">
        <v>87</v>
      </c>
      <c r="H413" s="119">
        <v>0.2</v>
      </c>
    </row>
    <row r="414" spans="2:8" ht="14.5">
      <c r="B414" s="119" t="s">
        <v>254</v>
      </c>
      <c r="C414" s="119">
        <v>78</v>
      </c>
      <c r="D414" s="119">
        <v>0.5</v>
      </c>
      <c r="E414" s="119">
        <v>78.3</v>
      </c>
      <c r="F414" s="119">
        <v>0.3</v>
      </c>
      <c r="G414" s="119">
        <v>87</v>
      </c>
      <c r="H414" s="119">
        <v>0.1</v>
      </c>
    </row>
    <row r="415" spans="2:8" ht="14.5">
      <c r="B415" s="119" t="s">
        <v>382</v>
      </c>
      <c r="C415" s="119"/>
      <c r="D415" s="119"/>
      <c r="E415" s="119"/>
      <c r="F415" s="119"/>
      <c r="G415" s="119"/>
      <c r="H415" s="119"/>
    </row>
    <row r="416" spans="2:8" ht="14.5">
      <c r="B416" s="119" t="s">
        <v>383</v>
      </c>
      <c r="C416" s="119"/>
      <c r="D416" s="119"/>
      <c r="E416" s="119"/>
      <c r="F416" s="119"/>
      <c r="G416" s="119"/>
      <c r="H416" s="119"/>
    </row>
    <row r="417" spans="2:8" ht="14.5">
      <c r="B417" s="119" t="s">
        <v>384</v>
      </c>
      <c r="C417" s="119"/>
      <c r="D417" s="119"/>
      <c r="E417" s="119"/>
      <c r="F417" s="119"/>
      <c r="G417" s="119"/>
      <c r="H417" s="119"/>
    </row>
    <row r="418" spans="2:8" ht="14.5">
      <c r="B418" s="119" t="s">
        <v>385</v>
      </c>
      <c r="C418" s="119"/>
      <c r="D418" s="119"/>
      <c r="E418" s="119"/>
      <c r="F418" s="119"/>
      <c r="G418" s="119"/>
      <c r="H418" s="119"/>
    </row>
    <row r="419" spans="2:8" ht="145">
      <c r="B419" s="120" t="s">
        <v>386</v>
      </c>
      <c r="C419" s="119"/>
      <c r="D419" s="119"/>
      <c r="E419" s="119"/>
      <c r="F419" s="119"/>
      <c r="G419" s="119"/>
      <c r="H419" s="119"/>
    </row>
    <row r="420" spans="2:8" ht="14.5">
      <c r="B420" s="119" t="s">
        <v>408</v>
      </c>
      <c r="C420" s="119">
        <v>77.099999999999994</v>
      </c>
      <c r="D420" s="119">
        <v>1.6</v>
      </c>
      <c r="E420" s="119">
        <v>77.599999999999994</v>
      </c>
      <c r="F420" s="119">
        <v>2</v>
      </c>
      <c r="G420" s="119">
        <v>86.7</v>
      </c>
      <c r="H420" s="119">
        <v>0.6</v>
      </c>
    </row>
    <row r="421" spans="2:8" ht="14.5">
      <c r="B421" s="119" t="s">
        <v>69</v>
      </c>
      <c r="C421" s="119">
        <v>76.7</v>
      </c>
      <c r="D421" s="119">
        <v>1.9</v>
      </c>
      <c r="E421" s="119">
        <v>77.099999999999994</v>
      </c>
      <c r="F421" s="119">
        <v>2.1</v>
      </c>
      <c r="G421" s="119">
        <v>86.7</v>
      </c>
      <c r="H421" s="119">
        <v>0.9</v>
      </c>
    </row>
    <row r="422" spans="2:8" ht="14.5">
      <c r="B422" s="119" t="s">
        <v>70</v>
      </c>
      <c r="C422" s="119">
        <v>76.8</v>
      </c>
      <c r="D422" s="119">
        <v>1.5</v>
      </c>
      <c r="E422" s="119">
        <v>77.2</v>
      </c>
      <c r="F422" s="119">
        <v>1.6</v>
      </c>
      <c r="G422" s="119">
        <v>86.6</v>
      </c>
      <c r="H422" s="119">
        <v>0.6</v>
      </c>
    </row>
    <row r="423" spans="2:8" ht="14.5">
      <c r="B423" s="119" t="s">
        <v>71</v>
      </c>
      <c r="C423" s="119">
        <v>76.8</v>
      </c>
      <c r="D423" s="119">
        <v>1.2</v>
      </c>
      <c r="E423" s="119">
        <v>77.2</v>
      </c>
      <c r="F423" s="119">
        <v>1.6</v>
      </c>
      <c r="G423" s="119">
        <v>86.4</v>
      </c>
      <c r="H423" s="119">
        <v>0.2</v>
      </c>
    </row>
    <row r="424" spans="2:8" ht="14.5">
      <c r="B424" s="119" t="s">
        <v>72</v>
      </c>
      <c r="C424" s="119">
        <v>76.599999999999994</v>
      </c>
      <c r="D424" s="119">
        <v>0.9</v>
      </c>
      <c r="E424" s="119">
        <v>77.099999999999994</v>
      </c>
      <c r="F424" s="119">
        <v>1.4</v>
      </c>
      <c r="G424" s="119">
        <v>86.4</v>
      </c>
      <c r="H424" s="119">
        <v>0.1</v>
      </c>
    </row>
    <row r="425" spans="2:8" ht="14.5">
      <c r="B425" s="119" t="s">
        <v>73</v>
      </c>
      <c r="C425" s="119">
        <v>76.8</v>
      </c>
      <c r="D425" s="119">
        <v>1.1000000000000001</v>
      </c>
      <c r="E425" s="119">
        <v>77.3</v>
      </c>
      <c r="F425" s="119">
        <v>1.6</v>
      </c>
      <c r="G425" s="119">
        <v>86.7</v>
      </c>
      <c r="H425" s="119">
        <v>0.6</v>
      </c>
    </row>
    <row r="426" spans="2:8" ht="14.5">
      <c r="B426" s="119" t="s">
        <v>74</v>
      </c>
      <c r="C426" s="119">
        <v>77</v>
      </c>
      <c r="D426" s="119">
        <v>1.3</v>
      </c>
      <c r="E426" s="119">
        <v>77.400000000000006</v>
      </c>
      <c r="F426" s="119">
        <v>1.6</v>
      </c>
      <c r="G426" s="119">
        <v>86.7</v>
      </c>
      <c r="H426" s="119">
        <v>0.6</v>
      </c>
    </row>
    <row r="427" spans="2:8" ht="14.5">
      <c r="B427" s="119" t="s">
        <v>75</v>
      </c>
      <c r="C427" s="119">
        <v>77.5</v>
      </c>
      <c r="D427" s="119">
        <v>1.8</v>
      </c>
      <c r="E427" s="119">
        <v>78.099999999999994</v>
      </c>
      <c r="F427" s="119">
        <v>2.4</v>
      </c>
      <c r="G427" s="119">
        <v>86.7</v>
      </c>
      <c r="H427" s="119">
        <v>0.6</v>
      </c>
    </row>
    <row r="428" spans="2:8" ht="14.5">
      <c r="B428" s="119" t="s">
        <v>76</v>
      </c>
      <c r="C428" s="119">
        <v>77.599999999999994</v>
      </c>
      <c r="D428" s="119">
        <v>2</v>
      </c>
      <c r="E428" s="119">
        <v>78.099999999999994</v>
      </c>
      <c r="F428" s="119">
        <v>2.4</v>
      </c>
      <c r="G428" s="119">
        <v>86.7</v>
      </c>
      <c r="H428" s="119">
        <v>0.7</v>
      </c>
    </row>
    <row r="429" spans="2:8" ht="14.5">
      <c r="B429" s="119" t="s">
        <v>177</v>
      </c>
      <c r="C429" s="119">
        <v>77.400000000000006</v>
      </c>
      <c r="D429" s="119">
        <v>1.8</v>
      </c>
      <c r="E429" s="119">
        <v>78</v>
      </c>
      <c r="F429" s="119">
        <v>2.2000000000000002</v>
      </c>
      <c r="G429" s="119">
        <v>86.7</v>
      </c>
      <c r="H429" s="119">
        <v>0.6</v>
      </c>
    </row>
    <row r="430" spans="2:8" ht="14.5">
      <c r="B430" s="119" t="s">
        <v>252</v>
      </c>
      <c r="C430" s="119">
        <v>77.400000000000006</v>
      </c>
      <c r="D430" s="119">
        <v>1.8</v>
      </c>
      <c r="E430" s="119">
        <v>77.900000000000006</v>
      </c>
      <c r="F430" s="119">
        <v>2.1</v>
      </c>
      <c r="G430" s="119">
        <v>86.8</v>
      </c>
      <c r="H430" s="119">
        <v>0.6</v>
      </c>
    </row>
    <row r="431" spans="2:8" ht="14.5">
      <c r="B431" s="119" t="s">
        <v>253</v>
      </c>
      <c r="C431" s="119">
        <v>77.400000000000006</v>
      </c>
      <c r="D431" s="119">
        <v>1.8</v>
      </c>
      <c r="E431" s="119">
        <v>77.900000000000006</v>
      </c>
      <c r="F431" s="119">
        <v>2.2000000000000002</v>
      </c>
      <c r="G431" s="119">
        <v>86.8</v>
      </c>
      <c r="H431" s="119">
        <v>0.7</v>
      </c>
    </row>
    <row r="432" spans="2:8" ht="14.5">
      <c r="B432" s="119" t="s">
        <v>254</v>
      </c>
      <c r="C432" s="119">
        <v>77.599999999999994</v>
      </c>
      <c r="D432" s="119">
        <v>2</v>
      </c>
      <c r="E432" s="119">
        <v>78.099999999999994</v>
      </c>
      <c r="F432" s="119">
        <v>2.1</v>
      </c>
      <c r="G432" s="119">
        <v>86.9</v>
      </c>
      <c r="H432" s="119">
        <v>0.7</v>
      </c>
    </row>
    <row r="433" spans="2:8" ht="14.5">
      <c r="B433" s="119" t="s">
        <v>382</v>
      </c>
      <c r="C433" s="119"/>
      <c r="D433" s="119"/>
      <c r="E433" s="119"/>
      <c r="F433" s="119"/>
      <c r="G433" s="119"/>
      <c r="H433" s="119"/>
    </row>
    <row r="434" spans="2:8" ht="14.5">
      <c r="B434" s="119" t="s">
        <v>383</v>
      </c>
      <c r="C434" s="119"/>
      <c r="D434" s="119"/>
      <c r="E434" s="119"/>
      <c r="F434" s="119"/>
      <c r="G434" s="119"/>
      <c r="H434" s="119"/>
    </row>
    <row r="435" spans="2:8" ht="14.5">
      <c r="B435" s="119" t="s">
        <v>384</v>
      </c>
      <c r="C435" s="119"/>
      <c r="D435" s="119"/>
      <c r="E435" s="119"/>
      <c r="F435" s="119"/>
      <c r="G435" s="119"/>
      <c r="H435" s="119"/>
    </row>
    <row r="436" spans="2:8" ht="14.5">
      <c r="B436" s="119" t="s">
        <v>385</v>
      </c>
      <c r="C436" s="119"/>
      <c r="D436" s="119"/>
      <c r="E436" s="119"/>
      <c r="F436" s="119"/>
      <c r="G436" s="119"/>
      <c r="H436" s="119"/>
    </row>
    <row r="437" spans="2:8" ht="145">
      <c r="B437" s="120" t="s">
        <v>386</v>
      </c>
      <c r="C437" s="119"/>
      <c r="D437" s="119"/>
      <c r="E437" s="119"/>
      <c r="F437" s="119"/>
      <c r="G437" s="119"/>
      <c r="H437" s="119"/>
    </row>
    <row r="438" spans="2:8" ht="14.5">
      <c r="B438" s="119" t="s">
        <v>409</v>
      </c>
      <c r="C438" s="119">
        <v>75.900000000000006</v>
      </c>
      <c r="D438" s="119">
        <v>1.2</v>
      </c>
      <c r="E438" s="119">
        <v>76.099999999999994</v>
      </c>
      <c r="F438" s="119">
        <v>1.3</v>
      </c>
      <c r="G438" s="119">
        <v>86.2</v>
      </c>
      <c r="H438" s="119">
        <v>0.8</v>
      </c>
    </row>
    <row r="439" spans="2:8" ht="14.5">
      <c r="B439" s="119" t="s">
        <v>69</v>
      </c>
      <c r="C439" s="119">
        <v>75.3</v>
      </c>
      <c r="D439" s="119">
        <v>1.2</v>
      </c>
      <c r="E439" s="119">
        <v>75.5</v>
      </c>
      <c r="F439" s="119">
        <v>1.3</v>
      </c>
      <c r="G439" s="119">
        <v>85.9</v>
      </c>
      <c r="H439" s="119">
        <v>0.7</v>
      </c>
    </row>
    <row r="440" spans="2:8" ht="14.5">
      <c r="B440" s="119" t="s">
        <v>70</v>
      </c>
      <c r="C440" s="119">
        <v>75.7</v>
      </c>
      <c r="D440" s="119">
        <v>1.3</v>
      </c>
      <c r="E440" s="119">
        <v>76</v>
      </c>
      <c r="F440" s="119">
        <v>1.5</v>
      </c>
      <c r="G440" s="119">
        <v>86.1</v>
      </c>
      <c r="H440" s="119">
        <v>0.7</v>
      </c>
    </row>
    <row r="441" spans="2:8" ht="14.5">
      <c r="B441" s="119" t="s">
        <v>71</v>
      </c>
      <c r="C441" s="119">
        <v>75.900000000000006</v>
      </c>
      <c r="D441" s="119">
        <v>1.5</v>
      </c>
      <c r="E441" s="119">
        <v>76</v>
      </c>
      <c r="F441" s="119">
        <v>1.5</v>
      </c>
      <c r="G441" s="119">
        <v>86.2</v>
      </c>
      <c r="H441" s="119">
        <v>0.8</v>
      </c>
    </row>
    <row r="442" spans="2:8" ht="14.5">
      <c r="B442" s="119" t="s">
        <v>72</v>
      </c>
      <c r="C442" s="119">
        <v>75.900000000000006</v>
      </c>
      <c r="D442" s="119">
        <v>1.2</v>
      </c>
      <c r="E442" s="119">
        <v>76</v>
      </c>
      <c r="F442" s="119">
        <v>1.3</v>
      </c>
      <c r="G442" s="119">
        <v>86.3</v>
      </c>
      <c r="H442" s="119">
        <v>0.8</v>
      </c>
    </row>
    <row r="443" spans="2:8" ht="14.5">
      <c r="B443" s="119" t="s">
        <v>73</v>
      </c>
      <c r="C443" s="119">
        <v>76</v>
      </c>
      <c r="D443" s="119">
        <v>1.2</v>
      </c>
      <c r="E443" s="119">
        <v>76.099999999999994</v>
      </c>
      <c r="F443" s="119">
        <v>1.5</v>
      </c>
      <c r="G443" s="119">
        <v>86.2</v>
      </c>
      <c r="H443" s="119">
        <v>0.6</v>
      </c>
    </row>
    <row r="444" spans="2:8" ht="14.5">
      <c r="B444" s="119" t="s">
        <v>74</v>
      </c>
      <c r="C444" s="119">
        <v>76</v>
      </c>
      <c r="D444" s="119">
        <v>1.1000000000000001</v>
      </c>
      <c r="E444" s="119">
        <v>76.2</v>
      </c>
      <c r="F444" s="119">
        <v>1.5</v>
      </c>
      <c r="G444" s="119">
        <v>86.2</v>
      </c>
      <c r="H444" s="119">
        <v>0.6</v>
      </c>
    </row>
    <row r="445" spans="2:8" ht="14.5">
      <c r="B445" s="119" t="s">
        <v>75</v>
      </c>
      <c r="C445" s="119">
        <v>76.099999999999994</v>
      </c>
      <c r="D445" s="119">
        <v>1.1000000000000001</v>
      </c>
      <c r="E445" s="119">
        <v>76.3</v>
      </c>
      <c r="F445" s="119">
        <v>1.3</v>
      </c>
      <c r="G445" s="119">
        <v>86.2</v>
      </c>
      <c r="H445" s="119">
        <v>0.7</v>
      </c>
    </row>
    <row r="446" spans="2:8" ht="14.5">
      <c r="B446" s="119" t="s">
        <v>76</v>
      </c>
      <c r="C446" s="119">
        <v>76.099999999999994</v>
      </c>
      <c r="D446" s="119">
        <v>1.2</v>
      </c>
      <c r="E446" s="119">
        <v>76.3</v>
      </c>
      <c r="F446" s="119">
        <v>1.3</v>
      </c>
      <c r="G446" s="119">
        <v>86.1</v>
      </c>
      <c r="H446" s="119">
        <v>0.9</v>
      </c>
    </row>
    <row r="447" spans="2:8" ht="14.5">
      <c r="B447" s="119" t="s">
        <v>177</v>
      </c>
      <c r="C447" s="119">
        <v>76</v>
      </c>
      <c r="D447" s="119">
        <v>1.1000000000000001</v>
      </c>
      <c r="E447" s="119">
        <v>76.3</v>
      </c>
      <c r="F447" s="119">
        <v>1.3</v>
      </c>
      <c r="G447" s="119">
        <v>86.2</v>
      </c>
      <c r="H447" s="119">
        <v>0.9</v>
      </c>
    </row>
    <row r="448" spans="2:8" ht="14.5">
      <c r="B448" s="119" t="s">
        <v>252</v>
      </c>
      <c r="C448" s="119">
        <v>76</v>
      </c>
      <c r="D448" s="119">
        <v>1.2</v>
      </c>
      <c r="E448" s="119">
        <v>76.3</v>
      </c>
      <c r="F448" s="119">
        <v>1.6</v>
      </c>
      <c r="G448" s="119">
        <v>86.3</v>
      </c>
      <c r="H448" s="119">
        <v>1.1000000000000001</v>
      </c>
    </row>
    <row r="449" spans="2:8" ht="14.5">
      <c r="B449" s="119" t="s">
        <v>253</v>
      </c>
      <c r="C449" s="119">
        <v>76</v>
      </c>
      <c r="D449" s="119">
        <v>1.2</v>
      </c>
      <c r="E449" s="119">
        <v>76.2</v>
      </c>
      <c r="F449" s="119">
        <v>1.5</v>
      </c>
      <c r="G449" s="119">
        <v>86.2</v>
      </c>
      <c r="H449" s="119">
        <v>0.9</v>
      </c>
    </row>
    <row r="450" spans="2:8" ht="14.5">
      <c r="B450" s="119" t="s">
        <v>254</v>
      </c>
      <c r="C450" s="119">
        <v>76.099999999999994</v>
      </c>
      <c r="D450" s="119">
        <v>1.2</v>
      </c>
      <c r="E450" s="119">
        <v>76.5</v>
      </c>
      <c r="F450" s="119">
        <v>1.6</v>
      </c>
      <c r="G450" s="119">
        <v>86.3</v>
      </c>
      <c r="H450" s="119">
        <v>0.8</v>
      </c>
    </row>
    <row r="451" spans="2:8" ht="14.5">
      <c r="B451" s="119" t="s">
        <v>382</v>
      </c>
      <c r="C451" s="119"/>
      <c r="D451" s="119"/>
      <c r="E451" s="119"/>
      <c r="F451" s="119"/>
      <c r="G451" s="119"/>
      <c r="H451" s="119"/>
    </row>
    <row r="452" spans="2:8" ht="14.5">
      <c r="B452" s="119" t="s">
        <v>383</v>
      </c>
      <c r="C452" s="119"/>
      <c r="D452" s="119"/>
      <c r="E452" s="119"/>
      <c r="F452" s="119"/>
      <c r="G452" s="119"/>
      <c r="H452" s="119"/>
    </row>
    <row r="453" spans="2:8" ht="14.5">
      <c r="B453" s="119" t="s">
        <v>384</v>
      </c>
      <c r="C453" s="119"/>
      <c r="D453" s="119"/>
      <c r="E453" s="119"/>
      <c r="F453" s="119"/>
      <c r="G453" s="119"/>
      <c r="H453" s="119"/>
    </row>
    <row r="454" spans="2:8" ht="14.5">
      <c r="B454" s="119" t="s">
        <v>385</v>
      </c>
      <c r="C454" s="119"/>
      <c r="D454" s="119"/>
      <c r="E454" s="119"/>
      <c r="F454" s="119"/>
      <c r="G454" s="119"/>
      <c r="H454" s="119"/>
    </row>
    <row r="455" spans="2:8" ht="145">
      <c r="B455" s="120" t="s">
        <v>386</v>
      </c>
      <c r="C455" s="119"/>
      <c r="D455" s="119"/>
      <c r="E455" s="119"/>
      <c r="F455" s="119"/>
      <c r="G455" s="119"/>
      <c r="H455" s="119"/>
    </row>
    <row r="456" spans="2:8" ht="14.5">
      <c r="B456" s="119" t="s">
        <v>410</v>
      </c>
      <c r="C456" s="119">
        <v>75</v>
      </c>
      <c r="D456" s="119">
        <v>1.6</v>
      </c>
      <c r="E456" s="119">
        <v>75.099999999999994</v>
      </c>
      <c r="F456" s="119">
        <v>1.8</v>
      </c>
      <c r="G456" s="119">
        <v>85.5</v>
      </c>
      <c r="H456" s="119">
        <v>0.7</v>
      </c>
    </row>
    <row r="457" spans="2:8" ht="14.5">
      <c r="B457" s="119" t="s">
        <v>69</v>
      </c>
      <c r="C457" s="119">
        <v>74.400000000000006</v>
      </c>
      <c r="D457" s="119">
        <v>2.1</v>
      </c>
      <c r="E457" s="119">
        <v>74.5</v>
      </c>
      <c r="F457" s="119">
        <v>2.2999999999999998</v>
      </c>
      <c r="G457" s="119">
        <v>85.3</v>
      </c>
      <c r="H457" s="119">
        <v>0.8</v>
      </c>
    </row>
    <row r="458" spans="2:8" ht="14.5">
      <c r="B458" s="119" t="s">
        <v>70</v>
      </c>
      <c r="C458" s="119">
        <v>74.7</v>
      </c>
      <c r="D458" s="119">
        <v>1.8</v>
      </c>
      <c r="E458" s="119">
        <v>74.900000000000006</v>
      </c>
      <c r="F458" s="119">
        <v>2</v>
      </c>
      <c r="G458" s="119">
        <v>85.5</v>
      </c>
      <c r="H458" s="119">
        <v>0.9</v>
      </c>
    </row>
    <row r="459" spans="2:8" ht="14.5">
      <c r="B459" s="119" t="s">
        <v>71</v>
      </c>
      <c r="C459" s="119">
        <v>74.8</v>
      </c>
      <c r="D459" s="119">
        <v>1.9</v>
      </c>
      <c r="E459" s="119">
        <v>74.900000000000006</v>
      </c>
      <c r="F459" s="119">
        <v>1.9</v>
      </c>
      <c r="G459" s="119">
        <v>85.5</v>
      </c>
      <c r="H459" s="119">
        <v>0.9</v>
      </c>
    </row>
    <row r="460" spans="2:8" ht="14.5">
      <c r="B460" s="119" t="s">
        <v>72</v>
      </c>
      <c r="C460" s="119">
        <v>75</v>
      </c>
      <c r="D460" s="119">
        <v>2</v>
      </c>
      <c r="E460" s="119">
        <v>75</v>
      </c>
      <c r="F460" s="119">
        <v>1.9</v>
      </c>
      <c r="G460" s="119">
        <v>85.6</v>
      </c>
      <c r="H460" s="119">
        <v>0.9</v>
      </c>
    </row>
    <row r="461" spans="2:8" ht="14.5">
      <c r="B461" s="119" t="s">
        <v>73</v>
      </c>
      <c r="C461" s="119">
        <v>75.099999999999994</v>
      </c>
      <c r="D461" s="119">
        <v>2</v>
      </c>
      <c r="E461" s="119">
        <v>75</v>
      </c>
      <c r="F461" s="119">
        <v>1.6</v>
      </c>
      <c r="G461" s="119">
        <v>85.7</v>
      </c>
      <c r="H461" s="119">
        <v>0.8</v>
      </c>
    </row>
    <row r="462" spans="2:8" ht="14.5">
      <c r="B462" s="119" t="s">
        <v>74</v>
      </c>
      <c r="C462" s="119">
        <v>75.2</v>
      </c>
      <c r="D462" s="119">
        <v>1.8</v>
      </c>
      <c r="E462" s="119">
        <v>75.099999999999994</v>
      </c>
      <c r="F462" s="119">
        <v>1.6</v>
      </c>
      <c r="G462" s="119">
        <v>85.7</v>
      </c>
      <c r="H462" s="119">
        <v>0.8</v>
      </c>
    </row>
    <row r="463" spans="2:8" ht="14.5">
      <c r="B463" s="119" t="s">
        <v>75</v>
      </c>
      <c r="C463" s="119">
        <v>75.3</v>
      </c>
      <c r="D463" s="119">
        <v>1.6</v>
      </c>
      <c r="E463" s="119">
        <v>75.3</v>
      </c>
      <c r="F463" s="119">
        <v>1.8</v>
      </c>
      <c r="G463" s="119">
        <v>85.6</v>
      </c>
      <c r="H463" s="119">
        <v>0.8</v>
      </c>
    </row>
    <row r="464" spans="2:8" ht="14.5">
      <c r="B464" s="119" t="s">
        <v>76</v>
      </c>
      <c r="C464" s="119">
        <v>75.2</v>
      </c>
      <c r="D464" s="119">
        <v>1.5</v>
      </c>
      <c r="E464" s="119">
        <v>75.3</v>
      </c>
      <c r="F464" s="119">
        <v>1.5</v>
      </c>
      <c r="G464" s="119">
        <v>85.3</v>
      </c>
      <c r="H464" s="119">
        <v>0.5</v>
      </c>
    </row>
    <row r="465" spans="2:8" ht="14.5">
      <c r="B465" s="119" t="s">
        <v>177</v>
      </c>
      <c r="C465" s="119">
        <v>75.2</v>
      </c>
      <c r="D465" s="119">
        <v>1.6</v>
      </c>
      <c r="E465" s="119">
        <v>75.3</v>
      </c>
      <c r="F465" s="119">
        <v>1.8</v>
      </c>
      <c r="G465" s="119">
        <v>85.4</v>
      </c>
      <c r="H465" s="119">
        <v>0.5</v>
      </c>
    </row>
    <row r="466" spans="2:8" ht="14.5">
      <c r="B466" s="119" t="s">
        <v>252</v>
      </c>
      <c r="C466" s="119">
        <v>75.099999999999994</v>
      </c>
      <c r="D466" s="119">
        <v>1.5</v>
      </c>
      <c r="E466" s="119">
        <v>75.099999999999994</v>
      </c>
      <c r="F466" s="119">
        <v>1.6</v>
      </c>
      <c r="G466" s="119">
        <v>85.4</v>
      </c>
      <c r="H466" s="119">
        <v>0.5</v>
      </c>
    </row>
    <row r="467" spans="2:8" ht="14.5">
      <c r="B467" s="119" t="s">
        <v>253</v>
      </c>
      <c r="C467" s="119">
        <v>75.099999999999994</v>
      </c>
      <c r="D467" s="119">
        <v>1.3</v>
      </c>
      <c r="E467" s="119">
        <v>75.099999999999994</v>
      </c>
      <c r="F467" s="119">
        <v>1.5</v>
      </c>
      <c r="G467" s="119">
        <v>85.4</v>
      </c>
      <c r="H467" s="119">
        <v>0.5</v>
      </c>
    </row>
    <row r="468" spans="2:8" ht="14.5">
      <c r="B468" s="119" t="s">
        <v>254</v>
      </c>
      <c r="C468" s="119">
        <v>75.2</v>
      </c>
      <c r="D468" s="119">
        <v>1.5</v>
      </c>
      <c r="E468" s="119">
        <v>75.3</v>
      </c>
      <c r="F468" s="119">
        <v>1.5</v>
      </c>
      <c r="G468" s="119">
        <v>85.6</v>
      </c>
      <c r="H468" s="119">
        <v>0.5</v>
      </c>
    </row>
    <row r="469" spans="2:8" ht="14.5">
      <c r="B469" s="119" t="s">
        <v>382</v>
      </c>
      <c r="C469" s="119"/>
      <c r="D469" s="119"/>
      <c r="E469" s="119"/>
      <c r="F469" s="119"/>
      <c r="G469" s="119"/>
      <c r="H469" s="119"/>
    </row>
    <row r="470" spans="2:8" ht="14.5">
      <c r="B470" s="119" t="s">
        <v>383</v>
      </c>
      <c r="C470" s="119"/>
      <c r="D470" s="119"/>
      <c r="E470" s="119"/>
      <c r="F470" s="119"/>
      <c r="G470" s="119"/>
      <c r="H470" s="119"/>
    </row>
    <row r="471" spans="2:8" ht="14.5">
      <c r="B471" s="119" t="s">
        <v>384</v>
      </c>
      <c r="C471" s="119"/>
      <c r="D471" s="119"/>
      <c r="E471" s="119"/>
      <c r="F471" s="119"/>
      <c r="G471" s="119"/>
      <c r="H471" s="119"/>
    </row>
    <row r="472" spans="2:8" ht="14.5">
      <c r="B472" s="119" t="s">
        <v>385</v>
      </c>
      <c r="C472" s="119"/>
      <c r="D472" s="119"/>
      <c r="E472" s="119"/>
      <c r="F472" s="119"/>
      <c r="G472" s="119"/>
      <c r="H472" s="119"/>
    </row>
    <row r="473" spans="2:8" ht="145">
      <c r="B473" s="120" t="s">
        <v>386</v>
      </c>
      <c r="C473" s="119"/>
      <c r="D473" s="119"/>
      <c r="E473" s="119"/>
      <c r="F473" s="119"/>
      <c r="G473" s="119"/>
      <c r="H473" s="119"/>
    </row>
    <row r="474" spans="2:8" ht="14.5">
      <c r="B474" s="119" t="s">
        <v>411</v>
      </c>
      <c r="C474" s="119">
        <v>73.8</v>
      </c>
      <c r="D474" s="119">
        <v>2.6</v>
      </c>
      <c r="E474" s="119">
        <v>73.8</v>
      </c>
      <c r="F474" s="119">
        <v>2.6</v>
      </c>
      <c r="G474" s="119">
        <v>84.9</v>
      </c>
      <c r="H474" s="119">
        <v>1</v>
      </c>
    </row>
    <row r="475" spans="2:8" ht="14.5">
      <c r="B475" s="119" t="s">
        <v>69</v>
      </c>
      <c r="C475" s="119">
        <v>72.900000000000006</v>
      </c>
      <c r="D475" s="119">
        <v>3.1</v>
      </c>
      <c r="E475" s="119">
        <v>72.8</v>
      </c>
      <c r="F475" s="119">
        <v>3</v>
      </c>
      <c r="G475" s="119">
        <v>84.6</v>
      </c>
      <c r="H475" s="119">
        <v>1.4</v>
      </c>
    </row>
    <row r="476" spans="2:8" ht="14.5">
      <c r="B476" s="119" t="s">
        <v>70</v>
      </c>
      <c r="C476" s="119">
        <v>73.400000000000006</v>
      </c>
      <c r="D476" s="119">
        <v>3.2</v>
      </c>
      <c r="E476" s="119">
        <v>73.400000000000006</v>
      </c>
      <c r="F476" s="119">
        <v>3.1</v>
      </c>
      <c r="G476" s="119">
        <v>84.7</v>
      </c>
      <c r="H476" s="119">
        <v>1.3</v>
      </c>
    </row>
    <row r="477" spans="2:8" ht="14.5">
      <c r="B477" s="119" t="s">
        <v>71</v>
      </c>
      <c r="C477" s="119">
        <v>73.400000000000006</v>
      </c>
      <c r="D477" s="119">
        <v>2.8</v>
      </c>
      <c r="E477" s="119">
        <v>73.5</v>
      </c>
      <c r="F477" s="119">
        <v>2.9</v>
      </c>
      <c r="G477" s="119">
        <v>84.7</v>
      </c>
      <c r="H477" s="119">
        <v>1</v>
      </c>
    </row>
    <row r="478" spans="2:8" ht="14.5">
      <c r="B478" s="119" t="s">
        <v>72</v>
      </c>
      <c r="C478" s="119">
        <v>73.5</v>
      </c>
      <c r="D478" s="119">
        <v>2.7</v>
      </c>
      <c r="E478" s="119">
        <v>73.599999999999994</v>
      </c>
      <c r="F478" s="119">
        <v>2.8</v>
      </c>
      <c r="G478" s="119">
        <v>84.8</v>
      </c>
      <c r="H478" s="119">
        <v>0.8</v>
      </c>
    </row>
    <row r="479" spans="2:8" ht="14.5">
      <c r="B479" s="119" t="s">
        <v>73</v>
      </c>
      <c r="C479" s="119">
        <v>73.599999999999994</v>
      </c>
      <c r="D479" s="119">
        <v>2.6</v>
      </c>
      <c r="E479" s="119">
        <v>73.8</v>
      </c>
      <c r="F479" s="119">
        <v>2.9</v>
      </c>
      <c r="G479" s="119">
        <v>85</v>
      </c>
      <c r="H479" s="119">
        <v>1</v>
      </c>
    </row>
    <row r="480" spans="2:8" ht="14.5">
      <c r="B480" s="119" t="s">
        <v>74</v>
      </c>
      <c r="C480" s="119">
        <v>73.900000000000006</v>
      </c>
      <c r="D480" s="119">
        <v>2.6</v>
      </c>
      <c r="E480" s="119">
        <v>73.900000000000006</v>
      </c>
      <c r="F480" s="119">
        <v>2.8</v>
      </c>
      <c r="G480" s="119">
        <v>85</v>
      </c>
      <c r="H480" s="119">
        <v>0.8</v>
      </c>
    </row>
    <row r="481" spans="2:8" ht="14.5">
      <c r="B481" s="119" t="s">
        <v>75</v>
      </c>
      <c r="C481" s="119">
        <v>74.099999999999994</v>
      </c>
      <c r="D481" s="119">
        <v>2.6</v>
      </c>
      <c r="E481" s="119">
        <v>74</v>
      </c>
      <c r="F481" s="119">
        <v>2.4</v>
      </c>
      <c r="G481" s="119">
        <v>84.9</v>
      </c>
      <c r="H481" s="119">
        <v>0.8</v>
      </c>
    </row>
    <row r="482" spans="2:8" ht="14.5">
      <c r="B482" s="119" t="s">
        <v>76</v>
      </c>
      <c r="C482" s="119">
        <v>74.099999999999994</v>
      </c>
      <c r="D482" s="119">
        <v>2.5</v>
      </c>
      <c r="E482" s="119">
        <v>74.2</v>
      </c>
      <c r="F482" s="119">
        <v>2.6</v>
      </c>
      <c r="G482" s="119">
        <v>84.9</v>
      </c>
      <c r="H482" s="119">
        <v>0.8</v>
      </c>
    </row>
    <row r="483" spans="2:8" ht="14.5">
      <c r="B483" s="119" t="s">
        <v>177</v>
      </c>
      <c r="C483" s="119">
        <v>74</v>
      </c>
      <c r="D483" s="119">
        <v>2.5</v>
      </c>
      <c r="E483" s="119">
        <v>74</v>
      </c>
      <c r="F483" s="119">
        <v>2.5</v>
      </c>
      <c r="G483" s="119">
        <v>85</v>
      </c>
      <c r="H483" s="119">
        <v>1.1000000000000001</v>
      </c>
    </row>
    <row r="484" spans="2:8" ht="14.5">
      <c r="B484" s="119" t="s">
        <v>252</v>
      </c>
      <c r="C484" s="119">
        <v>74</v>
      </c>
      <c r="D484" s="119">
        <v>2.4</v>
      </c>
      <c r="E484" s="119">
        <v>73.900000000000006</v>
      </c>
      <c r="F484" s="119">
        <v>2.4</v>
      </c>
      <c r="G484" s="119">
        <v>85</v>
      </c>
      <c r="H484" s="119">
        <v>1</v>
      </c>
    </row>
    <row r="485" spans="2:8" ht="14.5">
      <c r="B485" s="119" t="s">
        <v>253</v>
      </c>
      <c r="C485" s="119">
        <v>74.099999999999994</v>
      </c>
      <c r="D485" s="119">
        <v>2.2999999999999998</v>
      </c>
      <c r="E485" s="119">
        <v>74</v>
      </c>
      <c r="F485" s="119">
        <v>2.4</v>
      </c>
      <c r="G485" s="119">
        <v>85</v>
      </c>
      <c r="H485" s="119">
        <v>0.8</v>
      </c>
    </row>
    <row r="486" spans="2:8" ht="14.5">
      <c r="B486" s="119" t="s">
        <v>254</v>
      </c>
      <c r="C486" s="119">
        <v>74.099999999999994</v>
      </c>
      <c r="D486" s="119">
        <v>2.2000000000000002</v>
      </c>
      <c r="E486" s="119">
        <v>74.2</v>
      </c>
      <c r="F486" s="119">
        <v>2.2999999999999998</v>
      </c>
      <c r="G486" s="119">
        <v>85.2</v>
      </c>
      <c r="H486" s="119">
        <v>1.1000000000000001</v>
      </c>
    </row>
    <row r="487" spans="2:8" ht="14.5">
      <c r="B487" s="119" t="s">
        <v>382</v>
      </c>
      <c r="C487" s="119"/>
      <c r="D487" s="119"/>
      <c r="E487" s="119"/>
      <c r="F487" s="119"/>
      <c r="G487" s="119"/>
      <c r="H487" s="119"/>
    </row>
    <row r="488" spans="2:8" ht="14.5">
      <c r="B488" s="119" t="s">
        <v>383</v>
      </c>
      <c r="C488" s="119"/>
      <c r="D488" s="119"/>
      <c r="E488" s="119"/>
      <c r="F488" s="119"/>
      <c r="G488" s="119"/>
      <c r="H488" s="119"/>
    </row>
    <row r="489" spans="2:8" ht="14.5">
      <c r="B489" s="119" t="s">
        <v>384</v>
      </c>
      <c r="C489" s="119"/>
      <c r="D489" s="119"/>
      <c r="E489" s="119"/>
      <c r="F489" s="119"/>
      <c r="G489" s="119"/>
      <c r="H489" s="119"/>
    </row>
    <row r="490" spans="2:8" ht="14.5">
      <c r="B490" s="119" t="s">
        <v>385</v>
      </c>
      <c r="C490" s="119"/>
      <c r="D490" s="119"/>
      <c r="E490" s="119"/>
      <c r="F490" s="119"/>
      <c r="G490" s="119"/>
      <c r="H490" s="119"/>
    </row>
    <row r="491" spans="2:8" ht="145">
      <c r="B491" s="120" t="s">
        <v>386</v>
      </c>
      <c r="C491" s="119"/>
      <c r="D491" s="119"/>
      <c r="E491" s="119"/>
      <c r="F491" s="119"/>
      <c r="G491" s="119"/>
      <c r="H491" s="119"/>
    </row>
    <row r="492" spans="2:8" ht="14.5">
      <c r="B492" s="119" t="s">
        <v>412</v>
      </c>
      <c r="C492" s="119">
        <v>71.900000000000006</v>
      </c>
      <c r="D492" s="119">
        <v>3.8</v>
      </c>
      <c r="E492" s="119">
        <v>71.900000000000006</v>
      </c>
      <c r="F492" s="119">
        <v>4.5</v>
      </c>
      <c r="G492" s="119">
        <v>84.1</v>
      </c>
      <c r="H492" s="119">
        <v>2.2000000000000002</v>
      </c>
    </row>
    <row r="493" spans="2:8" ht="14.5">
      <c r="B493" s="119" t="s">
        <v>69</v>
      </c>
      <c r="C493" s="119">
        <v>70.7</v>
      </c>
      <c r="D493" s="119">
        <v>4</v>
      </c>
      <c r="E493" s="119">
        <v>70.7</v>
      </c>
      <c r="F493" s="119">
        <v>4.5999999999999996</v>
      </c>
      <c r="G493" s="119">
        <v>83.4</v>
      </c>
      <c r="H493" s="119">
        <v>2.5</v>
      </c>
    </row>
    <row r="494" spans="2:8" ht="14.5">
      <c r="B494" s="119" t="s">
        <v>70</v>
      </c>
      <c r="C494" s="119">
        <v>71.099999999999994</v>
      </c>
      <c r="D494" s="119">
        <v>3.6</v>
      </c>
      <c r="E494" s="119">
        <v>71.2</v>
      </c>
      <c r="F494" s="119">
        <v>4.7</v>
      </c>
      <c r="G494" s="119">
        <v>83.6</v>
      </c>
      <c r="H494" s="119">
        <v>2.2999999999999998</v>
      </c>
    </row>
    <row r="495" spans="2:8" ht="14.5">
      <c r="B495" s="119" t="s">
        <v>71</v>
      </c>
      <c r="C495" s="119">
        <v>71.400000000000006</v>
      </c>
      <c r="D495" s="119">
        <v>3.9</v>
      </c>
      <c r="E495" s="119">
        <v>71.400000000000006</v>
      </c>
      <c r="F495" s="119">
        <v>4.5</v>
      </c>
      <c r="G495" s="119">
        <v>83.9</v>
      </c>
      <c r="H495" s="119">
        <v>2.2999999999999998</v>
      </c>
    </row>
    <row r="496" spans="2:8" ht="14.5">
      <c r="B496" s="119" t="s">
        <v>72</v>
      </c>
      <c r="C496" s="119">
        <v>71.599999999999994</v>
      </c>
      <c r="D496" s="119">
        <v>3.6</v>
      </c>
      <c r="E496" s="119">
        <v>71.599999999999994</v>
      </c>
      <c r="F496" s="119">
        <v>4.5</v>
      </c>
      <c r="G496" s="119">
        <v>84.1</v>
      </c>
      <c r="H496" s="119">
        <v>2.2999999999999998</v>
      </c>
    </row>
    <row r="497" spans="2:8" ht="14.5">
      <c r="B497" s="119" t="s">
        <v>73</v>
      </c>
      <c r="C497" s="119">
        <v>71.7</v>
      </c>
      <c r="D497" s="119">
        <v>3.5</v>
      </c>
      <c r="E497" s="119">
        <v>71.7</v>
      </c>
      <c r="F497" s="119">
        <v>4.4000000000000004</v>
      </c>
      <c r="G497" s="119">
        <v>84.2</v>
      </c>
      <c r="H497" s="119">
        <v>2.1</v>
      </c>
    </row>
    <row r="498" spans="2:8" ht="14.5">
      <c r="B498" s="119" t="s">
        <v>74</v>
      </c>
      <c r="C498" s="119">
        <v>72</v>
      </c>
      <c r="D498" s="119">
        <v>3.7</v>
      </c>
      <c r="E498" s="119">
        <v>71.900000000000006</v>
      </c>
      <c r="F498" s="119">
        <v>4.4000000000000004</v>
      </c>
      <c r="G498" s="119">
        <v>84.3</v>
      </c>
      <c r="H498" s="119">
        <v>2.2000000000000002</v>
      </c>
    </row>
    <row r="499" spans="2:8" ht="14.5">
      <c r="B499" s="119" t="s">
        <v>75</v>
      </c>
      <c r="C499" s="119">
        <v>72.2</v>
      </c>
      <c r="D499" s="119">
        <v>3.7</v>
      </c>
      <c r="E499" s="119">
        <v>72.3</v>
      </c>
      <c r="F499" s="119">
        <v>4.5999999999999996</v>
      </c>
      <c r="G499" s="119">
        <v>84.2</v>
      </c>
      <c r="H499" s="119">
        <v>2.1</v>
      </c>
    </row>
    <row r="500" spans="2:8" ht="14.5">
      <c r="B500" s="119" t="s">
        <v>76</v>
      </c>
      <c r="C500" s="119">
        <v>72.3</v>
      </c>
      <c r="D500" s="119">
        <v>4</v>
      </c>
      <c r="E500" s="119">
        <v>72.3</v>
      </c>
      <c r="F500" s="119">
        <v>4.5999999999999996</v>
      </c>
      <c r="G500" s="119">
        <v>84.2</v>
      </c>
      <c r="H500" s="119">
        <v>2.2999999999999998</v>
      </c>
    </row>
    <row r="501" spans="2:8" ht="14.5">
      <c r="B501" s="119" t="s">
        <v>177</v>
      </c>
      <c r="C501" s="119">
        <v>72.2</v>
      </c>
      <c r="D501" s="119">
        <v>3.9</v>
      </c>
      <c r="E501" s="119">
        <v>72.2</v>
      </c>
      <c r="F501" s="119">
        <v>4.5</v>
      </c>
      <c r="G501" s="119">
        <v>84.1</v>
      </c>
      <c r="H501" s="119">
        <v>2.1</v>
      </c>
    </row>
    <row r="502" spans="2:8" ht="14.5">
      <c r="B502" s="119" t="s">
        <v>252</v>
      </c>
      <c r="C502" s="119">
        <v>72.3</v>
      </c>
      <c r="D502" s="119">
        <v>3.9</v>
      </c>
      <c r="E502" s="119">
        <v>72.2</v>
      </c>
      <c r="F502" s="119">
        <v>4.5</v>
      </c>
      <c r="G502" s="119">
        <v>84.2</v>
      </c>
      <c r="H502" s="119">
        <v>1.9</v>
      </c>
    </row>
    <row r="503" spans="2:8" ht="14.5">
      <c r="B503" s="119" t="s">
        <v>253</v>
      </c>
      <c r="C503" s="119">
        <v>72.400000000000006</v>
      </c>
      <c r="D503" s="119">
        <v>3.7</v>
      </c>
      <c r="E503" s="119">
        <v>72.3</v>
      </c>
      <c r="F503" s="119">
        <v>4.2</v>
      </c>
      <c r="G503" s="119">
        <v>84.3</v>
      </c>
      <c r="H503" s="119">
        <v>1.9</v>
      </c>
    </row>
    <row r="504" spans="2:8" ht="14.5">
      <c r="B504" s="119" t="s">
        <v>254</v>
      </c>
      <c r="C504" s="119">
        <v>72.5</v>
      </c>
      <c r="D504" s="119">
        <v>3.7</v>
      </c>
      <c r="E504" s="119">
        <v>72.5</v>
      </c>
      <c r="F504" s="119">
        <v>4.3</v>
      </c>
      <c r="G504" s="119">
        <v>84.3</v>
      </c>
      <c r="H504" s="119">
        <v>1.9</v>
      </c>
    </row>
    <row r="505" spans="2:8" ht="14.5">
      <c r="B505" s="119" t="s">
        <v>382</v>
      </c>
      <c r="C505" s="119"/>
      <c r="D505" s="119"/>
      <c r="E505" s="119"/>
      <c r="F505" s="119"/>
      <c r="G505" s="119"/>
      <c r="H505" s="119"/>
    </row>
    <row r="506" spans="2:8" ht="14.5">
      <c r="B506" s="119" t="s">
        <v>383</v>
      </c>
      <c r="C506" s="119"/>
      <c r="D506" s="119"/>
      <c r="E506" s="119"/>
      <c r="F506" s="119"/>
      <c r="G506" s="119"/>
      <c r="H506" s="119"/>
    </row>
    <row r="507" spans="2:8" ht="14.5">
      <c r="B507" s="119" t="s">
        <v>384</v>
      </c>
      <c r="C507" s="119"/>
      <c r="D507" s="119"/>
      <c r="E507" s="119"/>
      <c r="F507" s="119"/>
      <c r="G507" s="119"/>
      <c r="H507" s="119"/>
    </row>
    <row r="508" spans="2:8" ht="14.5">
      <c r="B508" s="119" t="s">
        <v>385</v>
      </c>
      <c r="C508" s="119"/>
      <c r="D508" s="119"/>
      <c r="E508" s="119"/>
      <c r="F508" s="119"/>
      <c r="G508" s="119"/>
      <c r="H508" s="119"/>
    </row>
    <row r="509" spans="2:8" ht="145">
      <c r="B509" s="120" t="s">
        <v>386</v>
      </c>
      <c r="C509" s="119"/>
      <c r="D509" s="119"/>
      <c r="E509" s="119"/>
      <c r="F509" s="119"/>
      <c r="G509" s="119"/>
      <c r="H509" s="119"/>
    </row>
    <row r="510" spans="2:8" ht="14.5">
      <c r="B510" s="119" t="s">
        <v>413</v>
      </c>
      <c r="C510" s="119">
        <v>69.3</v>
      </c>
      <c r="D510" s="119">
        <v>3.9</v>
      </c>
      <c r="E510" s="119">
        <v>68.8</v>
      </c>
      <c r="F510" s="119">
        <v>5</v>
      </c>
      <c r="G510" s="119">
        <v>82.3</v>
      </c>
      <c r="H510" s="119">
        <v>2.6</v>
      </c>
    </row>
    <row r="511" spans="2:8" ht="14.5">
      <c r="B511" s="119" t="s">
        <v>69</v>
      </c>
      <c r="C511" s="119">
        <v>68</v>
      </c>
      <c r="D511" s="119">
        <v>3.7</v>
      </c>
      <c r="E511" s="119">
        <v>67.599999999999994</v>
      </c>
      <c r="F511" s="119">
        <v>5.6</v>
      </c>
      <c r="G511" s="119">
        <v>81.400000000000006</v>
      </c>
      <c r="H511" s="119">
        <v>2.6</v>
      </c>
    </row>
    <row r="512" spans="2:8" ht="14.5">
      <c r="B512" s="119" t="s">
        <v>70</v>
      </c>
      <c r="C512" s="119">
        <v>68.599999999999994</v>
      </c>
      <c r="D512" s="119">
        <v>4.4000000000000004</v>
      </c>
      <c r="E512" s="119">
        <v>68</v>
      </c>
      <c r="F512" s="119">
        <v>5.8</v>
      </c>
      <c r="G512" s="119">
        <v>81.7</v>
      </c>
      <c r="H512" s="119">
        <v>2.6</v>
      </c>
    </row>
    <row r="513" spans="2:8" ht="14.5">
      <c r="B513" s="119" t="s">
        <v>71</v>
      </c>
      <c r="C513" s="119">
        <v>68.7</v>
      </c>
      <c r="D513" s="119">
        <v>4.5999999999999996</v>
      </c>
      <c r="E513" s="119">
        <v>68.3</v>
      </c>
      <c r="F513" s="119">
        <v>6.2</v>
      </c>
      <c r="G513" s="119">
        <v>82</v>
      </c>
      <c r="H513" s="119">
        <v>3.3</v>
      </c>
    </row>
    <row r="514" spans="2:8" ht="14.5">
      <c r="B514" s="119" t="s">
        <v>72</v>
      </c>
      <c r="C514" s="119">
        <v>69.099999999999994</v>
      </c>
      <c r="D514" s="119">
        <v>5</v>
      </c>
      <c r="E514" s="119">
        <v>68.5</v>
      </c>
      <c r="F514" s="119">
        <v>6.2</v>
      </c>
      <c r="G514" s="119">
        <v>82.2</v>
      </c>
      <c r="H514" s="119">
        <v>3.1</v>
      </c>
    </row>
    <row r="515" spans="2:8" ht="14.5">
      <c r="B515" s="119" t="s">
        <v>73</v>
      </c>
      <c r="C515" s="119">
        <v>69.3</v>
      </c>
      <c r="D515" s="119">
        <v>4.5</v>
      </c>
      <c r="E515" s="119">
        <v>68.7</v>
      </c>
      <c r="F515" s="119">
        <v>6.2</v>
      </c>
      <c r="G515" s="119">
        <v>82.5</v>
      </c>
      <c r="H515" s="119">
        <v>3.3</v>
      </c>
    </row>
    <row r="516" spans="2:8" ht="14.5">
      <c r="B516" s="119" t="s">
        <v>74</v>
      </c>
      <c r="C516" s="119">
        <v>69.400000000000006</v>
      </c>
      <c r="D516" s="119">
        <v>4.4000000000000004</v>
      </c>
      <c r="E516" s="119">
        <v>68.900000000000006</v>
      </c>
      <c r="F516" s="119">
        <v>5.8</v>
      </c>
      <c r="G516" s="119">
        <v>82.5</v>
      </c>
      <c r="H516" s="119">
        <v>3.1</v>
      </c>
    </row>
    <row r="517" spans="2:8" ht="14.5">
      <c r="B517" s="119" t="s">
        <v>75</v>
      </c>
      <c r="C517" s="119">
        <v>69.599999999999994</v>
      </c>
      <c r="D517" s="119">
        <v>3.4</v>
      </c>
      <c r="E517" s="119">
        <v>69.099999999999994</v>
      </c>
      <c r="F517" s="119">
        <v>5</v>
      </c>
      <c r="G517" s="119">
        <v>82.5</v>
      </c>
      <c r="H517" s="119">
        <v>2.5</v>
      </c>
    </row>
    <row r="518" spans="2:8" ht="14.5">
      <c r="B518" s="119" t="s">
        <v>76</v>
      </c>
      <c r="C518" s="119">
        <v>69.5</v>
      </c>
      <c r="D518" s="119">
        <v>3.1</v>
      </c>
      <c r="E518" s="119">
        <v>69.099999999999994</v>
      </c>
      <c r="F518" s="119">
        <v>5</v>
      </c>
      <c r="G518" s="119">
        <v>82.3</v>
      </c>
      <c r="H518" s="119">
        <v>2.2000000000000002</v>
      </c>
    </row>
    <row r="519" spans="2:8" ht="14.5">
      <c r="B519" s="119" t="s">
        <v>177</v>
      </c>
      <c r="C519" s="119">
        <v>69.5</v>
      </c>
      <c r="D519" s="119">
        <v>3.1</v>
      </c>
      <c r="E519" s="119">
        <v>69.099999999999994</v>
      </c>
      <c r="F519" s="119">
        <v>5</v>
      </c>
      <c r="G519" s="119">
        <v>82.4</v>
      </c>
      <c r="H519" s="119">
        <v>2.1</v>
      </c>
    </row>
    <row r="520" spans="2:8" ht="14.5">
      <c r="B520" s="119" t="s">
        <v>252</v>
      </c>
      <c r="C520" s="119">
        <v>69.599999999999994</v>
      </c>
      <c r="D520" s="119">
        <v>3.3</v>
      </c>
      <c r="E520" s="119">
        <v>69.099999999999994</v>
      </c>
      <c r="F520" s="119">
        <v>3.3</v>
      </c>
      <c r="G520" s="119">
        <v>82.6</v>
      </c>
      <c r="H520" s="119">
        <v>2.1</v>
      </c>
    </row>
    <row r="521" spans="2:8" ht="14.5">
      <c r="B521" s="119" t="s">
        <v>253</v>
      </c>
      <c r="C521" s="119">
        <v>69.8</v>
      </c>
      <c r="D521" s="119">
        <v>2.9</v>
      </c>
      <c r="E521" s="119">
        <v>69.400000000000006</v>
      </c>
      <c r="F521" s="119">
        <v>3.4</v>
      </c>
      <c r="G521" s="119">
        <v>82.7</v>
      </c>
      <c r="H521" s="119">
        <v>1.8</v>
      </c>
    </row>
    <row r="522" spans="2:8" ht="14.5">
      <c r="B522" s="119" t="s">
        <v>254</v>
      </c>
      <c r="C522" s="119">
        <v>69.900000000000006</v>
      </c>
      <c r="D522" s="119">
        <v>2.9</v>
      </c>
      <c r="E522" s="119">
        <v>69.5</v>
      </c>
      <c r="F522" s="119">
        <v>3.4</v>
      </c>
      <c r="G522" s="119">
        <v>82.7</v>
      </c>
      <c r="H522" s="119">
        <v>1.8</v>
      </c>
    </row>
    <row r="523" spans="2:8" ht="14.5">
      <c r="B523" s="119" t="s">
        <v>382</v>
      </c>
      <c r="C523" s="119"/>
      <c r="D523" s="119"/>
      <c r="E523" s="119"/>
      <c r="F523" s="119"/>
      <c r="G523" s="119"/>
      <c r="H523" s="119"/>
    </row>
    <row r="524" spans="2:8" ht="14.5">
      <c r="B524" s="119" t="s">
        <v>383</v>
      </c>
      <c r="C524" s="119"/>
      <c r="D524" s="119"/>
      <c r="E524" s="119"/>
      <c r="F524" s="119"/>
      <c r="G524" s="119"/>
      <c r="H524" s="119"/>
    </row>
    <row r="525" spans="2:8" ht="14.5">
      <c r="B525" s="119" t="s">
        <v>384</v>
      </c>
      <c r="C525" s="119"/>
      <c r="D525" s="119"/>
      <c r="E525" s="119"/>
      <c r="F525" s="119"/>
      <c r="G525" s="119"/>
      <c r="H525" s="119"/>
    </row>
    <row r="526" spans="2:8" ht="14.5">
      <c r="B526" s="119" t="s">
        <v>385</v>
      </c>
      <c r="C526" s="119"/>
      <c r="D526" s="119"/>
      <c r="E526" s="119"/>
      <c r="F526" s="119"/>
      <c r="G526" s="119"/>
      <c r="H526" s="119"/>
    </row>
    <row r="527" spans="2:8" ht="145">
      <c r="B527" s="120" t="s">
        <v>386</v>
      </c>
      <c r="C527" s="119"/>
      <c r="D527" s="119"/>
      <c r="E527" s="119"/>
      <c r="F527" s="119"/>
      <c r="G527" s="119"/>
      <c r="H527" s="119"/>
    </row>
    <row r="528" spans="2:8" ht="14.5">
      <c r="B528" s="119" t="s">
        <v>414</v>
      </c>
      <c r="C528" s="119">
        <v>66.7</v>
      </c>
      <c r="D528" s="119">
        <v>3.7</v>
      </c>
      <c r="E528" s="119">
        <v>65.5</v>
      </c>
      <c r="F528" s="119" t="s">
        <v>165</v>
      </c>
      <c r="G528" s="119">
        <v>80.2</v>
      </c>
      <c r="H528" s="119" t="s">
        <v>165</v>
      </c>
    </row>
    <row r="529" spans="2:8" ht="14.5">
      <c r="B529" s="119" t="s">
        <v>69</v>
      </c>
      <c r="C529" s="119">
        <v>65.599999999999994</v>
      </c>
      <c r="D529" s="119">
        <v>3.3</v>
      </c>
      <c r="E529" s="119">
        <v>64</v>
      </c>
      <c r="F529" s="119" t="s">
        <v>165</v>
      </c>
      <c r="G529" s="119">
        <v>79.3</v>
      </c>
      <c r="H529" s="119" t="s">
        <v>165</v>
      </c>
    </row>
    <row r="530" spans="2:8" ht="14.5">
      <c r="B530" s="119" t="s">
        <v>70</v>
      </c>
      <c r="C530" s="119">
        <v>65.7</v>
      </c>
      <c r="D530" s="119">
        <v>3.1</v>
      </c>
      <c r="E530" s="119">
        <v>64.3</v>
      </c>
      <c r="F530" s="119" t="s">
        <v>165</v>
      </c>
      <c r="G530" s="119">
        <v>79.599999999999994</v>
      </c>
      <c r="H530" s="119" t="s">
        <v>165</v>
      </c>
    </row>
    <row r="531" spans="2:8" ht="14.5">
      <c r="B531" s="119" t="s">
        <v>71</v>
      </c>
      <c r="C531" s="119">
        <v>65.7</v>
      </c>
      <c r="D531" s="119">
        <v>3</v>
      </c>
      <c r="E531" s="119">
        <v>64.3</v>
      </c>
      <c r="F531" s="119" t="s">
        <v>165</v>
      </c>
      <c r="G531" s="119">
        <v>79.400000000000006</v>
      </c>
      <c r="H531" s="119" t="s">
        <v>165</v>
      </c>
    </row>
    <row r="532" spans="2:8" ht="14.5">
      <c r="B532" s="119" t="s">
        <v>72</v>
      </c>
      <c r="C532" s="119">
        <v>65.8</v>
      </c>
      <c r="D532" s="119">
        <v>2.8</v>
      </c>
      <c r="E532" s="119">
        <v>64.5</v>
      </c>
      <c r="F532" s="119" t="s">
        <v>165</v>
      </c>
      <c r="G532" s="119">
        <v>79.7</v>
      </c>
      <c r="H532" s="119" t="s">
        <v>165</v>
      </c>
    </row>
    <row r="533" spans="2:8" ht="14.5">
      <c r="B533" s="119" t="s">
        <v>73</v>
      </c>
      <c r="C533" s="119">
        <v>66.3</v>
      </c>
      <c r="D533" s="119">
        <v>3.3</v>
      </c>
      <c r="E533" s="119">
        <v>64.7</v>
      </c>
      <c r="F533" s="119" t="s">
        <v>165</v>
      </c>
      <c r="G533" s="119">
        <v>79.900000000000006</v>
      </c>
      <c r="H533" s="119" t="s">
        <v>165</v>
      </c>
    </row>
    <row r="534" spans="2:8" ht="14.5">
      <c r="B534" s="119" t="s">
        <v>74</v>
      </c>
      <c r="C534" s="119">
        <v>66.5</v>
      </c>
      <c r="D534" s="119">
        <v>3.6</v>
      </c>
      <c r="E534" s="119">
        <v>65.099999999999994</v>
      </c>
      <c r="F534" s="119" t="s">
        <v>165</v>
      </c>
      <c r="G534" s="119">
        <v>80</v>
      </c>
      <c r="H534" s="119" t="s">
        <v>165</v>
      </c>
    </row>
    <row r="535" spans="2:8" ht="14.5">
      <c r="B535" s="119" t="s">
        <v>75</v>
      </c>
      <c r="C535" s="119">
        <v>67.3</v>
      </c>
      <c r="D535" s="119">
        <v>4.7</v>
      </c>
      <c r="E535" s="119">
        <v>65.8</v>
      </c>
      <c r="F535" s="119" t="s">
        <v>165</v>
      </c>
      <c r="G535" s="119">
        <v>80.5</v>
      </c>
      <c r="H535" s="119" t="s">
        <v>165</v>
      </c>
    </row>
    <row r="536" spans="2:8" ht="14.5">
      <c r="B536" s="119" t="s">
        <v>76</v>
      </c>
      <c r="C536" s="119">
        <v>67.400000000000006</v>
      </c>
      <c r="D536" s="119">
        <v>4.5</v>
      </c>
      <c r="E536" s="119">
        <v>65.8</v>
      </c>
      <c r="F536" s="119" t="s">
        <v>165</v>
      </c>
      <c r="G536" s="119">
        <v>80.5</v>
      </c>
      <c r="H536" s="119" t="s">
        <v>165</v>
      </c>
    </row>
    <row r="537" spans="2:8" ht="14.5">
      <c r="B537" s="119" t="s">
        <v>177</v>
      </c>
      <c r="C537" s="119">
        <v>67.400000000000006</v>
      </c>
      <c r="D537" s="119">
        <v>4.2</v>
      </c>
      <c r="E537" s="119">
        <v>65.8</v>
      </c>
      <c r="F537" s="119" t="s">
        <v>165</v>
      </c>
      <c r="G537" s="119">
        <v>80.7</v>
      </c>
      <c r="H537" s="119" t="s">
        <v>165</v>
      </c>
    </row>
    <row r="538" spans="2:8" ht="14.5">
      <c r="B538" s="119" t="s">
        <v>252</v>
      </c>
      <c r="C538" s="119">
        <v>67.400000000000006</v>
      </c>
      <c r="D538" s="119">
        <v>3.7</v>
      </c>
      <c r="E538" s="119">
        <v>66.900000000000006</v>
      </c>
      <c r="F538" s="119" t="s">
        <v>165</v>
      </c>
      <c r="G538" s="119">
        <v>80.900000000000006</v>
      </c>
      <c r="H538" s="119" t="s">
        <v>165</v>
      </c>
    </row>
    <row r="539" spans="2:8" ht="14.5">
      <c r="B539" s="119" t="s">
        <v>253</v>
      </c>
      <c r="C539" s="119">
        <v>67.8</v>
      </c>
      <c r="D539" s="119">
        <v>4.3</v>
      </c>
      <c r="E539" s="119">
        <v>67.099999999999994</v>
      </c>
      <c r="F539" s="119" t="s">
        <v>165</v>
      </c>
      <c r="G539" s="119">
        <v>81.2</v>
      </c>
      <c r="H539" s="119" t="s">
        <v>165</v>
      </c>
    </row>
    <row r="540" spans="2:8" ht="14.5">
      <c r="B540" s="119" t="s">
        <v>254</v>
      </c>
      <c r="C540" s="119">
        <v>67.900000000000006</v>
      </c>
      <c r="D540" s="119">
        <v>4.5</v>
      </c>
      <c r="E540" s="119">
        <v>67.2</v>
      </c>
      <c r="F540" s="119" t="s">
        <v>165</v>
      </c>
      <c r="G540" s="119">
        <v>81.2</v>
      </c>
      <c r="H540" s="119" t="s">
        <v>165</v>
      </c>
    </row>
    <row r="541" spans="2:8" ht="14.5">
      <c r="B541" s="119" t="s">
        <v>382</v>
      </c>
      <c r="C541" s="119"/>
      <c r="D541" s="119"/>
      <c r="E541" s="119"/>
      <c r="F541" s="119"/>
      <c r="G541" s="119"/>
      <c r="H541" s="119"/>
    </row>
    <row r="542" spans="2:8" ht="14.5">
      <c r="B542" s="119" t="s">
        <v>383</v>
      </c>
      <c r="C542" s="119"/>
      <c r="D542" s="119"/>
      <c r="E542" s="119"/>
      <c r="F542" s="119"/>
      <c r="G542" s="119"/>
      <c r="H542" s="119"/>
    </row>
    <row r="543" spans="2:8" ht="14.5">
      <c r="B543" s="119" t="s">
        <v>384</v>
      </c>
      <c r="C543" s="119"/>
      <c r="D543" s="119"/>
      <c r="E543" s="119"/>
      <c r="F543" s="119"/>
      <c r="G543" s="119"/>
      <c r="H543" s="119"/>
    </row>
    <row r="544" spans="2:8" ht="14.5">
      <c r="B544" s="119" t="s">
        <v>385</v>
      </c>
      <c r="C544" s="119"/>
      <c r="D544" s="119"/>
      <c r="E544" s="119"/>
      <c r="F544" s="119"/>
      <c r="G544" s="119"/>
      <c r="H544" s="119"/>
    </row>
    <row r="545" spans="2:8" ht="145">
      <c r="B545" s="120" t="s">
        <v>386</v>
      </c>
      <c r="C545" s="119"/>
      <c r="D545" s="119"/>
      <c r="E545" s="119"/>
      <c r="F545" s="119"/>
      <c r="G545" s="119"/>
      <c r="H545" s="119"/>
    </row>
    <row r="546" spans="2:8" ht="14.5">
      <c r="B546" s="119" t="s">
        <v>415</v>
      </c>
      <c r="C546" s="119">
        <v>64.3</v>
      </c>
      <c r="D546" s="119">
        <v>3</v>
      </c>
      <c r="E546" s="119" t="s">
        <v>165</v>
      </c>
      <c r="F546" s="119" t="s">
        <v>165</v>
      </c>
      <c r="G546" s="119" t="s">
        <v>165</v>
      </c>
      <c r="H546" s="119" t="s">
        <v>165</v>
      </c>
    </row>
    <row r="547" spans="2:8" ht="14.5">
      <c r="B547" s="119" t="s">
        <v>69</v>
      </c>
      <c r="C547" s="119">
        <v>63.5</v>
      </c>
      <c r="D547" s="119">
        <v>2.9</v>
      </c>
      <c r="E547" s="119" t="s">
        <v>165</v>
      </c>
      <c r="F547" s="119" t="s">
        <v>165</v>
      </c>
      <c r="G547" s="119" t="s">
        <v>165</v>
      </c>
      <c r="H547" s="119" t="s">
        <v>165</v>
      </c>
    </row>
    <row r="548" spans="2:8" ht="14.5">
      <c r="B548" s="119" t="s">
        <v>70</v>
      </c>
      <c r="C548" s="119">
        <v>63.7</v>
      </c>
      <c r="D548" s="119">
        <v>2.7</v>
      </c>
      <c r="E548" s="119" t="s">
        <v>165</v>
      </c>
      <c r="F548" s="119" t="s">
        <v>165</v>
      </c>
      <c r="G548" s="119" t="s">
        <v>165</v>
      </c>
      <c r="H548" s="119" t="s">
        <v>165</v>
      </c>
    </row>
    <row r="549" spans="2:8" ht="14.5">
      <c r="B549" s="119" t="s">
        <v>71</v>
      </c>
      <c r="C549" s="119">
        <v>63.8</v>
      </c>
      <c r="D549" s="119">
        <v>2.7</v>
      </c>
      <c r="E549" s="119" t="s">
        <v>165</v>
      </c>
      <c r="F549" s="119" t="s">
        <v>165</v>
      </c>
      <c r="G549" s="119" t="s">
        <v>165</v>
      </c>
      <c r="H549" s="119" t="s">
        <v>165</v>
      </c>
    </row>
    <row r="550" spans="2:8" ht="14.5">
      <c r="B550" s="119" t="s">
        <v>72</v>
      </c>
      <c r="C550" s="119">
        <v>64</v>
      </c>
      <c r="D550" s="119">
        <v>2.7</v>
      </c>
      <c r="E550" s="119" t="s">
        <v>165</v>
      </c>
      <c r="F550" s="119" t="s">
        <v>165</v>
      </c>
      <c r="G550" s="119" t="s">
        <v>165</v>
      </c>
      <c r="H550" s="119" t="s">
        <v>165</v>
      </c>
    </row>
    <row r="551" spans="2:8" ht="14.5">
      <c r="B551" s="119" t="s">
        <v>73</v>
      </c>
      <c r="C551" s="119">
        <v>64.2</v>
      </c>
      <c r="D551" s="119">
        <v>2.9</v>
      </c>
      <c r="E551" s="119" t="s">
        <v>165</v>
      </c>
      <c r="F551" s="119" t="s">
        <v>165</v>
      </c>
      <c r="G551" s="119" t="s">
        <v>165</v>
      </c>
      <c r="H551" s="119" t="s">
        <v>165</v>
      </c>
    </row>
    <row r="552" spans="2:8" ht="14.5">
      <c r="B552" s="119" t="s">
        <v>74</v>
      </c>
      <c r="C552" s="119">
        <v>64.2</v>
      </c>
      <c r="D552" s="119">
        <v>2.7</v>
      </c>
      <c r="E552" s="119" t="s">
        <v>165</v>
      </c>
      <c r="F552" s="119" t="s">
        <v>165</v>
      </c>
      <c r="G552" s="119" t="s">
        <v>165</v>
      </c>
      <c r="H552" s="119" t="s">
        <v>165</v>
      </c>
    </row>
    <row r="553" spans="2:8" ht="14.5">
      <c r="B553" s="119" t="s">
        <v>75</v>
      </c>
      <c r="C553" s="119">
        <v>64.3</v>
      </c>
      <c r="D553" s="119">
        <v>3</v>
      </c>
      <c r="E553" s="119" t="s">
        <v>165</v>
      </c>
      <c r="F553" s="119" t="s">
        <v>165</v>
      </c>
      <c r="G553" s="119" t="s">
        <v>165</v>
      </c>
      <c r="H553" s="119" t="s">
        <v>165</v>
      </c>
    </row>
    <row r="554" spans="2:8" ht="14.5">
      <c r="B554" s="119" t="s">
        <v>76</v>
      </c>
      <c r="C554" s="119">
        <v>64.5</v>
      </c>
      <c r="D554" s="119">
        <v>3.5</v>
      </c>
      <c r="E554" s="119" t="s">
        <v>165</v>
      </c>
      <c r="F554" s="119" t="s">
        <v>165</v>
      </c>
      <c r="G554" s="119" t="s">
        <v>165</v>
      </c>
      <c r="H554" s="119" t="s">
        <v>165</v>
      </c>
    </row>
    <row r="555" spans="2:8" ht="14.5">
      <c r="B555" s="119" t="s">
        <v>177</v>
      </c>
      <c r="C555" s="119">
        <v>64.7</v>
      </c>
      <c r="D555" s="119">
        <v>3.5</v>
      </c>
      <c r="E555" s="119" t="s">
        <v>165</v>
      </c>
      <c r="F555" s="119" t="s">
        <v>165</v>
      </c>
      <c r="G555" s="119" t="s">
        <v>165</v>
      </c>
      <c r="H555" s="119" t="s">
        <v>165</v>
      </c>
    </row>
    <row r="556" spans="2:8" ht="14.5">
      <c r="B556" s="119" t="s">
        <v>252</v>
      </c>
      <c r="C556" s="119">
        <v>65</v>
      </c>
      <c r="D556" s="119">
        <v>3.7</v>
      </c>
      <c r="E556" s="119" t="s">
        <v>165</v>
      </c>
      <c r="F556" s="119" t="s">
        <v>165</v>
      </c>
      <c r="G556" s="119" t="s">
        <v>165</v>
      </c>
      <c r="H556" s="119" t="s">
        <v>165</v>
      </c>
    </row>
    <row r="557" spans="2:8" ht="14.5">
      <c r="B557" s="119" t="s">
        <v>253</v>
      </c>
      <c r="C557" s="119">
        <v>65</v>
      </c>
      <c r="D557" s="119">
        <v>3.3</v>
      </c>
      <c r="E557" s="119" t="s">
        <v>165</v>
      </c>
      <c r="F557" s="119" t="s">
        <v>165</v>
      </c>
      <c r="G557" s="119" t="s">
        <v>165</v>
      </c>
      <c r="H557" s="119" t="s">
        <v>165</v>
      </c>
    </row>
    <row r="558" spans="2:8" ht="14.5">
      <c r="B558" s="119" t="s">
        <v>254</v>
      </c>
      <c r="C558" s="119">
        <v>65</v>
      </c>
      <c r="D558" s="119">
        <v>2.7</v>
      </c>
      <c r="E558" s="119" t="s">
        <v>165</v>
      </c>
      <c r="F558" s="119" t="s">
        <v>165</v>
      </c>
      <c r="G558" s="119" t="s">
        <v>165</v>
      </c>
      <c r="H558" s="119" t="s">
        <v>165</v>
      </c>
    </row>
    <row r="559" spans="2:8" ht="14.5">
      <c r="B559" s="119" t="s">
        <v>382</v>
      </c>
      <c r="C559" s="119"/>
      <c r="D559" s="119"/>
      <c r="E559" s="119"/>
      <c r="F559" s="119"/>
      <c r="G559" s="119"/>
      <c r="H559" s="119"/>
    </row>
    <row r="560" spans="2:8" ht="14.5">
      <c r="B560" s="119" t="s">
        <v>383</v>
      </c>
      <c r="C560" s="119"/>
      <c r="D560" s="119"/>
      <c r="E560" s="119"/>
      <c r="F560" s="119"/>
      <c r="G560" s="119"/>
      <c r="H560" s="119"/>
    </row>
    <row r="561" spans="2:8" ht="14.5">
      <c r="B561" s="119" t="s">
        <v>384</v>
      </c>
      <c r="C561" s="119"/>
      <c r="D561" s="119"/>
      <c r="E561" s="119"/>
      <c r="F561" s="119"/>
      <c r="G561" s="119"/>
      <c r="H561" s="119"/>
    </row>
    <row r="562" spans="2:8" ht="14.5">
      <c r="B562" s="119" t="s">
        <v>385</v>
      </c>
      <c r="C562" s="119"/>
      <c r="D562" s="119"/>
      <c r="E562" s="119"/>
      <c r="F562" s="119"/>
      <c r="G562" s="119"/>
      <c r="H562" s="119"/>
    </row>
    <row r="563" spans="2:8" ht="145">
      <c r="B563" s="120" t="s">
        <v>386</v>
      </c>
      <c r="C563" s="119"/>
      <c r="D563" s="119"/>
      <c r="E563" s="119"/>
      <c r="F563" s="119"/>
      <c r="G563" s="119"/>
      <c r="H563" s="119"/>
    </row>
    <row r="564" spans="2:8" ht="14.5">
      <c r="B564" s="119" t="s">
        <v>416</v>
      </c>
      <c r="C564" s="119">
        <v>62.4</v>
      </c>
      <c r="D564" s="119">
        <v>3</v>
      </c>
      <c r="E564" s="119" t="s">
        <v>165</v>
      </c>
      <c r="F564" s="119" t="s">
        <v>165</v>
      </c>
      <c r="G564" s="119" t="s">
        <v>165</v>
      </c>
      <c r="H564" s="119" t="s">
        <v>165</v>
      </c>
    </row>
    <row r="565" spans="2:8" ht="14.5">
      <c r="B565" s="119" t="s">
        <v>69</v>
      </c>
      <c r="C565" s="119">
        <v>61.7</v>
      </c>
      <c r="D565" s="119">
        <v>2.5</v>
      </c>
      <c r="E565" s="119" t="s">
        <v>165</v>
      </c>
      <c r="F565" s="119" t="s">
        <v>165</v>
      </c>
      <c r="G565" s="119" t="s">
        <v>165</v>
      </c>
      <c r="H565" s="119" t="s">
        <v>165</v>
      </c>
    </row>
    <row r="566" spans="2:8" ht="14.5">
      <c r="B566" s="119" t="s">
        <v>70</v>
      </c>
      <c r="C566" s="119">
        <v>62</v>
      </c>
      <c r="D566" s="119">
        <v>2.8</v>
      </c>
      <c r="E566" s="119" t="s">
        <v>165</v>
      </c>
      <c r="F566" s="119" t="s">
        <v>165</v>
      </c>
      <c r="G566" s="119" t="s">
        <v>165</v>
      </c>
      <c r="H566" s="119" t="s">
        <v>165</v>
      </c>
    </row>
    <row r="567" spans="2:8" ht="14.5">
      <c r="B567" s="119" t="s">
        <v>71</v>
      </c>
      <c r="C567" s="119">
        <v>62.1</v>
      </c>
      <c r="D567" s="119">
        <v>2.8</v>
      </c>
      <c r="E567" s="119" t="s">
        <v>165</v>
      </c>
      <c r="F567" s="119" t="s">
        <v>165</v>
      </c>
      <c r="G567" s="119" t="s">
        <v>165</v>
      </c>
      <c r="H567" s="119" t="s">
        <v>165</v>
      </c>
    </row>
    <row r="568" spans="2:8" ht="14.5">
      <c r="B568" s="119" t="s">
        <v>72</v>
      </c>
      <c r="C568" s="119">
        <v>62.3</v>
      </c>
      <c r="D568" s="119">
        <v>2.8</v>
      </c>
      <c r="E568" s="119" t="s">
        <v>165</v>
      </c>
      <c r="F568" s="119" t="s">
        <v>165</v>
      </c>
      <c r="G568" s="119" t="s">
        <v>165</v>
      </c>
      <c r="H568" s="119" t="s">
        <v>165</v>
      </c>
    </row>
    <row r="569" spans="2:8" ht="14.5">
      <c r="B569" s="119" t="s">
        <v>73</v>
      </c>
      <c r="C569" s="119">
        <v>62.4</v>
      </c>
      <c r="D569" s="119">
        <v>2.8</v>
      </c>
      <c r="E569" s="119" t="s">
        <v>165</v>
      </c>
      <c r="F569" s="119" t="s">
        <v>165</v>
      </c>
      <c r="G569" s="119" t="s">
        <v>165</v>
      </c>
      <c r="H569" s="119" t="s">
        <v>165</v>
      </c>
    </row>
    <row r="570" spans="2:8" ht="14.5">
      <c r="B570" s="119" t="s">
        <v>74</v>
      </c>
      <c r="C570" s="119">
        <v>62.5</v>
      </c>
      <c r="D570" s="119">
        <v>3</v>
      </c>
      <c r="E570" s="119" t="s">
        <v>165</v>
      </c>
      <c r="F570" s="119" t="s">
        <v>165</v>
      </c>
      <c r="G570" s="119" t="s">
        <v>165</v>
      </c>
      <c r="H570" s="119" t="s">
        <v>165</v>
      </c>
    </row>
    <row r="571" spans="2:8" ht="14.5">
      <c r="B571" s="119" t="s">
        <v>75</v>
      </c>
      <c r="C571" s="119">
        <v>62.4</v>
      </c>
      <c r="D571" s="119">
        <v>2.8</v>
      </c>
      <c r="E571" s="119" t="s">
        <v>165</v>
      </c>
      <c r="F571" s="119" t="s">
        <v>165</v>
      </c>
      <c r="G571" s="119" t="s">
        <v>165</v>
      </c>
      <c r="H571" s="119" t="s">
        <v>165</v>
      </c>
    </row>
    <row r="572" spans="2:8" ht="14.5">
      <c r="B572" s="119" t="s">
        <v>76</v>
      </c>
      <c r="C572" s="119">
        <v>62.3</v>
      </c>
      <c r="D572" s="119">
        <v>2.6</v>
      </c>
      <c r="E572" s="119" t="s">
        <v>165</v>
      </c>
      <c r="F572" s="119" t="s">
        <v>165</v>
      </c>
      <c r="G572" s="119" t="s">
        <v>165</v>
      </c>
      <c r="H572" s="119" t="s">
        <v>165</v>
      </c>
    </row>
    <row r="573" spans="2:8" ht="14.5">
      <c r="B573" s="119" t="s">
        <v>177</v>
      </c>
      <c r="C573" s="119">
        <v>62.5</v>
      </c>
      <c r="D573" s="119">
        <v>3</v>
      </c>
      <c r="E573" s="119" t="s">
        <v>165</v>
      </c>
      <c r="F573" s="119" t="s">
        <v>165</v>
      </c>
      <c r="G573" s="119" t="s">
        <v>165</v>
      </c>
      <c r="H573" s="119" t="s">
        <v>165</v>
      </c>
    </row>
    <row r="574" spans="2:8" ht="14.5">
      <c r="B574" s="119" t="s">
        <v>252</v>
      </c>
      <c r="C574" s="119">
        <v>62.7</v>
      </c>
      <c r="D574" s="119">
        <v>3.3</v>
      </c>
      <c r="E574" s="119" t="s">
        <v>165</v>
      </c>
      <c r="F574" s="119" t="s">
        <v>165</v>
      </c>
      <c r="G574" s="119" t="s">
        <v>165</v>
      </c>
      <c r="H574" s="119" t="s">
        <v>165</v>
      </c>
    </row>
    <row r="575" spans="2:8" ht="14.5">
      <c r="B575" s="119" t="s">
        <v>253</v>
      </c>
      <c r="C575" s="119">
        <v>62.9</v>
      </c>
      <c r="D575" s="119">
        <v>3.3</v>
      </c>
      <c r="E575" s="119" t="s">
        <v>165</v>
      </c>
      <c r="F575" s="119" t="s">
        <v>165</v>
      </c>
      <c r="G575" s="119" t="s">
        <v>165</v>
      </c>
      <c r="H575" s="119" t="s">
        <v>165</v>
      </c>
    </row>
    <row r="576" spans="2:8" ht="14.5">
      <c r="B576" s="119" t="s">
        <v>254</v>
      </c>
      <c r="C576" s="119">
        <v>63.3</v>
      </c>
      <c r="D576" s="119">
        <v>3.8</v>
      </c>
      <c r="E576" s="119" t="s">
        <v>165</v>
      </c>
      <c r="F576" s="119" t="s">
        <v>165</v>
      </c>
      <c r="G576" s="119" t="s">
        <v>165</v>
      </c>
      <c r="H576" s="119" t="s">
        <v>165</v>
      </c>
    </row>
    <row r="577" spans="2:8" ht="14.5">
      <c r="B577" s="119" t="s">
        <v>382</v>
      </c>
      <c r="C577" s="119"/>
      <c r="D577" s="119"/>
      <c r="E577" s="119"/>
      <c r="F577" s="119"/>
      <c r="G577" s="119"/>
      <c r="H577" s="119"/>
    </row>
    <row r="578" spans="2:8" ht="14.5">
      <c r="B578" s="119" t="s">
        <v>383</v>
      </c>
      <c r="C578" s="119"/>
      <c r="D578" s="119"/>
      <c r="E578" s="119"/>
      <c r="F578" s="119"/>
      <c r="G578" s="119"/>
      <c r="H578" s="119"/>
    </row>
    <row r="579" spans="2:8" ht="14.5">
      <c r="B579" s="119" t="s">
        <v>384</v>
      </c>
      <c r="C579" s="119"/>
      <c r="D579" s="119"/>
      <c r="E579" s="119"/>
      <c r="F579" s="119"/>
      <c r="G579" s="119"/>
      <c r="H579" s="119"/>
    </row>
    <row r="580" spans="2:8" ht="14.5">
      <c r="B580" s="119" t="s">
        <v>385</v>
      </c>
      <c r="C580" s="119"/>
      <c r="D580" s="119"/>
      <c r="E580" s="119"/>
      <c r="F580" s="119"/>
      <c r="G580" s="119"/>
      <c r="H580" s="119"/>
    </row>
    <row r="581" spans="2:8" ht="145">
      <c r="B581" s="120" t="s">
        <v>386</v>
      </c>
      <c r="C581" s="119"/>
      <c r="D581" s="119"/>
      <c r="E581" s="119"/>
      <c r="F581" s="119"/>
      <c r="G581" s="119"/>
      <c r="H581" s="119"/>
    </row>
    <row r="582" spans="2:8" ht="14.5">
      <c r="B582" s="119" t="s">
        <v>417</v>
      </c>
      <c r="C582" s="119">
        <v>60.6</v>
      </c>
      <c r="D582" s="119">
        <v>1.5</v>
      </c>
      <c r="E582" s="119" t="s">
        <v>165</v>
      </c>
      <c r="F582" s="119" t="s">
        <v>165</v>
      </c>
      <c r="G582" s="119" t="s">
        <v>165</v>
      </c>
      <c r="H582" s="119" t="s">
        <v>165</v>
      </c>
    </row>
    <row r="583" spans="2:8" ht="14.5">
      <c r="B583" s="119" t="s">
        <v>69</v>
      </c>
      <c r="C583" s="119">
        <v>60.2</v>
      </c>
      <c r="D583" s="119">
        <v>1.3</v>
      </c>
      <c r="E583" s="119" t="s">
        <v>165</v>
      </c>
      <c r="F583" s="119" t="s">
        <v>165</v>
      </c>
      <c r="G583" s="119" t="s">
        <v>165</v>
      </c>
      <c r="H583" s="119" t="s">
        <v>165</v>
      </c>
    </row>
    <row r="584" spans="2:8" ht="14.5">
      <c r="B584" s="119" t="s">
        <v>70</v>
      </c>
      <c r="C584" s="119">
        <v>60.3</v>
      </c>
      <c r="D584" s="119">
        <v>1.3</v>
      </c>
      <c r="E584" s="119" t="s">
        <v>165</v>
      </c>
      <c r="F584" s="119" t="s">
        <v>165</v>
      </c>
      <c r="G584" s="119" t="s">
        <v>165</v>
      </c>
      <c r="H584" s="119" t="s">
        <v>165</v>
      </c>
    </row>
    <row r="585" spans="2:8" ht="14.5">
      <c r="B585" s="119" t="s">
        <v>71</v>
      </c>
      <c r="C585" s="119">
        <v>60.4</v>
      </c>
      <c r="D585" s="119">
        <v>1.5</v>
      </c>
      <c r="E585" s="119" t="s">
        <v>165</v>
      </c>
      <c r="F585" s="119" t="s">
        <v>165</v>
      </c>
      <c r="G585" s="119" t="s">
        <v>165</v>
      </c>
      <c r="H585" s="119" t="s">
        <v>165</v>
      </c>
    </row>
    <row r="586" spans="2:8" ht="14.5">
      <c r="B586" s="119" t="s">
        <v>72</v>
      </c>
      <c r="C586" s="119">
        <v>60.6</v>
      </c>
      <c r="D586" s="119">
        <v>1.5</v>
      </c>
      <c r="E586" s="119" t="s">
        <v>165</v>
      </c>
      <c r="F586" s="119" t="s">
        <v>165</v>
      </c>
      <c r="G586" s="119" t="s">
        <v>165</v>
      </c>
      <c r="H586" s="119" t="s">
        <v>165</v>
      </c>
    </row>
    <row r="587" spans="2:8" ht="14.5">
      <c r="B587" s="119" t="s">
        <v>73</v>
      </c>
      <c r="C587" s="119">
        <v>60.7</v>
      </c>
      <c r="D587" s="119">
        <v>1.5</v>
      </c>
      <c r="E587" s="119" t="s">
        <v>165</v>
      </c>
      <c r="F587" s="119" t="s">
        <v>165</v>
      </c>
      <c r="G587" s="119" t="s">
        <v>165</v>
      </c>
      <c r="H587" s="119" t="s">
        <v>165</v>
      </c>
    </row>
    <row r="588" spans="2:8" ht="14.5">
      <c r="B588" s="119" t="s">
        <v>74</v>
      </c>
      <c r="C588" s="119">
        <v>60.7</v>
      </c>
      <c r="D588" s="119">
        <v>1.5</v>
      </c>
      <c r="E588" s="119" t="s">
        <v>165</v>
      </c>
      <c r="F588" s="119" t="s">
        <v>165</v>
      </c>
      <c r="G588" s="119" t="s">
        <v>165</v>
      </c>
      <c r="H588" s="119" t="s">
        <v>165</v>
      </c>
    </row>
    <row r="589" spans="2:8" ht="14.5">
      <c r="B589" s="119" t="s">
        <v>75</v>
      </c>
      <c r="C589" s="119">
        <v>60.7</v>
      </c>
      <c r="D589" s="119">
        <v>1.5</v>
      </c>
      <c r="E589" s="119" t="s">
        <v>165</v>
      </c>
      <c r="F589" s="119" t="s">
        <v>165</v>
      </c>
      <c r="G589" s="119" t="s">
        <v>165</v>
      </c>
      <c r="H589" s="119" t="s">
        <v>165</v>
      </c>
    </row>
    <row r="590" spans="2:8" ht="14.5">
      <c r="B590" s="119" t="s">
        <v>76</v>
      </c>
      <c r="C590" s="119">
        <v>60.7</v>
      </c>
      <c r="D590" s="119">
        <v>1.5</v>
      </c>
      <c r="E590" s="119" t="s">
        <v>165</v>
      </c>
      <c r="F590" s="119" t="s">
        <v>165</v>
      </c>
      <c r="G590" s="119" t="s">
        <v>165</v>
      </c>
      <c r="H590" s="119" t="s">
        <v>165</v>
      </c>
    </row>
    <row r="591" spans="2:8" ht="14.5">
      <c r="B591" s="119" t="s">
        <v>177</v>
      </c>
      <c r="C591" s="119">
        <v>60.7</v>
      </c>
      <c r="D591" s="119">
        <v>1.8</v>
      </c>
      <c r="E591" s="119" t="s">
        <v>165</v>
      </c>
      <c r="F591" s="119" t="s">
        <v>165</v>
      </c>
      <c r="G591" s="119" t="s">
        <v>165</v>
      </c>
      <c r="H591" s="119" t="s">
        <v>165</v>
      </c>
    </row>
    <row r="592" spans="2:8" ht="14.5">
      <c r="B592" s="119" t="s">
        <v>252</v>
      </c>
      <c r="C592" s="119">
        <v>60.7</v>
      </c>
      <c r="D592" s="119">
        <v>1.7</v>
      </c>
      <c r="E592" s="119" t="s">
        <v>165</v>
      </c>
      <c r="F592" s="119" t="s">
        <v>165</v>
      </c>
      <c r="G592" s="119" t="s">
        <v>165</v>
      </c>
      <c r="H592" s="119" t="s">
        <v>165</v>
      </c>
    </row>
    <row r="593" spans="2:8" ht="14.5">
      <c r="B593" s="119" t="s">
        <v>253</v>
      </c>
      <c r="C593" s="119">
        <v>60.9</v>
      </c>
      <c r="D593" s="119">
        <v>1.8</v>
      </c>
      <c r="E593" s="119" t="s">
        <v>165</v>
      </c>
      <c r="F593" s="119" t="s">
        <v>165</v>
      </c>
      <c r="G593" s="119" t="s">
        <v>165</v>
      </c>
      <c r="H593" s="119" t="s">
        <v>165</v>
      </c>
    </row>
    <row r="594" spans="2:8" ht="14.5">
      <c r="B594" s="119" t="s">
        <v>254</v>
      </c>
      <c r="C594" s="119">
        <v>61</v>
      </c>
      <c r="D594" s="119">
        <v>2</v>
      </c>
      <c r="E594" s="119" t="s">
        <v>165</v>
      </c>
      <c r="F594" s="119" t="s">
        <v>165</v>
      </c>
      <c r="G594" s="119" t="s">
        <v>165</v>
      </c>
      <c r="H594" s="119" t="s">
        <v>165</v>
      </c>
    </row>
    <row r="595" spans="2:8" ht="14.5">
      <c r="B595" s="119" t="s">
        <v>382</v>
      </c>
      <c r="C595" s="119"/>
      <c r="D595" s="119"/>
      <c r="E595" s="119"/>
      <c r="F595" s="119"/>
      <c r="G595" s="119"/>
      <c r="H595" s="119"/>
    </row>
    <row r="596" spans="2:8" ht="14.5">
      <c r="B596" s="119" t="s">
        <v>383</v>
      </c>
      <c r="C596" s="119"/>
      <c r="D596" s="119"/>
      <c r="E596" s="119"/>
      <c r="F596" s="119"/>
      <c r="G596" s="119"/>
      <c r="H596" s="119"/>
    </row>
    <row r="597" spans="2:8" ht="14.5">
      <c r="B597" s="119" t="s">
        <v>384</v>
      </c>
      <c r="C597" s="119"/>
      <c r="D597" s="119"/>
      <c r="E597" s="119"/>
      <c r="F597" s="119"/>
      <c r="G597" s="119"/>
      <c r="H597" s="119"/>
    </row>
    <row r="598" spans="2:8" ht="14.5">
      <c r="B598" s="119" t="s">
        <v>385</v>
      </c>
      <c r="C598" s="119"/>
      <c r="D598" s="119"/>
      <c r="E598" s="119"/>
      <c r="F598" s="119"/>
      <c r="G598" s="119"/>
      <c r="H598" s="119"/>
    </row>
    <row r="599" spans="2:8" ht="145">
      <c r="B599" s="120" t="s">
        <v>386</v>
      </c>
      <c r="C599" s="119"/>
      <c r="D599" s="119"/>
      <c r="E599" s="119"/>
      <c r="F599" s="119"/>
      <c r="G599" s="119"/>
      <c r="H599" s="119"/>
    </row>
    <row r="600" spans="2:8" ht="14.5">
      <c r="B600" s="119" t="s">
        <v>418</v>
      </c>
      <c r="C600" s="119">
        <v>59.7</v>
      </c>
      <c r="D600" s="119">
        <v>0.3</v>
      </c>
      <c r="E600" s="119" t="s">
        <v>165</v>
      </c>
      <c r="F600" s="119" t="s">
        <v>165</v>
      </c>
      <c r="G600" s="119" t="s">
        <v>165</v>
      </c>
      <c r="H600" s="119" t="s">
        <v>165</v>
      </c>
    </row>
    <row r="601" spans="2:8" ht="14.5">
      <c r="B601" s="119" t="s">
        <v>69</v>
      </c>
      <c r="C601" s="119">
        <v>59.4</v>
      </c>
      <c r="D601" s="119">
        <v>-0.7</v>
      </c>
      <c r="E601" s="119" t="s">
        <v>165</v>
      </c>
      <c r="F601" s="119" t="s">
        <v>165</v>
      </c>
      <c r="G601" s="119" t="s">
        <v>165</v>
      </c>
      <c r="H601" s="119" t="s">
        <v>165</v>
      </c>
    </row>
    <row r="602" spans="2:8" ht="14.5">
      <c r="B602" s="119" t="s">
        <v>70</v>
      </c>
      <c r="C602" s="119">
        <v>59.5</v>
      </c>
      <c r="D602" s="119">
        <v>-0.5</v>
      </c>
      <c r="E602" s="119" t="s">
        <v>165</v>
      </c>
      <c r="F602" s="119" t="s">
        <v>165</v>
      </c>
      <c r="G602" s="119" t="s">
        <v>165</v>
      </c>
      <c r="H602" s="119" t="s">
        <v>165</v>
      </c>
    </row>
    <row r="603" spans="2:8" ht="14.5">
      <c r="B603" s="119" t="s">
        <v>71</v>
      </c>
      <c r="C603" s="119">
        <v>59.5</v>
      </c>
      <c r="D603" s="119">
        <v>0</v>
      </c>
      <c r="E603" s="119" t="s">
        <v>165</v>
      </c>
      <c r="F603" s="119" t="s">
        <v>165</v>
      </c>
      <c r="G603" s="119" t="s">
        <v>165</v>
      </c>
      <c r="H603" s="119" t="s">
        <v>165</v>
      </c>
    </row>
    <row r="604" spans="2:8" ht="14.5">
      <c r="B604" s="119" t="s">
        <v>72</v>
      </c>
      <c r="C604" s="119">
        <v>59.7</v>
      </c>
      <c r="D604" s="119">
        <v>0.3</v>
      </c>
      <c r="E604" s="119" t="s">
        <v>165</v>
      </c>
      <c r="F604" s="119" t="s">
        <v>165</v>
      </c>
      <c r="G604" s="119" t="s">
        <v>165</v>
      </c>
      <c r="H604" s="119" t="s">
        <v>165</v>
      </c>
    </row>
    <row r="605" spans="2:8" ht="14.5">
      <c r="B605" s="119" t="s">
        <v>73</v>
      </c>
      <c r="C605" s="119">
        <v>59.8</v>
      </c>
      <c r="D605" s="119">
        <v>0.3</v>
      </c>
      <c r="E605" s="119" t="s">
        <v>165</v>
      </c>
      <c r="F605" s="119" t="s">
        <v>165</v>
      </c>
      <c r="G605" s="119" t="s">
        <v>165</v>
      </c>
      <c r="H605" s="119" t="s">
        <v>165</v>
      </c>
    </row>
    <row r="606" spans="2:8" ht="14.5">
      <c r="B606" s="119" t="s">
        <v>74</v>
      </c>
      <c r="C606" s="119">
        <v>59.8</v>
      </c>
      <c r="D606" s="119">
        <v>0.3</v>
      </c>
      <c r="E606" s="119" t="s">
        <v>165</v>
      </c>
      <c r="F606" s="119" t="s">
        <v>165</v>
      </c>
      <c r="G606" s="119" t="s">
        <v>165</v>
      </c>
      <c r="H606" s="119" t="s">
        <v>165</v>
      </c>
    </row>
    <row r="607" spans="2:8" ht="14.5">
      <c r="B607" s="119" t="s">
        <v>75</v>
      </c>
      <c r="C607" s="119">
        <v>59.8</v>
      </c>
      <c r="D607" s="119">
        <v>0.7</v>
      </c>
      <c r="E607" s="119" t="s">
        <v>165</v>
      </c>
      <c r="F607" s="119" t="s">
        <v>165</v>
      </c>
      <c r="G607" s="119" t="s">
        <v>165</v>
      </c>
      <c r="H607" s="119" t="s">
        <v>165</v>
      </c>
    </row>
    <row r="608" spans="2:8" ht="14.5">
      <c r="B608" s="119" t="s">
        <v>76</v>
      </c>
      <c r="C608" s="119">
        <v>59.8</v>
      </c>
      <c r="D608" s="119">
        <v>0.8</v>
      </c>
      <c r="E608" s="119" t="s">
        <v>165</v>
      </c>
      <c r="F608" s="119" t="s">
        <v>165</v>
      </c>
      <c r="G608" s="119" t="s">
        <v>165</v>
      </c>
      <c r="H608" s="119" t="s">
        <v>165</v>
      </c>
    </row>
    <row r="609" spans="2:8" ht="14.5">
      <c r="B609" s="119" t="s">
        <v>177</v>
      </c>
      <c r="C609" s="119">
        <v>59.6</v>
      </c>
      <c r="D609" s="119">
        <v>0.3</v>
      </c>
      <c r="E609" s="119" t="s">
        <v>165</v>
      </c>
      <c r="F609" s="119" t="s">
        <v>165</v>
      </c>
      <c r="G609" s="119" t="s">
        <v>165</v>
      </c>
      <c r="H609" s="119" t="s">
        <v>165</v>
      </c>
    </row>
    <row r="610" spans="2:8" ht="14.5">
      <c r="B610" s="119" t="s">
        <v>252</v>
      </c>
      <c r="C610" s="119">
        <v>59.7</v>
      </c>
      <c r="D610" s="119">
        <v>0.8</v>
      </c>
      <c r="E610" s="119" t="s">
        <v>165</v>
      </c>
      <c r="F610" s="119" t="s">
        <v>165</v>
      </c>
      <c r="G610" s="119" t="s">
        <v>165</v>
      </c>
      <c r="H610" s="119" t="s">
        <v>165</v>
      </c>
    </row>
    <row r="611" spans="2:8" ht="14.5">
      <c r="B611" s="119" t="s">
        <v>253</v>
      </c>
      <c r="C611" s="119">
        <v>59.8</v>
      </c>
      <c r="D611" s="119">
        <v>1</v>
      </c>
      <c r="E611" s="119" t="s">
        <v>165</v>
      </c>
      <c r="F611" s="119" t="s">
        <v>165</v>
      </c>
      <c r="G611" s="119" t="s">
        <v>165</v>
      </c>
      <c r="H611" s="119" t="s">
        <v>165</v>
      </c>
    </row>
    <row r="612" spans="2:8" ht="14.5">
      <c r="B612" s="119" t="s">
        <v>254</v>
      </c>
      <c r="C612" s="119">
        <v>59.8</v>
      </c>
      <c r="D612" s="119">
        <v>1</v>
      </c>
      <c r="E612" s="119" t="s">
        <v>165</v>
      </c>
      <c r="F612" s="119" t="s">
        <v>165</v>
      </c>
      <c r="G612" s="119" t="s">
        <v>165</v>
      </c>
      <c r="H612" s="119" t="s">
        <v>165</v>
      </c>
    </row>
    <row r="613" spans="2:8" ht="14.5">
      <c r="B613" s="119" t="s">
        <v>382</v>
      </c>
      <c r="C613" s="119"/>
      <c r="D613" s="119"/>
      <c r="E613" s="119"/>
      <c r="F613" s="119"/>
      <c r="G613" s="119"/>
      <c r="H613" s="119"/>
    </row>
    <row r="614" spans="2:8" ht="14.5">
      <c r="B614" s="119" t="s">
        <v>383</v>
      </c>
      <c r="C614" s="119"/>
      <c r="D614" s="119"/>
      <c r="E614" s="119"/>
      <c r="F614" s="119"/>
      <c r="G614" s="119"/>
      <c r="H614" s="119"/>
    </row>
    <row r="615" spans="2:8" ht="14.5">
      <c r="B615" s="119" t="s">
        <v>384</v>
      </c>
      <c r="C615" s="119"/>
      <c r="D615" s="119"/>
      <c r="E615" s="119"/>
      <c r="F615" s="119"/>
      <c r="G615" s="119"/>
      <c r="H615" s="119"/>
    </row>
    <row r="616" spans="2:8" ht="14.5">
      <c r="B616" s="119" t="s">
        <v>385</v>
      </c>
      <c r="C616" s="119"/>
      <c r="D616" s="119"/>
      <c r="E616" s="119"/>
      <c r="F616" s="119"/>
      <c r="G616" s="119"/>
      <c r="H616" s="119"/>
    </row>
    <row r="617" spans="2:8" ht="145">
      <c r="B617" s="120" t="s">
        <v>386</v>
      </c>
      <c r="C617" s="119"/>
      <c r="D617" s="119"/>
      <c r="E617" s="119"/>
      <c r="F617" s="119"/>
      <c r="G617" s="119"/>
      <c r="H617" s="119"/>
    </row>
    <row r="618" spans="2:8" ht="14.5">
      <c r="B618" s="119" t="s">
        <v>419</v>
      </c>
      <c r="C618" s="119">
        <v>59.5</v>
      </c>
      <c r="D618" s="119">
        <v>0.2</v>
      </c>
      <c r="E618" s="119" t="s">
        <v>165</v>
      </c>
      <c r="F618" s="119" t="s">
        <v>165</v>
      </c>
      <c r="G618" s="119" t="s">
        <v>165</v>
      </c>
      <c r="H618" s="119" t="s">
        <v>165</v>
      </c>
    </row>
    <row r="619" spans="2:8" ht="14.5">
      <c r="B619" s="119" t="s">
        <v>69</v>
      </c>
      <c r="C619" s="119">
        <v>59.8</v>
      </c>
      <c r="D619" s="119">
        <v>1.4</v>
      </c>
      <c r="E619" s="119" t="s">
        <v>165</v>
      </c>
      <c r="F619" s="119" t="s">
        <v>165</v>
      </c>
      <c r="G619" s="119" t="s">
        <v>165</v>
      </c>
      <c r="H619" s="119" t="s">
        <v>165</v>
      </c>
    </row>
    <row r="620" spans="2:8" ht="14.5">
      <c r="B620" s="119" t="s">
        <v>70</v>
      </c>
      <c r="C620" s="119">
        <v>59.8</v>
      </c>
      <c r="D620" s="119">
        <v>0.8</v>
      </c>
      <c r="E620" s="119" t="s">
        <v>165</v>
      </c>
      <c r="F620" s="119" t="s">
        <v>165</v>
      </c>
      <c r="G620" s="119" t="s">
        <v>165</v>
      </c>
      <c r="H620" s="119" t="s">
        <v>165</v>
      </c>
    </row>
    <row r="621" spans="2:8" ht="14.5">
      <c r="B621" s="119" t="s">
        <v>71</v>
      </c>
      <c r="C621" s="119">
        <v>59.5</v>
      </c>
      <c r="D621" s="119">
        <v>0.2</v>
      </c>
      <c r="E621" s="119" t="s">
        <v>165</v>
      </c>
      <c r="F621" s="119" t="s">
        <v>165</v>
      </c>
      <c r="G621" s="119" t="s">
        <v>165</v>
      </c>
      <c r="H621" s="119" t="s">
        <v>165</v>
      </c>
    </row>
    <row r="622" spans="2:8" ht="14.5">
      <c r="B622" s="119" t="s">
        <v>72</v>
      </c>
      <c r="C622" s="119">
        <v>59.5</v>
      </c>
      <c r="D622" s="119">
        <v>0.2</v>
      </c>
      <c r="E622" s="119" t="s">
        <v>165</v>
      </c>
      <c r="F622" s="119" t="s">
        <v>165</v>
      </c>
      <c r="G622" s="119" t="s">
        <v>165</v>
      </c>
      <c r="H622" s="119" t="s">
        <v>165</v>
      </c>
    </row>
    <row r="623" spans="2:8" ht="14.5">
      <c r="B623" s="119" t="s">
        <v>73</v>
      </c>
      <c r="C623" s="119">
        <v>59.6</v>
      </c>
      <c r="D623" s="119">
        <v>0.2</v>
      </c>
      <c r="E623" s="119" t="s">
        <v>165</v>
      </c>
      <c r="F623" s="119" t="s">
        <v>165</v>
      </c>
      <c r="G623" s="119" t="s">
        <v>165</v>
      </c>
      <c r="H623" s="119" t="s">
        <v>165</v>
      </c>
    </row>
    <row r="624" spans="2:8" ht="14.5">
      <c r="B624" s="119" t="s">
        <v>74</v>
      </c>
      <c r="C624" s="119">
        <v>59.6</v>
      </c>
      <c r="D624" s="119">
        <v>0.2</v>
      </c>
      <c r="E624" s="119" t="s">
        <v>165</v>
      </c>
      <c r="F624" s="119" t="s">
        <v>165</v>
      </c>
      <c r="G624" s="119" t="s">
        <v>165</v>
      </c>
      <c r="H624" s="119" t="s">
        <v>165</v>
      </c>
    </row>
    <row r="625" spans="2:8" ht="14.5">
      <c r="B625" s="119" t="s">
        <v>75</v>
      </c>
      <c r="C625" s="119">
        <v>59.4</v>
      </c>
      <c r="D625" s="119">
        <v>0</v>
      </c>
      <c r="E625" s="119" t="s">
        <v>165</v>
      </c>
      <c r="F625" s="119" t="s">
        <v>165</v>
      </c>
      <c r="G625" s="119" t="s">
        <v>165</v>
      </c>
      <c r="H625" s="119" t="s">
        <v>165</v>
      </c>
    </row>
    <row r="626" spans="2:8" ht="14.5">
      <c r="B626" s="119" t="s">
        <v>76</v>
      </c>
      <c r="C626" s="119">
        <v>59.3</v>
      </c>
      <c r="D626" s="119">
        <v>-0.2</v>
      </c>
      <c r="E626" s="119" t="s">
        <v>165</v>
      </c>
      <c r="F626" s="119" t="s">
        <v>165</v>
      </c>
      <c r="G626" s="119" t="s">
        <v>165</v>
      </c>
      <c r="H626" s="119" t="s">
        <v>165</v>
      </c>
    </row>
    <row r="627" spans="2:8" ht="14.5">
      <c r="B627" s="119" t="s">
        <v>177</v>
      </c>
      <c r="C627" s="119">
        <v>59.4</v>
      </c>
      <c r="D627" s="119">
        <v>0</v>
      </c>
      <c r="E627" s="119" t="s">
        <v>165</v>
      </c>
      <c r="F627" s="119" t="s">
        <v>165</v>
      </c>
      <c r="G627" s="119" t="s">
        <v>165</v>
      </c>
      <c r="H627" s="119" t="s">
        <v>165</v>
      </c>
    </row>
    <row r="628" spans="2:8" ht="14.5">
      <c r="B628" s="119" t="s">
        <v>252</v>
      </c>
      <c r="C628" s="119">
        <v>59.2</v>
      </c>
      <c r="D628" s="119">
        <v>-0.3</v>
      </c>
      <c r="E628" s="119" t="s">
        <v>165</v>
      </c>
      <c r="F628" s="119" t="s">
        <v>165</v>
      </c>
      <c r="G628" s="119" t="s">
        <v>165</v>
      </c>
      <c r="H628" s="119" t="s">
        <v>165</v>
      </c>
    </row>
    <row r="629" spans="2:8" ht="14.5">
      <c r="B629" s="119" t="s">
        <v>253</v>
      </c>
      <c r="C629" s="119">
        <v>59.2</v>
      </c>
      <c r="D629" s="119">
        <v>-0.5</v>
      </c>
      <c r="E629" s="119" t="s">
        <v>165</v>
      </c>
      <c r="F629" s="119" t="s">
        <v>165</v>
      </c>
      <c r="G629" s="119" t="s">
        <v>165</v>
      </c>
      <c r="H629" s="119" t="s">
        <v>165</v>
      </c>
    </row>
    <row r="630" spans="2:8" ht="14.5">
      <c r="B630" s="119" t="s">
        <v>254</v>
      </c>
      <c r="C630" s="119">
        <v>59.2</v>
      </c>
      <c r="D630" s="119">
        <v>-0.5</v>
      </c>
      <c r="E630" s="119" t="s">
        <v>165</v>
      </c>
      <c r="F630" s="119" t="s">
        <v>165</v>
      </c>
      <c r="G630" s="119" t="s">
        <v>165</v>
      </c>
      <c r="H630" s="119" t="s">
        <v>165</v>
      </c>
    </row>
    <row r="631" spans="2:8" ht="14.5">
      <c r="B631" s="119" t="s">
        <v>382</v>
      </c>
      <c r="C631" s="119"/>
      <c r="D631" s="119"/>
      <c r="E631" s="119"/>
      <c r="F631" s="119"/>
      <c r="G631" s="119"/>
      <c r="H631" s="119"/>
    </row>
    <row r="632" spans="2:8" ht="14.5">
      <c r="B632" s="119" t="s">
        <v>383</v>
      </c>
      <c r="C632" s="119"/>
      <c r="D632" s="119"/>
      <c r="E632" s="119"/>
      <c r="F632" s="119"/>
      <c r="G632" s="119"/>
      <c r="H632" s="119"/>
    </row>
    <row r="633" spans="2:8" ht="14.5">
      <c r="B633" s="119" t="s">
        <v>384</v>
      </c>
      <c r="C633" s="119"/>
      <c r="D633" s="119"/>
      <c r="E633" s="119"/>
      <c r="F633" s="119"/>
      <c r="G633" s="119"/>
      <c r="H633" s="119"/>
    </row>
    <row r="634" spans="2:8" ht="14.5">
      <c r="B634" s="119" t="s">
        <v>385</v>
      </c>
      <c r="C634" s="119"/>
      <c r="D634" s="119"/>
      <c r="E634" s="119"/>
      <c r="F634" s="119"/>
      <c r="G634" s="119"/>
      <c r="H634" s="119"/>
    </row>
    <row r="635" spans="2:8" ht="145">
      <c r="B635" s="120" t="s">
        <v>386</v>
      </c>
      <c r="C635" s="119"/>
      <c r="D635" s="119"/>
      <c r="E635" s="119"/>
      <c r="F635" s="119"/>
      <c r="G635" s="119"/>
      <c r="H635" s="119"/>
    </row>
    <row r="636" spans="2:8" ht="14.5">
      <c r="B636" s="119" t="s">
        <v>420</v>
      </c>
      <c r="C636" s="119">
        <v>59.4</v>
      </c>
      <c r="D636" s="119">
        <v>2.2000000000000002</v>
      </c>
      <c r="E636" s="119" t="s">
        <v>165</v>
      </c>
      <c r="F636" s="119" t="s">
        <v>165</v>
      </c>
      <c r="G636" s="119" t="s">
        <v>165</v>
      </c>
      <c r="H636" s="119" t="s">
        <v>165</v>
      </c>
    </row>
    <row r="637" spans="2:8" ht="14.5">
      <c r="B637" s="119" t="s">
        <v>69</v>
      </c>
      <c r="C637" s="119">
        <v>59</v>
      </c>
      <c r="D637" s="119">
        <v>2.2999999999999998</v>
      </c>
      <c r="E637" s="119" t="s">
        <v>165</v>
      </c>
      <c r="F637" s="119" t="s">
        <v>165</v>
      </c>
      <c r="G637" s="119" t="s">
        <v>165</v>
      </c>
      <c r="H637" s="119" t="s">
        <v>165</v>
      </c>
    </row>
    <row r="638" spans="2:8" ht="14.5">
      <c r="B638" s="119" t="s">
        <v>70</v>
      </c>
      <c r="C638" s="119">
        <v>59.3</v>
      </c>
      <c r="D638" s="119">
        <v>2.6</v>
      </c>
      <c r="E638" s="119" t="s">
        <v>165</v>
      </c>
      <c r="F638" s="119" t="s">
        <v>165</v>
      </c>
      <c r="G638" s="119" t="s">
        <v>165</v>
      </c>
      <c r="H638" s="119" t="s">
        <v>165</v>
      </c>
    </row>
    <row r="639" spans="2:8" ht="14.5">
      <c r="B639" s="119" t="s">
        <v>71</v>
      </c>
      <c r="C639" s="119">
        <v>59.4</v>
      </c>
      <c r="D639" s="119">
        <v>2.8</v>
      </c>
      <c r="E639" s="119" t="s">
        <v>165</v>
      </c>
      <c r="F639" s="119" t="s">
        <v>165</v>
      </c>
      <c r="G639" s="119" t="s">
        <v>165</v>
      </c>
      <c r="H639" s="119" t="s">
        <v>165</v>
      </c>
    </row>
    <row r="640" spans="2:8" ht="14.5">
      <c r="B640" s="119" t="s">
        <v>72</v>
      </c>
      <c r="C640" s="119">
        <v>59.4</v>
      </c>
      <c r="D640" s="119">
        <v>2.4</v>
      </c>
      <c r="E640" s="119" t="s">
        <v>165</v>
      </c>
      <c r="F640" s="119" t="s">
        <v>165</v>
      </c>
      <c r="G640" s="119" t="s">
        <v>165</v>
      </c>
      <c r="H640" s="119" t="s">
        <v>165</v>
      </c>
    </row>
    <row r="641" spans="2:8" ht="14.5">
      <c r="B641" s="119" t="s">
        <v>73</v>
      </c>
      <c r="C641" s="119">
        <v>59.5</v>
      </c>
      <c r="D641" s="119">
        <v>2.4</v>
      </c>
      <c r="E641" s="119" t="s">
        <v>165</v>
      </c>
      <c r="F641" s="119" t="s">
        <v>165</v>
      </c>
      <c r="G641" s="119" t="s">
        <v>165</v>
      </c>
      <c r="H641" s="119" t="s">
        <v>165</v>
      </c>
    </row>
    <row r="642" spans="2:8" ht="14.5">
      <c r="B642" s="119" t="s">
        <v>74</v>
      </c>
      <c r="C642" s="119">
        <v>59.5</v>
      </c>
      <c r="D642" s="119">
        <v>2.1</v>
      </c>
      <c r="E642" s="119" t="s">
        <v>165</v>
      </c>
      <c r="F642" s="119" t="s">
        <v>165</v>
      </c>
      <c r="G642" s="119" t="s">
        <v>165</v>
      </c>
      <c r="H642" s="119" t="s">
        <v>165</v>
      </c>
    </row>
    <row r="643" spans="2:8" ht="14.5">
      <c r="B643" s="119" t="s">
        <v>75</v>
      </c>
      <c r="C643" s="119">
        <v>59.4</v>
      </c>
      <c r="D643" s="119">
        <v>2.1</v>
      </c>
      <c r="E643" s="119" t="s">
        <v>165</v>
      </c>
      <c r="F643" s="119" t="s">
        <v>165</v>
      </c>
      <c r="G643" s="119" t="s">
        <v>165</v>
      </c>
      <c r="H643" s="119" t="s">
        <v>165</v>
      </c>
    </row>
    <row r="644" spans="2:8" ht="14.5">
      <c r="B644" s="119" t="s">
        <v>76</v>
      </c>
      <c r="C644" s="119">
        <v>59.4</v>
      </c>
      <c r="D644" s="119">
        <v>2.2000000000000002</v>
      </c>
      <c r="E644" s="119" t="s">
        <v>165</v>
      </c>
      <c r="F644" s="119" t="s">
        <v>165</v>
      </c>
      <c r="G644" s="119" t="s">
        <v>165</v>
      </c>
      <c r="H644" s="119" t="s">
        <v>165</v>
      </c>
    </row>
    <row r="645" spans="2:8" ht="14.5">
      <c r="B645" s="119" t="s">
        <v>177</v>
      </c>
      <c r="C645" s="119">
        <v>59.4</v>
      </c>
      <c r="D645" s="119">
        <v>2.2000000000000002</v>
      </c>
      <c r="E645" s="119" t="s">
        <v>165</v>
      </c>
      <c r="F645" s="119" t="s">
        <v>165</v>
      </c>
      <c r="G645" s="119" t="s">
        <v>165</v>
      </c>
      <c r="H645" s="119" t="s">
        <v>165</v>
      </c>
    </row>
    <row r="646" spans="2:8" ht="14.5">
      <c r="B646" s="119" t="s">
        <v>252</v>
      </c>
      <c r="C646" s="119">
        <v>59.4</v>
      </c>
      <c r="D646" s="119">
        <v>1.7</v>
      </c>
      <c r="E646" s="119" t="s">
        <v>165</v>
      </c>
      <c r="F646" s="119" t="s">
        <v>165</v>
      </c>
      <c r="G646" s="119" t="s">
        <v>165</v>
      </c>
      <c r="H646" s="119" t="s">
        <v>165</v>
      </c>
    </row>
    <row r="647" spans="2:8" ht="14.5">
      <c r="B647" s="119" t="s">
        <v>253</v>
      </c>
      <c r="C647" s="119">
        <v>59.5</v>
      </c>
      <c r="D647" s="119">
        <v>1.7</v>
      </c>
      <c r="E647" s="119" t="s">
        <v>165</v>
      </c>
      <c r="F647" s="119" t="s">
        <v>165</v>
      </c>
      <c r="G647" s="119" t="s">
        <v>165</v>
      </c>
      <c r="H647" s="119" t="s">
        <v>165</v>
      </c>
    </row>
    <row r="648" spans="2:8" ht="14.5">
      <c r="B648" s="119" t="s">
        <v>254</v>
      </c>
      <c r="C648" s="119">
        <v>59.5</v>
      </c>
      <c r="D648" s="119">
        <v>1.5</v>
      </c>
      <c r="E648" s="119" t="s">
        <v>165</v>
      </c>
      <c r="F648" s="119" t="s">
        <v>165</v>
      </c>
      <c r="G648" s="119" t="s">
        <v>165</v>
      </c>
      <c r="H648" s="119" t="s">
        <v>165</v>
      </c>
    </row>
    <row r="649" spans="2:8" ht="14.5">
      <c r="B649" s="119" t="s">
        <v>382</v>
      </c>
      <c r="C649" s="119"/>
      <c r="D649" s="119"/>
      <c r="E649" s="119"/>
      <c r="F649" s="119"/>
      <c r="G649" s="119"/>
      <c r="H649" s="119"/>
    </row>
    <row r="650" spans="2:8" ht="14.5">
      <c r="B650" s="119" t="s">
        <v>383</v>
      </c>
      <c r="C650" s="119"/>
      <c r="D650" s="119"/>
      <c r="E650" s="119"/>
      <c r="F650" s="119"/>
      <c r="G650" s="119"/>
      <c r="H650" s="119"/>
    </row>
    <row r="651" spans="2:8" ht="14.5">
      <c r="B651" s="119" t="s">
        <v>384</v>
      </c>
      <c r="C651" s="119"/>
      <c r="D651" s="119"/>
      <c r="E651" s="119"/>
      <c r="F651" s="119"/>
      <c r="G651" s="119"/>
      <c r="H651" s="119"/>
    </row>
    <row r="652" spans="2:8" ht="14.5">
      <c r="B652" s="119" t="s">
        <v>385</v>
      </c>
      <c r="C652" s="119"/>
      <c r="D652" s="119"/>
      <c r="E652" s="119"/>
      <c r="F652" s="119"/>
      <c r="G652" s="119"/>
      <c r="H652" s="119"/>
    </row>
    <row r="653" spans="2:8" ht="145">
      <c r="B653" s="120" t="s">
        <v>386</v>
      </c>
      <c r="C653" s="119"/>
      <c r="D653" s="119"/>
      <c r="E653" s="119"/>
      <c r="F653" s="119"/>
      <c r="G653" s="119"/>
      <c r="H653" s="119"/>
    </row>
    <row r="654" spans="2:8" ht="14.5">
      <c r="B654" s="119" t="s">
        <v>421</v>
      </c>
      <c r="C654" s="119">
        <v>58.1</v>
      </c>
      <c r="D654" s="119">
        <v>2.2999999999999998</v>
      </c>
      <c r="E654" s="119" t="s">
        <v>165</v>
      </c>
      <c r="F654" s="119" t="s">
        <v>165</v>
      </c>
      <c r="G654" s="119" t="s">
        <v>165</v>
      </c>
      <c r="H654" s="119" t="s">
        <v>165</v>
      </c>
    </row>
    <row r="655" spans="2:8" ht="14.5">
      <c r="B655" s="119" t="s">
        <v>69</v>
      </c>
      <c r="C655" s="119">
        <v>57.7</v>
      </c>
      <c r="D655" s="119">
        <v>2.5</v>
      </c>
      <c r="E655" s="119" t="s">
        <v>165</v>
      </c>
      <c r="F655" s="119" t="s">
        <v>165</v>
      </c>
      <c r="G655" s="119" t="s">
        <v>165</v>
      </c>
      <c r="H655" s="119" t="s">
        <v>165</v>
      </c>
    </row>
    <row r="656" spans="2:8" ht="14.5">
      <c r="B656" s="119" t="s">
        <v>70</v>
      </c>
      <c r="C656" s="119">
        <v>57.8</v>
      </c>
      <c r="D656" s="119">
        <v>2.7</v>
      </c>
      <c r="E656" s="119" t="s">
        <v>165</v>
      </c>
      <c r="F656" s="119" t="s">
        <v>165</v>
      </c>
      <c r="G656" s="119" t="s">
        <v>165</v>
      </c>
      <c r="H656" s="119" t="s">
        <v>165</v>
      </c>
    </row>
    <row r="657" spans="2:8" ht="14.5">
      <c r="B657" s="119" t="s">
        <v>71</v>
      </c>
      <c r="C657" s="119">
        <v>57.8</v>
      </c>
      <c r="D657" s="119">
        <v>3</v>
      </c>
      <c r="E657" s="119" t="s">
        <v>165</v>
      </c>
      <c r="F657" s="119" t="s">
        <v>165</v>
      </c>
      <c r="G657" s="119" t="s">
        <v>165</v>
      </c>
      <c r="H657" s="119" t="s">
        <v>165</v>
      </c>
    </row>
    <row r="658" spans="2:8" ht="14.5">
      <c r="B658" s="119" t="s">
        <v>72</v>
      </c>
      <c r="C658" s="119">
        <v>58</v>
      </c>
      <c r="D658" s="119">
        <v>3</v>
      </c>
      <c r="E658" s="119" t="s">
        <v>165</v>
      </c>
      <c r="F658" s="119" t="s">
        <v>165</v>
      </c>
      <c r="G658" s="119" t="s">
        <v>165</v>
      </c>
      <c r="H658" s="119" t="s">
        <v>165</v>
      </c>
    </row>
    <row r="659" spans="2:8" ht="14.5">
      <c r="B659" s="119" t="s">
        <v>73</v>
      </c>
      <c r="C659" s="119">
        <v>58.1</v>
      </c>
      <c r="D659" s="119">
        <v>3</v>
      </c>
      <c r="E659" s="119" t="s">
        <v>165</v>
      </c>
      <c r="F659" s="119" t="s">
        <v>165</v>
      </c>
      <c r="G659" s="119" t="s">
        <v>165</v>
      </c>
      <c r="H659" s="119" t="s">
        <v>165</v>
      </c>
    </row>
    <row r="660" spans="2:8" ht="14.5">
      <c r="B660" s="119" t="s">
        <v>74</v>
      </c>
      <c r="C660" s="119">
        <v>58.3</v>
      </c>
      <c r="D660" s="119">
        <v>3</v>
      </c>
      <c r="E660" s="119" t="s">
        <v>165</v>
      </c>
      <c r="F660" s="119" t="s">
        <v>165</v>
      </c>
      <c r="G660" s="119" t="s">
        <v>165</v>
      </c>
      <c r="H660" s="119" t="s">
        <v>165</v>
      </c>
    </row>
    <row r="661" spans="2:8" ht="14.5">
      <c r="B661" s="119" t="s">
        <v>75</v>
      </c>
      <c r="C661" s="119">
        <v>58.2</v>
      </c>
      <c r="D661" s="119">
        <v>2.5</v>
      </c>
      <c r="E661" s="119" t="s">
        <v>165</v>
      </c>
      <c r="F661" s="119" t="s">
        <v>165</v>
      </c>
      <c r="G661" s="119" t="s">
        <v>165</v>
      </c>
      <c r="H661" s="119" t="s">
        <v>165</v>
      </c>
    </row>
    <row r="662" spans="2:8" ht="14.5">
      <c r="B662" s="119" t="s">
        <v>76</v>
      </c>
      <c r="C662" s="119">
        <v>58.1</v>
      </c>
      <c r="D662" s="119">
        <v>1.6</v>
      </c>
      <c r="E662" s="119" t="s">
        <v>165</v>
      </c>
      <c r="F662" s="119" t="s">
        <v>165</v>
      </c>
      <c r="G662" s="119" t="s">
        <v>165</v>
      </c>
      <c r="H662" s="119" t="s">
        <v>165</v>
      </c>
    </row>
    <row r="663" spans="2:8" ht="14.5">
      <c r="B663" s="119" t="s">
        <v>177</v>
      </c>
      <c r="C663" s="119">
        <v>58.1</v>
      </c>
      <c r="D663" s="119">
        <v>1.6</v>
      </c>
      <c r="E663" s="119" t="s">
        <v>165</v>
      </c>
      <c r="F663" s="119" t="s">
        <v>165</v>
      </c>
      <c r="G663" s="119" t="s">
        <v>165</v>
      </c>
      <c r="H663" s="119" t="s">
        <v>165</v>
      </c>
    </row>
    <row r="664" spans="2:8" ht="14.5">
      <c r="B664" s="119" t="s">
        <v>252</v>
      </c>
      <c r="C664" s="119">
        <v>58.4</v>
      </c>
      <c r="D664" s="119">
        <v>2.1</v>
      </c>
      <c r="E664" s="119" t="s">
        <v>165</v>
      </c>
      <c r="F664" s="119" t="s">
        <v>165</v>
      </c>
      <c r="G664" s="119" t="s">
        <v>165</v>
      </c>
      <c r="H664" s="119" t="s">
        <v>165</v>
      </c>
    </row>
    <row r="665" spans="2:8" ht="14.5">
      <c r="B665" s="119" t="s">
        <v>253</v>
      </c>
      <c r="C665" s="119">
        <v>58.5</v>
      </c>
      <c r="D665" s="119">
        <v>1.9</v>
      </c>
      <c r="E665" s="119" t="s">
        <v>165</v>
      </c>
      <c r="F665" s="119" t="s">
        <v>165</v>
      </c>
      <c r="G665" s="119" t="s">
        <v>165</v>
      </c>
      <c r="H665" s="119" t="s">
        <v>165</v>
      </c>
    </row>
    <row r="666" spans="2:8" ht="14.5">
      <c r="B666" s="119" t="s">
        <v>254</v>
      </c>
      <c r="C666" s="119">
        <v>58.6</v>
      </c>
      <c r="D666" s="119">
        <v>2.1</v>
      </c>
      <c r="E666" s="119" t="s">
        <v>165</v>
      </c>
      <c r="F666" s="119" t="s">
        <v>165</v>
      </c>
      <c r="G666" s="119" t="s">
        <v>165</v>
      </c>
      <c r="H666" s="119" t="s">
        <v>165</v>
      </c>
    </row>
    <row r="667" spans="2:8" ht="14.5">
      <c r="B667" s="119" t="s">
        <v>382</v>
      </c>
      <c r="C667" s="119"/>
      <c r="D667" s="119"/>
      <c r="E667" s="119"/>
      <c r="F667" s="119"/>
      <c r="G667" s="119"/>
      <c r="H667" s="119"/>
    </row>
    <row r="668" spans="2:8" ht="14.5">
      <c r="B668" s="119" t="s">
        <v>383</v>
      </c>
      <c r="C668" s="119"/>
      <c r="D668" s="119"/>
      <c r="E668" s="119"/>
      <c r="F668" s="119"/>
      <c r="G668" s="119"/>
      <c r="H668" s="119"/>
    </row>
    <row r="669" spans="2:8" ht="14.5">
      <c r="B669" s="119" t="s">
        <v>384</v>
      </c>
      <c r="C669" s="119"/>
      <c r="D669" s="119"/>
      <c r="E669" s="119"/>
      <c r="F669" s="119"/>
      <c r="G669" s="119"/>
      <c r="H669" s="119"/>
    </row>
    <row r="670" spans="2:8" ht="14.5">
      <c r="B670" s="119" t="s">
        <v>385</v>
      </c>
      <c r="C670" s="119"/>
      <c r="D670" s="119"/>
      <c r="E670" s="119"/>
      <c r="F670" s="119"/>
      <c r="G670" s="119"/>
      <c r="H670" s="119"/>
    </row>
    <row r="671" spans="2:8" ht="145">
      <c r="B671" s="120" t="s">
        <v>386</v>
      </c>
      <c r="C671" s="119"/>
      <c r="D671" s="119"/>
      <c r="E671" s="119"/>
      <c r="F671" s="119"/>
      <c r="G671" s="119"/>
      <c r="H671" s="119"/>
    </row>
    <row r="672" spans="2:8" ht="14.5">
      <c r="B672" s="119" t="s">
        <v>422</v>
      </c>
      <c r="C672" s="119">
        <v>56.8</v>
      </c>
      <c r="D672" s="119">
        <v>3.3</v>
      </c>
      <c r="E672" s="119" t="s">
        <v>165</v>
      </c>
      <c r="F672" s="119" t="s">
        <v>165</v>
      </c>
      <c r="G672" s="119" t="s">
        <v>165</v>
      </c>
      <c r="H672" s="119" t="s">
        <v>165</v>
      </c>
    </row>
    <row r="673" spans="2:8" ht="14.5">
      <c r="B673" s="119" t="s">
        <v>69</v>
      </c>
      <c r="C673" s="119">
        <v>56.3</v>
      </c>
      <c r="D673" s="119">
        <v>4.5</v>
      </c>
      <c r="E673" s="119" t="s">
        <v>165</v>
      </c>
      <c r="F673" s="119" t="s">
        <v>165</v>
      </c>
      <c r="G673" s="119" t="s">
        <v>165</v>
      </c>
      <c r="H673" s="119" t="s">
        <v>165</v>
      </c>
    </row>
    <row r="674" spans="2:8" ht="14.5">
      <c r="B674" s="119" t="s">
        <v>70</v>
      </c>
      <c r="C674" s="119">
        <v>56.3</v>
      </c>
      <c r="D674" s="119">
        <v>4.0999999999999996</v>
      </c>
      <c r="E674" s="119" t="s">
        <v>165</v>
      </c>
      <c r="F674" s="119" t="s">
        <v>165</v>
      </c>
      <c r="G674" s="119" t="s">
        <v>165</v>
      </c>
      <c r="H674" s="119" t="s">
        <v>165</v>
      </c>
    </row>
    <row r="675" spans="2:8" ht="14.5">
      <c r="B675" s="119" t="s">
        <v>71</v>
      </c>
      <c r="C675" s="119">
        <v>56.1</v>
      </c>
      <c r="D675" s="119">
        <v>3.9</v>
      </c>
      <c r="E675" s="119" t="s">
        <v>165</v>
      </c>
      <c r="F675" s="119" t="s">
        <v>165</v>
      </c>
      <c r="G675" s="119" t="s">
        <v>165</v>
      </c>
      <c r="H675" s="119" t="s">
        <v>165</v>
      </c>
    </row>
    <row r="676" spans="2:8" ht="14.5">
      <c r="B676" s="119" t="s">
        <v>72</v>
      </c>
      <c r="C676" s="119">
        <v>56.3</v>
      </c>
      <c r="D676" s="119">
        <v>3.9</v>
      </c>
      <c r="E676" s="119" t="s">
        <v>165</v>
      </c>
      <c r="F676" s="119" t="s">
        <v>165</v>
      </c>
      <c r="G676" s="119" t="s">
        <v>165</v>
      </c>
      <c r="H676" s="119" t="s">
        <v>165</v>
      </c>
    </row>
    <row r="677" spans="2:8" ht="14.5">
      <c r="B677" s="119" t="s">
        <v>73</v>
      </c>
      <c r="C677" s="119">
        <v>56.4</v>
      </c>
      <c r="D677" s="119">
        <v>3.3</v>
      </c>
      <c r="E677" s="119" t="s">
        <v>165</v>
      </c>
      <c r="F677" s="119" t="s">
        <v>165</v>
      </c>
      <c r="G677" s="119" t="s">
        <v>165</v>
      </c>
      <c r="H677" s="119" t="s">
        <v>165</v>
      </c>
    </row>
    <row r="678" spans="2:8" ht="14.5">
      <c r="B678" s="119" t="s">
        <v>74</v>
      </c>
      <c r="C678" s="119">
        <v>56.6</v>
      </c>
      <c r="D678" s="119">
        <v>2.5</v>
      </c>
      <c r="E678" s="119" t="s">
        <v>165</v>
      </c>
      <c r="F678" s="119" t="s">
        <v>165</v>
      </c>
      <c r="G678" s="119" t="s">
        <v>165</v>
      </c>
      <c r="H678" s="119" t="s">
        <v>165</v>
      </c>
    </row>
    <row r="679" spans="2:8" ht="14.5">
      <c r="B679" s="119" t="s">
        <v>75</v>
      </c>
      <c r="C679" s="119">
        <v>56.8</v>
      </c>
      <c r="D679" s="119">
        <v>2.5</v>
      </c>
      <c r="E679" s="119" t="s">
        <v>165</v>
      </c>
      <c r="F679" s="119" t="s">
        <v>165</v>
      </c>
      <c r="G679" s="119" t="s">
        <v>165</v>
      </c>
      <c r="H679" s="119" t="s">
        <v>165</v>
      </c>
    </row>
    <row r="680" spans="2:8" ht="14.5">
      <c r="B680" s="119" t="s">
        <v>76</v>
      </c>
      <c r="C680" s="119">
        <v>57.2</v>
      </c>
      <c r="D680" s="119">
        <v>3.4</v>
      </c>
      <c r="E680" s="119" t="s">
        <v>165</v>
      </c>
      <c r="F680" s="119" t="s">
        <v>165</v>
      </c>
      <c r="G680" s="119" t="s">
        <v>165</v>
      </c>
      <c r="H680" s="119" t="s">
        <v>165</v>
      </c>
    </row>
    <row r="681" spans="2:8" ht="14.5">
      <c r="B681" s="119" t="s">
        <v>177</v>
      </c>
      <c r="C681" s="119">
        <v>57.2</v>
      </c>
      <c r="D681" s="119">
        <v>3.2</v>
      </c>
      <c r="E681" s="119" t="s">
        <v>165</v>
      </c>
      <c r="F681" s="119" t="s">
        <v>165</v>
      </c>
      <c r="G681" s="119" t="s">
        <v>165</v>
      </c>
      <c r="H681" s="119" t="s">
        <v>165</v>
      </c>
    </row>
    <row r="682" spans="2:8" ht="14.5">
      <c r="B682" s="119" t="s">
        <v>252</v>
      </c>
      <c r="C682" s="119">
        <v>57.2</v>
      </c>
      <c r="D682" s="119">
        <v>2.9</v>
      </c>
      <c r="E682" s="119" t="s">
        <v>165</v>
      </c>
      <c r="F682" s="119" t="s">
        <v>165</v>
      </c>
      <c r="G682" s="119" t="s">
        <v>165</v>
      </c>
      <c r="H682" s="119" t="s">
        <v>165</v>
      </c>
    </row>
    <row r="683" spans="2:8" ht="14.5">
      <c r="B683" s="119" t="s">
        <v>253</v>
      </c>
      <c r="C683" s="119">
        <v>57.4</v>
      </c>
      <c r="D683" s="119">
        <v>2.7</v>
      </c>
      <c r="E683" s="119" t="s">
        <v>165</v>
      </c>
      <c r="F683" s="119" t="s">
        <v>165</v>
      </c>
      <c r="G683" s="119" t="s">
        <v>165</v>
      </c>
      <c r="H683" s="119" t="s">
        <v>165</v>
      </c>
    </row>
    <row r="684" spans="2:8" ht="14.5">
      <c r="B684" s="119" t="s">
        <v>254</v>
      </c>
      <c r="C684" s="119">
        <v>57.4</v>
      </c>
      <c r="D684" s="119">
        <v>2.2999999999999998</v>
      </c>
      <c r="E684" s="119" t="s">
        <v>165</v>
      </c>
      <c r="F684" s="119" t="s">
        <v>165</v>
      </c>
      <c r="G684" s="119" t="s">
        <v>165</v>
      </c>
      <c r="H684" s="119" t="s">
        <v>165</v>
      </c>
    </row>
    <row r="685" spans="2:8" ht="14.5">
      <c r="B685" s="119" t="s">
        <v>382</v>
      </c>
      <c r="C685" s="119"/>
      <c r="D685" s="119"/>
      <c r="E685" s="119"/>
      <c r="F685" s="119"/>
      <c r="G685" s="119"/>
      <c r="H685" s="119"/>
    </row>
    <row r="686" spans="2:8" ht="14.5">
      <c r="B686" s="119" t="s">
        <v>383</v>
      </c>
      <c r="C686" s="119"/>
      <c r="D686" s="119"/>
      <c r="E686" s="119"/>
      <c r="F686" s="119"/>
      <c r="G686" s="119"/>
      <c r="H686" s="119"/>
    </row>
    <row r="687" spans="2:8" ht="14.5">
      <c r="B687" s="119" t="s">
        <v>384</v>
      </c>
      <c r="C687" s="119"/>
      <c r="D687" s="119"/>
      <c r="E687" s="119"/>
      <c r="F687" s="119"/>
      <c r="G687" s="119"/>
      <c r="H687" s="119"/>
    </row>
    <row r="688" spans="2:8" ht="14.5">
      <c r="B688" s="119" t="s">
        <v>385</v>
      </c>
      <c r="C688" s="119"/>
      <c r="D688" s="119"/>
      <c r="E688" s="119"/>
      <c r="F688" s="119"/>
      <c r="G688" s="119"/>
      <c r="H688" s="119"/>
    </row>
    <row r="689" spans="2:8" ht="145">
      <c r="B689" s="120" t="s">
        <v>386</v>
      </c>
      <c r="C689" s="119"/>
      <c r="D689" s="119"/>
      <c r="E689" s="119"/>
      <c r="F689" s="119"/>
      <c r="G689" s="119"/>
      <c r="H689" s="119"/>
    </row>
    <row r="690" spans="2:8" ht="14.5">
      <c r="B690" s="119" t="s">
        <v>423</v>
      </c>
      <c r="C690" s="119">
        <v>55</v>
      </c>
      <c r="D690" s="119">
        <v>5.6</v>
      </c>
      <c r="E690" s="119" t="s">
        <v>165</v>
      </c>
      <c r="F690" s="119" t="s">
        <v>165</v>
      </c>
      <c r="G690" s="119" t="s">
        <v>165</v>
      </c>
      <c r="H690" s="119" t="s">
        <v>165</v>
      </c>
    </row>
    <row r="691" spans="2:8" ht="14.5">
      <c r="B691" s="119" t="s">
        <v>69</v>
      </c>
      <c r="C691" s="119">
        <v>53.9</v>
      </c>
      <c r="D691" s="119">
        <v>6.7</v>
      </c>
      <c r="E691" s="119" t="s">
        <v>165</v>
      </c>
      <c r="F691" s="119" t="s">
        <v>165</v>
      </c>
      <c r="G691" s="119" t="s">
        <v>165</v>
      </c>
      <c r="H691" s="119" t="s">
        <v>165</v>
      </c>
    </row>
    <row r="692" spans="2:8" ht="14.5">
      <c r="B692" s="119" t="s">
        <v>70</v>
      </c>
      <c r="C692" s="119">
        <v>54.1</v>
      </c>
      <c r="D692" s="119">
        <v>6.5</v>
      </c>
      <c r="E692" s="119" t="s">
        <v>165</v>
      </c>
      <c r="F692" s="119" t="s">
        <v>165</v>
      </c>
      <c r="G692" s="119" t="s">
        <v>165</v>
      </c>
      <c r="H692" s="119" t="s">
        <v>165</v>
      </c>
    </row>
    <row r="693" spans="2:8" ht="14.5">
      <c r="B693" s="119" t="s">
        <v>71</v>
      </c>
      <c r="C693" s="119">
        <v>54</v>
      </c>
      <c r="D693" s="119">
        <v>5.5</v>
      </c>
      <c r="E693" s="119" t="s">
        <v>165</v>
      </c>
      <c r="F693" s="119" t="s">
        <v>165</v>
      </c>
      <c r="G693" s="119" t="s">
        <v>165</v>
      </c>
      <c r="H693" s="119" t="s">
        <v>165</v>
      </c>
    </row>
    <row r="694" spans="2:8" ht="14.5">
      <c r="B694" s="119" t="s">
        <v>72</v>
      </c>
      <c r="C694" s="119">
        <v>54.2</v>
      </c>
      <c r="D694" s="119">
        <v>5</v>
      </c>
      <c r="E694" s="119" t="s">
        <v>165</v>
      </c>
      <c r="F694" s="119" t="s">
        <v>165</v>
      </c>
      <c r="G694" s="119" t="s">
        <v>165</v>
      </c>
      <c r="H694" s="119" t="s">
        <v>165</v>
      </c>
    </row>
    <row r="695" spans="2:8" ht="14.5">
      <c r="B695" s="119" t="s">
        <v>73</v>
      </c>
      <c r="C695" s="119">
        <v>54.6</v>
      </c>
      <c r="D695" s="119">
        <v>5.6</v>
      </c>
      <c r="E695" s="119" t="s">
        <v>165</v>
      </c>
      <c r="F695" s="119" t="s">
        <v>165</v>
      </c>
      <c r="G695" s="119" t="s">
        <v>165</v>
      </c>
      <c r="H695" s="119" t="s">
        <v>165</v>
      </c>
    </row>
    <row r="696" spans="2:8" ht="14.5">
      <c r="B696" s="119" t="s">
        <v>74</v>
      </c>
      <c r="C696" s="119">
        <v>55.2</v>
      </c>
      <c r="D696" s="119">
        <v>6.4</v>
      </c>
      <c r="E696" s="119" t="s">
        <v>165</v>
      </c>
      <c r="F696" s="119" t="s">
        <v>165</v>
      </c>
      <c r="G696" s="119" t="s">
        <v>165</v>
      </c>
      <c r="H696" s="119" t="s">
        <v>165</v>
      </c>
    </row>
    <row r="697" spans="2:8" ht="14.5">
      <c r="B697" s="119" t="s">
        <v>75</v>
      </c>
      <c r="C697" s="119">
        <v>55.4</v>
      </c>
      <c r="D697" s="119">
        <v>5.9</v>
      </c>
      <c r="E697" s="119" t="s">
        <v>165</v>
      </c>
      <c r="F697" s="119" t="s">
        <v>165</v>
      </c>
      <c r="G697" s="119" t="s">
        <v>165</v>
      </c>
      <c r="H697" s="119" t="s">
        <v>165</v>
      </c>
    </row>
    <row r="698" spans="2:8" ht="14.5">
      <c r="B698" s="119" t="s">
        <v>76</v>
      </c>
      <c r="C698" s="119">
        <v>55.3</v>
      </c>
      <c r="D698" s="119">
        <v>5.3</v>
      </c>
      <c r="E698" s="119" t="s">
        <v>165</v>
      </c>
      <c r="F698" s="119" t="s">
        <v>165</v>
      </c>
      <c r="G698" s="119" t="s">
        <v>165</v>
      </c>
      <c r="H698" s="119" t="s">
        <v>165</v>
      </c>
    </row>
    <row r="699" spans="2:8" ht="14.5">
      <c r="B699" s="119" t="s">
        <v>177</v>
      </c>
      <c r="C699" s="119">
        <v>55.4</v>
      </c>
      <c r="D699" s="119">
        <v>4.9000000000000004</v>
      </c>
      <c r="E699" s="119" t="s">
        <v>165</v>
      </c>
      <c r="F699" s="119" t="s">
        <v>165</v>
      </c>
      <c r="G699" s="119" t="s">
        <v>165</v>
      </c>
      <c r="H699" s="119" t="s">
        <v>165</v>
      </c>
    </row>
    <row r="700" spans="2:8" ht="14.5">
      <c r="B700" s="119" t="s">
        <v>252</v>
      </c>
      <c r="C700" s="119">
        <v>55.6</v>
      </c>
      <c r="D700" s="119">
        <v>4.9000000000000004</v>
      </c>
      <c r="E700" s="119" t="s">
        <v>165</v>
      </c>
      <c r="F700" s="119" t="s">
        <v>165</v>
      </c>
      <c r="G700" s="119" t="s">
        <v>165</v>
      </c>
      <c r="H700" s="119" t="s">
        <v>165</v>
      </c>
    </row>
    <row r="701" spans="2:8" ht="14.5">
      <c r="B701" s="119" t="s">
        <v>253</v>
      </c>
      <c r="C701" s="119">
        <v>55.9</v>
      </c>
      <c r="D701" s="119">
        <v>4.7</v>
      </c>
      <c r="E701" s="119" t="s">
        <v>165</v>
      </c>
      <c r="F701" s="119" t="s">
        <v>165</v>
      </c>
      <c r="G701" s="119" t="s">
        <v>165</v>
      </c>
      <c r="H701" s="119" t="s">
        <v>165</v>
      </c>
    </row>
    <row r="702" spans="2:8" ht="14.5">
      <c r="B702" s="119" t="s">
        <v>254</v>
      </c>
      <c r="C702" s="119">
        <v>56.1</v>
      </c>
      <c r="D702" s="119">
        <v>4.9000000000000004</v>
      </c>
      <c r="E702" s="119" t="s">
        <v>165</v>
      </c>
      <c r="F702" s="119" t="s">
        <v>165</v>
      </c>
      <c r="G702" s="119" t="s">
        <v>165</v>
      </c>
      <c r="H702" s="119" t="s">
        <v>165</v>
      </c>
    </row>
    <row r="703" spans="2:8" ht="14.5">
      <c r="B703" s="119" t="s">
        <v>382</v>
      </c>
      <c r="C703" s="119"/>
      <c r="D703" s="119"/>
      <c r="E703" s="119"/>
      <c r="F703" s="119"/>
      <c r="G703" s="119"/>
      <c r="H703" s="119"/>
    </row>
    <row r="704" spans="2:8" ht="14.5">
      <c r="B704" s="119" t="s">
        <v>383</v>
      </c>
      <c r="C704" s="119"/>
      <c r="D704" s="119"/>
      <c r="E704" s="119"/>
      <c r="F704" s="119"/>
      <c r="G704" s="119"/>
      <c r="H704" s="119"/>
    </row>
    <row r="705" spans="2:8" ht="14.5">
      <c r="B705" s="119" t="s">
        <v>384</v>
      </c>
      <c r="C705" s="119"/>
      <c r="D705" s="119"/>
      <c r="E705" s="119"/>
      <c r="F705" s="119"/>
      <c r="G705" s="119"/>
      <c r="H705" s="119"/>
    </row>
    <row r="706" spans="2:8" ht="14.5">
      <c r="B706" s="119" t="s">
        <v>385</v>
      </c>
      <c r="C706" s="119"/>
      <c r="D706" s="119"/>
      <c r="E706" s="119"/>
      <c r="F706" s="119"/>
      <c r="G706" s="119"/>
      <c r="H706" s="119"/>
    </row>
    <row r="707" spans="2:8" ht="145">
      <c r="B707" s="120" t="s">
        <v>386</v>
      </c>
      <c r="C707" s="119"/>
      <c r="D707" s="119"/>
      <c r="E707" s="119"/>
      <c r="F707" s="119"/>
      <c r="G707" s="119"/>
      <c r="H707" s="119"/>
    </row>
    <row r="708" spans="2:8" ht="14.5">
      <c r="B708" s="119" t="s">
        <v>424</v>
      </c>
      <c r="C708" s="119">
        <v>52.1</v>
      </c>
      <c r="D708" s="119">
        <v>6.3</v>
      </c>
      <c r="E708" s="119" t="s">
        <v>165</v>
      </c>
      <c r="F708" s="119" t="s">
        <v>165</v>
      </c>
      <c r="G708" s="119" t="s">
        <v>165</v>
      </c>
      <c r="H708" s="119" t="s">
        <v>165</v>
      </c>
    </row>
    <row r="709" spans="2:8" ht="14.5">
      <c r="B709" s="119" t="s">
        <v>69</v>
      </c>
      <c r="C709" s="119">
        <v>50.5</v>
      </c>
      <c r="D709" s="119">
        <v>5.6</v>
      </c>
      <c r="E709" s="119" t="s">
        <v>165</v>
      </c>
      <c r="F709" s="119" t="s">
        <v>165</v>
      </c>
      <c r="G709" s="119" t="s">
        <v>165</v>
      </c>
      <c r="H709" s="119" t="s">
        <v>165</v>
      </c>
    </row>
    <row r="710" spans="2:8" ht="14.5">
      <c r="B710" s="119" t="s">
        <v>70</v>
      </c>
      <c r="C710" s="119">
        <v>50.8</v>
      </c>
      <c r="D710" s="119">
        <v>5.2</v>
      </c>
      <c r="E710" s="119" t="s">
        <v>165</v>
      </c>
      <c r="F710" s="119" t="s">
        <v>165</v>
      </c>
      <c r="G710" s="119" t="s">
        <v>165</v>
      </c>
      <c r="H710" s="119" t="s">
        <v>165</v>
      </c>
    </row>
    <row r="711" spans="2:8" ht="14.5">
      <c r="B711" s="119" t="s">
        <v>71</v>
      </c>
      <c r="C711" s="119">
        <v>51.2</v>
      </c>
      <c r="D711" s="119">
        <v>5.3</v>
      </c>
      <c r="E711" s="119" t="s">
        <v>165</v>
      </c>
      <c r="F711" s="119" t="s">
        <v>165</v>
      </c>
      <c r="G711" s="119" t="s">
        <v>165</v>
      </c>
      <c r="H711" s="119" t="s">
        <v>165</v>
      </c>
    </row>
    <row r="712" spans="2:8" ht="14.5">
      <c r="B712" s="119" t="s">
        <v>72</v>
      </c>
      <c r="C712" s="119">
        <v>51.6</v>
      </c>
      <c r="D712" s="119">
        <v>5.7</v>
      </c>
      <c r="E712" s="119" t="s">
        <v>165</v>
      </c>
      <c r="F712" s="119" t="s">
        <v>165</v>
      </c>
      <c r="G712" s="119" t="s">
        <v>165</v>
      </c>
      <c r="H712" s="119" t="s">
        <v>165</v>
      </c>
    </row>
    <row r="713" spans="2:8" ht="14.5">
      <c r="B713" s="119" t="s">
        <v>73</v>
      </c>
      <c r="C713" s="119">
        <v>51.7</v>
      </c>
      <c r="D713" s="119">
        <v>5.5</v>
      </c>
      <c r="E713" s="119" t="s">
        <v>165</v>
      </c>
      <c r="F713" s="119" t="s">
        <v>165</v>
      </c>
      <c r="G713" s="119" t="s">
        <v>165</v>
      </c>
      <c r="H713" s="119" t="s">
        <v>165</v>
      </c>
    </row>
    <row r="714" spans="2:8" ht="14.5">
      <c r="B714" s="119" t="s">
        <v>74</v>
      </c>
      <c r="C714" s="119">
        <v>51.9</v>
      </c>
      <c r="D714" s="119">
        <v>5.7</v>
      </c>
      <c r="E714" s="119" t="s">
        <v>165</v>
      </c>
      <c r="F714" s="119" t="s">
        <v>165</v>
      </c>
      <c r="G714" s="119" t="s">
        <v>165</v>
      </c>
      <c r="H714" s="119" t="s">
        <v>165</v>
      </c>
    </row>
    <row r="715" spans="2:8" ht="14.5">
      <c r="B715" s="119" t="s">
        <v>75</v>
      </c>
      <c r="C715" s="119">
        <v>52.3</v>
      </c>
      <c r="D715" s="119">
        <v>6.3</v>
      </c>
      <c r="E715" s="119" t="s">
        <v>165</v>
      </c>
      <c r="F715" s="119" t="s">
        <v>165</v>
      </c>
      <c r="G715" s="119" t="s">
        <v>165</v>
      </c>
      <c r="H715" s="119" t="s">
        <v>165</v>
      </c>
    </row>
    <row r="716" spans="2:8" ht="14.5">
      <c r="B716" s="119" t="s">
        <v>76</v>
      </c>
      <c r="C716" s="119">
        <v>52.5</v>
      </c>
      <c r="D716" s="119">
        <v>6.7</v>
      </c>
      <c r="E716" s="119" t="s">
        <v>165</v>
      </c>
      <c r="F716" s="119" t="s">
        <v>165</v>
      </c>
      <c r="G716" s="119" t="s">
        <v>165</v>
      </c>
      <c r="H716" s="119" t="s">
        <v>165</v>
      </c>
    </row>
    <row r="717" spans="2:8" ht="14.5">
      <c r="B717" s="119" t="s">
        <v>177</v>
      </c>
      <c r="C717" s="119">
        <v>52.8</v>
      </c>
      <c r="D717" s="119">
        <v>7.5</v>
      </c>
      <c r="E717" s="119" t="s">
        <v>165</v>
      </c>
      <c r="F717" s="119" t="s">
        <v>165</v>
      </c>
      <c r="G717" s="119" t="s">
        <v>165</v>
      </c>
      <c r="H717" s="119" t="s">
        <v>165</v>
      </c>
    </row>
    <row r="718" spans="2:8" ht="14.5">
      <c r="B718" s="119" t="s">
        <v>252</v>
      </c>
      <c r="C718" s="119">
        <v>53</v>
      </c>
      <c r="D718" s="119">
        <v>7.7</v>
      </c>
      <c r="E718" s="119" t="s">
        <v>165</v>
      </c>
      <c r="F718" s="119" t="s">
        <v>165</v>
      </c>
      <c r="G718" s="119" t="s">
        <v>165</v>
      </c>
      <c r="H718" s="119" t="s">
        <v>165</v>
      </c>
    </row>
    <row r="719" spans="2:8" ht="14.5">
      <c r="B719" s="119" t="s">
        <v>253</v>
      </c>
      <c r="C719" s="119">
        <v>53.4</v>
      </c>
      <c r="D719" s="119">
        <v>7.7</v>
      </c>
      <c r="E719" s="119" t="s">
        <v>165</v>
      </c>
      <c r="F719" s="119" t="s">
        <v>165</v>
      </c>
      <c r="G719" s="119" t="s">
        <v>165</v>
      </c>
      <c r="H719" s="119" t="s">
        <v>165</v>
      </c>
    </row>
    <row r="720" spans="2:8" ht="14.5">
      <c r="B720" s="119" t="s">
        <v>254</v>
      </c>
      <c r="C720" s="119">
        <v>53.5</v>
      </c>
      <c r="D720" s="119">
        <v>7.2</v>
      </c>
      <c r="E720" s="119" t="s">
        <v>165</v>
      </c>
      <c r="F720" s="119" t="s">
        <v>165</v>
      </c>
      <c r="G720" s="119" t="s">
        <v>165</v>
      </c>
      <c r="H720" s="119" t="s">
        <v>165</v>
      </c>
    </row>
    <row r="721" spans="2:8" ht="14.5">
      <c r="B721" s="119" t="s">
        <v>382</v>
      </c>
      <c r="C721" s="119"/>
      <c r="D721" s="119"/>
      <c r="E721" s="119"/>
      <c r="F721" s="119"/>
      <c r="G721" s="119"/>
      <c r="H721" s="119"/>
    </row>
    <row r="722" spans="2:8" ht="14.5">
      <c r="B722" s="119" t="s">
        <v>383</v>
      </c>
      <c r="C722" s="119"/>
      <c r="D722" s="119"/>
      <c r="E722" s="119"/>
      <c r="F722" s="119"/>
      <c r="G722" s="119"/>
      <c r="H722" s="119"/>
    </row>
    <row r="723" spans="2:8" ht="14.5">
      <c r="B723" s="119" t="s">
        <v>384</v>
      </c>
      <c r="C723" s="119"/>
      <c r="D723" s="119"/>
      <c r="E723" s="119"/>
      <c r="F723" s="119"/>
      <c r="G723" s="119"/>
      <c r="H723" s="119"/>
    </row>
    <row r="724" spans="2:8" ht="14.5">
      <c r="B724" s="119" t="s">
        <v>385</v>
      </c>
      <c r="C724" s="119"/>
      <c r="D724" s="119"/>
      <c r="E724" s="119"/>
      <c r="F724" s="119"/>
      <c r="G724" s="119"/>
      <c r="H724" s="119"/>
    </row>
    <row r="725" spans="2:8" ht="145">
      <c r="B725" s="120" t="s">
        <v>386</v>
      </c>
      <c r="C725" s="119"/>
      <c r="D725" s="119"/>
      <c r="E725" s="119"/>
      <c r="F725" s="119"/>
      <c r="G725" s="119"/>
      <c r="H725" s="119"/>
    </row>
    <row r="726" spans="2:8" ht="14.5">
      <c r="B726" s="119" t="s">
        <v>425</v>
      </c>
      <c r="C726" s="119">
        <v>49</v>
      </c>
      <c r="D726" s="119">
        <v>5.4</v>
      </c>
      <c r="E726" s="119" t="s">
        <v>165</v>
      </c>
      <c r="F726" s="119" t="s">
        <v>165</v>
      </c>
      <c r="G726" s="119" t="s">
        <v>165</v>
      </c>
      <c r="H726" s="119" t="s">
        <v>165</v>
      </c>
    </row>
    <row r="727" spans="2:8" ht="14.5">
      <c r="B727" s="119" t="s">
        <v>69</v>
      </c>
      <c r="C727" s="119">
        <v>47.8</v>
      </c>
      <c r="D727" s="119">
        <v>5.0999999999999996</v>
      </c>
      <c r="E727" s="119" t="s">
        <v>165</v>
      </c>
      <c r="F727" s="119" t="s">
        <v>165</v>
      </c>
      <c r="G727" s="119" t="s">
        <v>165</v>
      </c>
      <c r="H727" s="119" t="s">
        <v>165</v>
      </c>
    </row>
    <row r="728" spans="2:8" ht="14.5">
      <c r="B728" s="119" t="s">
        <v>70</v>
      </c>
      <c r="C728" s="119">
        <v>48.3</v>
      </c>
      <c r="D728" s="119">
        <v>5.9</v>
      </c>
      <c r="E728" s="119" t="s">
        <v>165</v>
      </c>
      <c r="F728" s="119" t="s">
        <v>165</v>
      </c>
      <c r="G728" s="119" t="s">
        <v>165</v>
      </c>
      <c r="H728" s="119" t="s">
        <v>165</v>
      </c>
    </row>
    <row r="729" spans="2:8" ht="14.5">
      <c r="B729" s="119" t="s">
        <v>71</v>
      </c>
      <c r="C729" s="119">
        <v>48.6</v>
      </c>
      <c r="D729" s="119">
        <v>6.1</v>
      </c>
      <c r="E729" s="119" t="s">
        <v>165</v>
      </c>
      <c r="F729" s="119" t="s">
        <v>165</v>
      </c>
      <c r="G729" s="119" t="s">
        <v>165</v>
      </c>
      <c r="H729" s="119" t="s">
        <v>165</v>
      </c>
    </row>
    <row r="730" spans="2:8" ht="14.5">
      <c r="B730" s="119" t="s">
        <v>72</v>
      </c>
      <c r="C730" s="119">
        <v>48.8</v>
      </c>
      <c r="D730" s="119">
        <v>5.6</v>
      </c>
      <c r="E730" s="119" t="s">
        <v>165</v>
      </c>
      <c r="F730" s="119" t="s">
        <v>165</v>
      </c>
      <c r="G730" s="119" t="s">
        <v>165</v>
      </c>
      <c r="H730" s="119" t="s">
        <v>165</v>
      </c>
    </row>
    <row r="731" spans="2:8" ht="14.5">
      <c r="B731" s="119" t="s">
        <v>73</v>
      </c>
      <c r="C731" s="119">
        <v>49</v>
      </c>
      <c r="D731" s="119">
        <v>5.8</v>
      </c>
      <c r="E731" s="119" t="s">
        <v>165</v>
      </c>
      <c r="F731" s="119" t="s">
        <v>165</v>
      </c>
      <c r="G731" s="119" t="s">
        <v>165</v>
      </c>
      <c r="H731" s="119" t="s">
        <v>165</v>
      </c>
    </row>
    <row r="732" spans="2:8" ht="14.5">
      <c r="B732" s="119" t="s">
        <v>74</v>
      </c>
      <c r="C732" s="119">
        <v>49.1</v>
      </c>
      <c r="D732" s="119">
        <v>5.0999999999999996</v>
      </c>
      <c r="E732" s="119" t="s">
        <v>165</v>
      </c>
      <c r="F732" s="119" t="s">
        <v>165</v>
      </c>
      <c r="G732" s="119" t="s">
        <v>165</v>
      </c>
      <c r="H732" s="119" t="s">
        <v>165</v>
      </c>
    </row>
    <row r="733" spans="2:8" ht="14.5">
      <c r="B733" s="119" t="s">
        <v>75</v>
      </c>
      <c r="C733" s="119">
        <v>49.2</v>
      </c>
      <c r="D733" s="119">
        <v>5.0999999999999996</v>
      </c>
      <c r="E733" s="119" t="s">
        <v>165</v>
      </c>
      <c r="F733" s="119" t="s">
        <v>165</v>
      </c>
      <c r="G733" s="119" t="s">
        <v>165</v>
      </c>
      <c r="H733" s="119" t="s">
        <v>165</v>
      </c>
    </row>
    <row r="734" spans="2:8" ht="14.5">
      <c r="B734" s="119" t="s">
        <v>76</v>
      </c>
      <c r="C734" s="119">
        <v>49.2</v>
      </c>
      <c r="D734" s="119">
        <v>5.0999999999999996</v>
      </c>
      <c r="E734" s="119" t="s">
        <v>165</v>
      </c>
      <c r="F734" s="119" t="s">
        <v>165</v>
      </c>
      <c r="G734" s="119" t="s">
        <v>165</v>
      </c>
      <c r="H734" s="119" t="s">
        <v>165</v>
      </c>
    </row>
    <row r="735" spans="2:8" ht="14.5">
      <c r="B735" s="119" t="s">
        <v>177</v>
      </c>
      <c r="C735" s="119">
        <v>49.1</v>
      </c>
      <c r="D735" s="119">
        <v>4.9000000000000004</v>
      </c>
      <c r="E735" s="119" t="s">
        <v>165</v>
      </c>
      <c r="F735" s="119" t="s">
        <v>165</v>
      </c>
      <c r="G735" s="119" t="s">
        <v>165</v>
      </c>
      <c r="H735" s="119" t="s">
        <v>165</v>
      </c>
    </row>
    <row r="736" spans="2:8" ht="14.5">
      <c r="B736" s="119" t="s">
        <v>252</v>
      </c>
      <c r="C736" s="119">
        <v>49.2</v>
      </c>
      <c r="D736" s="119">
        <v>4.7</v>
      </c>
      <c r="E736" s="119" t="s">
        <v>165</v>
      </c>
      <c r="F736" s="119" t="s">
        <v>165</v>
      </c>
      <c r="G736" s="119" t="s">
        <v>165</v>
      </c>
      <c r="H736" s="119" t="s">
        <v>165</v>
      </c>
    </row>
    <row r="737" spans="2:8" ht="14.5">
      <c r="B737" s="119" t="s">
        <v>253</v>
      </c>
      <c r="C737" s="119">
        <v>49.6</v>
      </c>
      <c r="D737" s="119">
        <v>4.9000000000000004</v>
      </c>
      <c r="E737" s="119" t="s">
        <v>165</v>
      </c>
      <c r="F737" s="119" t="s">
        <v>165</v>
      </c>
      <c r="G737" s="119" t="s">
        <v>165</v>
      </c>
      <c r="H737" s="119" t="s">
        <v>165</v>
      </c>
    </row>
    <row r="738" spans="2:8" ht="14.5">
      <c r="B738" s="119" t="s">
        <v>254</v>
      </c>
      <c r="C738" s="119">
        <v>49.9</v>
      </c>
      <c r="D738" s="119">
        <v>5.0999999999999996</v>
      </c>
      <c r="E738" s="119" t="s">
        <v>165</v>
      </c>
      <c r="F738" s="119" t="s">
        <v>165</v>
      </c>
      <c r="G738" s="119" t="s">
        <v>165</v>
      </c>
      <c r="H738" s="119" t="s">
        <v>165</v>
      </c>
    </row>
    <row r="739" spans="2:8" ht="14.5">
      <c r="B739" s="119" t="s">
        <v>382</v>
      </c>
      <c r="C739" s="119"/>
      <c r="D739" s="119"/>
      <c r="E739" s="119"/>
      <c r="F739" s="119"/>
      <c r="G739" s="119"/>
      <c r="H739" s="119"/>
    </row>
    <row r="740" spans="2:8" ht="14.5">
      <c r="B740" s="119" t="s">
        <v>383</v>
      </c>
      <c r="C740" s="119"/>
      <c r="D740" s="119"/>
      <c r="E740" s="119"/>
      <c r="F740" s="119"/>
      <c r="G740" s="119"/>
      <c r="H740" s="119"/>
    </row>
    <row r="741" spans="2:8" ht="14.5">
      <c r="B741" s="119" t="s">
        <v>384</v>
      </c>
      <c r="C741" s="119"/>
      <c r="D741" s="119"/>
      <c r="E741" s="119"/>
      <c r="F741" s="119"/>
      <c r="G741" s="119"/>
      <c r="H741" s="119"/>
    </row>
    <row r="742" spans="2:8" ht="14.5">
      <c r="B742" s="119" t="s">
        <v>385</v>
      </c>
      <c r="C742" s="119"/>
      <c r="D742" s="119"/>
      <c r="E742" s="119"/>
      <c r="F742" s="119"/>
      <c r="G742" s="119"/>
      <c r="H742" s="119"/>
    </row>
    <row r="743" spans="2:8" ht="145">
      <c r="B743" s="120" t="s">
        <v>386</v>
      </c>
      <c r="C743" s="119"/>
      <c r="D743" s="119"/>
      <c r="E743" s="119"/>
      <c r="F743" s="119"/>
      <c r="G743" s="119"/>
      <c r="H743" s="119"/>
    </row>
    <row r="744" spans="2:8" ht="14.5">
      <c r="B744" s="119" t="s">
        <v>426</v>
      </c>
      <c r="C744" s="119">
        <v>46.5</v>
      </c>
      <c r="D744" s="119">
        <v>4</v>
      </c>
      <c r="E744" s="119" t="s">
        <v>165</v>
      </c>
      <c r="F744" s="119" t="s">
        <v>165</v>
      </c>
      <c r="G744" s="119" t="s">
        <v>165</v>
      </c>
      <c r="H744" s="119" t="s">
        <v>165</v>
      </c>
    </row>
    <row r="745" spans="2:8" ht="14.5">
      <c r="B745" s="119" t="s">
        <v>69</v>
      </c>
      <c r="C745" s="119">
        <v>45.5</v>
      </c>
      <c r="D745" s="119">
        <v>2.5</v>
      </c>
      <c r="E745" s="119" t="s">
        <v>165</v>
      </c>
      <c r="F745" s="119" t="s">
        <v>165</v>
      </c>
      <c r="G745" s="119" t="s">
        <v>165</v>
      </c>
      <c r="H745" s="119" t="s">
        <v>165</v>
      </c>
    </row>
    <row r="746" spans="2:8" ht="14.5">
      <c r="B746" s="119" t="s">
        <v>70</v>
      </c>
      <c r="C746" s="119">
        <v>45.6</v>
      </c>
      <c r="D746" s="119">
        <v>2.2000000000000002</v>
      </c>
      <c r="E746" s="119" t="s">
        <v>165</v>
      </c>
      <c r="F746" s="119" t="s">
        <v>165</v>
      </c>
      <c r="G746" s="119" t="s">
        <v>165</v>
      </c>
      <c r="H746" s="119" t="s">
        <v>165</v>
      </c>
    </row>
    <row r="747" spans="2:8" ht="14.5">
      <c r="B747" s="119" t="s">
        <v>71</v>
      </c>
      <c r="C747" s="119">
        <v>45.8</v>
      </c>
      <c r="D747" s="119">
        <v>2.7</v>
      </c>
      <c r="E747" s="119" t="s">
        <v>165</v>
      </c>
      <c r="F747" s="119" t="s">
        <v>165</v>
      </c>
      <c r="G747" s="119" t="s">
        <v>165</v>
      </c>
      <c r="H747" s="119" t="s">
        <v>165</v>
      </c>
    </row>
    <row r="748" spans="2:8" ht="14.5">
      <c r="B748" s="119" t="s">
        <v>72</v>
      </c>
      <c r="C748" s="119">
        <v>46.2</v>
      </c>
      <c r="D748" s="119">
        <v>3.6</v>
      </c>
      <c r="E748" s="119" t="s">
        <v>165</v>
      </c>
      <c r="F748" s="119" t="s">
        <v>165</v>
      </c>
      <c r="G748" s="119" t="s">
        <v>165</v>
      </c>
      <c r="H748" s="119" t="s">
        <v>165</v>
      </c>
    </row>
    <row r="749" spans="2:8" ht="14.5">
      <c r="B749" s="119" t="s">
        <v>73</v>
      </c>
      <c r="C749" s="119">
        <v>46.3</v>
      </c>
      <c r="D749" s="119">
        <v>3.6</v>
      </c>
      <c r="E749" s="119" t="s">
        <v>165</v>
      </c>
      <c r="F749" s="119" t="s">
        <v>165</v>
      </c>
      <c r="G749" s="119" t="s">
        <v>165</v>
      </c>
      <c r="H749" s="119" t="s">
        <v>165</v>
      </c>
    </row>
    <row r="750" spans="2:8" ht="14.5">
      <c r="B750" s="119" t="s">
        <v>74</v>
      </c>
      <c r="C750" s="119">
        <v>46.7</v>
      </c>
      <c r="D750" s="119">
        <v>4</v>
      </c>
      <c r="E750" s="119" t="s">
        <v>165</v>
      </c>
      <c r="F750" s="119" t="s">
        <v>165</v>
      </c>
      <c r="G750" s="119" t="s">
        <v>165</v>
      </c>
      <c r="H750" s="119" t="s">
        <v>165</v>
      </c>
    </row>
    <row r="751" spans="2:8" ht="14.5">
      <c r="B751" s="119" t="s">
        <v>75</v>
      </c>
      <c r="C751" s="119">
        <v>46.8</v>
      </c>
      <c r="D751" s="119">
        <v>4.5</v>
      </c>
      <c r="E751" s="119" t="s">
        <v>165</v>
      </c>
      <c r="F751" s="119" t="s">
        <v>165</v>
      </c>
      <c r="G751" s="119" t="s">
        <v>165</v>
      </c>
      <c r="H751" s="119" t="s">
        <v>165</v>
      </c>
    </row>
    <row r="752" spans="2:8" ht="14.5">
      <c r="B752" s="119" t="s">
        <v>76</v>
      </c>
      <c r="C752" s="119">
        <v>46.8</v>
      </c>
      <c r="D752" s="119">
        <v>4.9000000000000004</v>
      </c>
      <c r="E752" s="119" t="s">
        <v>165</v>
      </c>
      <c r="F752" s="119" t="s">
        <v>165</v>
      </c>
      <c r="G752" s="119" t="s">
        <v>165</v>
      </c>
      <c r="H752" s="119" t="s">
        <v>165</v>
      </c>
    </row>
    <row r="753" spans="2:8" ht="14.5">
      <c r="B753" s="119" t="s">
        <v>177</v>
      </c>
      <c r="C753" s="119">
        <v>46.8</v>
      </c>
      <c r="D753" s="119">
        <v>4.9000000000000004</v>
      </c>
      <c r="E753" s="119" t="s">
        <v>165</v>
      </c>
      <c r="F753" s="119" t="s">
        <v>165</v>
      </c>
      <c r="G753" s="119" t="s">
        <v>165</v>
      </c>
      <c r="H753" s="119" t="s">
        <v>165</v>
      </c>
    </row>
    <row r="754" spans="2:8" ht="14.5">
      <c r="B754" s="119" t="s">
        <v>252</v>
      </c>
      <c r="C754" s="119">
        <v>47</v>
      </c>
      <c r="D754" s="119">
        <v>5.0999999999999996</v>
      </c>
      <c r="E754" s="119" t="s">
        <v>165</v>
      </c>
      <c r="F754" s="119" t="s">
        <v>165</v>
      </c>
      <c r="G754" s="119" t="s">
        <v>165</v>
      </c>
      <c r="H754" s="119" t="s">
        <v>165</v>
      </c>
    </row>
    <row r="755" spans="2:8" ht="14.5">
      <c r="B755" s="119" t="s">
        <v>253</v>
      </c>
      <c r="C755" s="119">
        <v>47.3</v>
      </c>
      <c r="D755" s="119">
        <v>5.3</v>
      </c>
      <c r="E755" s="119" t="s">
        <v>165</v>
      </c>
      <c r="F755" s="119" t="s">
        <v>165</v>
      </c>
      <c r="G755" s="119" t="s">
        <v>165</v>
      </c>
      <c r="H755" s="119" t="s">
        <v>165</v>
      </c>
    </row>
    <row r="756" spans="2:8" ht="14.5">
      <c r="B756" s="119" t="s">
        <v>254</v>
      </c>
      <c r="C756" s="119">
        <v>47.5</v>
      </c>
      <c r="D756" s="119">
        <v>5.3</v>
      </c>
      <c r="E756" s="119" t="s">
        <v>165</v>
      </c>
      <c r="F756" s="119" t="s">
        <v>165</v>
      </c>
      <c r="G756" s="119" t="s">
        <v>165</v>
      </c>
      <c r="H756" s="119" t="s">
        <v>165</v>
      </c>
    </row>
    <row r="757" spans="2:8" ht="14.5">
      <c r="B757" s="119" t="s">
        <v>382</v>
      </c>
      <c r="C757" s="119"/>
      <c r="D757" s="119"/>
      <c r="E757" s="119"/>
      <c r="F757" s="119"/>
      <c r="G757" s="119"/>
      <c r="H757" s="119"/>
    </row>
    <row r="758" spans="2:8" ht="14.5">
      <c r="B758" s="119" t="s">
        <v>383</v>
      </c>
      <c r="C758" s="119"/>
      <c r="D758" s="119"/>
      <c r="E758" s="119"/>
      <c r="F758" s="119"/>
      <c r="G758" s="119"/>
      <c r="H758" s="119"/>
    </row>
    <row r="759" spans="2:8" ht="14.5">
      <c r="B759" s="119" t="s">
        <v>384</v>
      </c>
      <c r="C759" s="119"/>
      <c r="D759" s="119"/>
      <c r="E759" s="119"/>
      <c r="F759" s="119"/>
      <c r="G759" s="119"/>
      <c r="H759" s="119"/>
    </row>
    <row r="760" spans="2:8" ht="14.5">
      <c r="B760" s="119" t="s">
        <v>385</v>
      </c>
      <c r="C760" s="119"/>
      <c r="D760" s="119"/>
      <c r="E760" s="119"/>
      <c r="F760" s="119"/>
      <c r="G760" s="119"/>
      <c r="H760" s="119"/>
    </row>
    <row r="761" spans="2:8" ht="145">
      <c r="B761" s="120" t="s">
        <v>386</v>
      </c>
      <c r="C761" s="119"/>
      <c r="D761" s="119"/>
      <c r="E761" s="119"/>
      <c r="F761" s="119"/>
      <c r="G761" s="119"/>
      <c r="H761" s="119"/>
    </row>
    <row r="762" spans="2:8" ht="14.5">
      <c r="B762" s="119" t="s">
        <v>427</v>
      </c>
      <c r="C762" s="119">
        <v>44.7</v>
      </c>
      <c r="D762" s="119">
        <v>2.5</v>
      </c>
      <c r="E762" s="119" t="s">
        <v>165</v>
      </c>
      <c r="F762" s="119" t="s">
        <v>165</v>
      </c>
      <c r="G762" s="119" t="s">
        <v>165</v>
      </c>
      <c r="H762" s="119" t="s">
        <v>165</v>
      </c>
    </row>
    <row r="763" spans="2:8" ht="14.5">
      <c r="B763" s="119" t="s">
        <v>69</v>
      </c>
      <c r="C763" s="119">
        <v>44.4</v>
      </c>
      <c r="D763" s="119">
        <v>3.5</v>
      </c>
      <c r="E763" s="119" t="s">
        <v>165</v>
      </c>
      <c r="F763" s="119" t="s">
        <v>165</v>
      </c>
      <c r="G763" s="119" t="s">
        <v>165</v>
      </c>
      <c r="H763" s="119" t="s">
        <v>165</v>
      </c>
    </row>
    <row r="764" spans="2:8" ht="14.5">
      <c r="B764" s="119" t="s">
        <v>70</v>
      </c>
      <c r="C764" s="119">
        <v>44.6</v>
      </c>
      <c r="D764" s="119">
        <v>3.5</v>
      </c>
      <c r="E764" s="119" t="s">
        <v>165</v>
      </c>
      <c r="F764" s="119" t="s">
        <v>165</v>
      </c>
      <c r="G764" s="119" t="s">
        <v>165</v>
      </c>
      <c r="H764" s="119" t="s">
        <v>165</v>
      </c>
    </row>
    <row r="765" spans="2:8" ht="14.5">
      <c r="B765" s="119" t="s">
        <v>71</v>
      </c>
      <c r="C765" s="119">
        <v>44.6</v>
      </c>
      <c r="D765" s="119">
        <v>3.2</v>
      </c>
      <c r="E765" s="119" t="s">
        <v>165</v>
      </c>
      <c r="F765" s="119" t="s">
        <v>165</v>
      </c>
      <c r="G765" s="119" t="s">
        <v>165</v>
      </c>
      <c r="H765" s="119" t="s">
        <v>165</v>
      </c>
    </row>
    <row r="766" spans="2:8" ht="14.5">
      <c r="B766" s="119" t="s">
        <v>72</v>
      </c>
      <c r="C766" s="119">
        <v>44.6</v>
      </c>
      <c r="D766" s="119">
        <v>2.8</v>
      </c>
      <c r="E766" s="119" t="s">
        <v>165</v>
      </c>
      <c r="F766" s="119" t="s">
        <v>165</v>
      </c>
      <c r="G766" s="119" t="s">
        <v>165</v>
      </c>
      <c r="H766" s="119" t="s">
        <v>165</v>
      </c>
    </row>
    <row r="767" spans="2:8" ht="14.5">
      <c r="B767" s="119" t="s">
        <v>73</v>
      </c>
      <c r="C767" s="119">
        <v>44.7</v>
      </c>
      <c r="D767" s="119">
        <v>2.8</v>
      </c>
      <c r="E767" s="119" t="s">
        <v>165</v>
      </c>
      <c r="F767" s="119" t="s">
        <v>165</v>
      </c>
      <c r="G767" s="119" t="s">
        <v>165</v>
      </c>
      <c r="H767" s="119" t="s">
        <v>165</v>
      </c>
    </row>
    <row r="768" spans="2:8" ht="14.5">
      <c r="B768" s="119" t="s">
        <v>74</v>
      </c>
      <c r="C768" s="119">
        <v>44.9</v>
      </c>
      <c r="D768" s="119">
        <v>2.5</v>
      </c>
      <c r="E768" s="119" t="s">
        <v>165</v>
      </c>
      <c r="F768" s="119" t="s">
        <v>165</v>
      </c>
      <c r="G768" s="119" t="s">
        <v>165</v>
      </c>
      <c r="H768" s="119" t="s">
        <v>165</v>
      </c>
    </row>
    <row r="769" spans="2:8" ht="14.5">
      <c r="B769" s="119" t="s">
        <v>75</v>
      </c>
      <c r="C769" s="119">
        <v>44.8</v>
      </c>
      <c r="D769" s="119">
        <v>2.2999999999999998</v>
      </c>
      <c r="E769" s="119" t="s">
        <v>165</v>
      </c>
      <c r="F769" s="119" t="s">
        <v>165</v>
      </c>
      <c r="G769" s="119" t="s">
        <v>165</v>
      </c>
      <c r="H769" s="119" t="s">
        <v>165</v>
      </c>
    </row>
    <row r="770" spans="2:8" ht="14.5">
      <c r="B770" s="119" t="s">
        <v>76</v>
      </c>
      <c r="C770" s="119">
        <v>44.6</v>
      </c>
      <c r="D770" s="119">
        <v>1.8</v>
      </c>
      <c r="E770" s="119" t="s">
        <v>165</v>
      </c>
      <c r="F770" s="119" t="s">
        <v>165</v>
      </c>
      <c r="G770" s="119" t="s">
        <v>165</v>
      </c>
      <c r="H770" s="119" t="s">
        <v>165</v>
      </c>
    </row>
    <row r="771" spans="2:8" ht="14.5">
      <c r="B771" s="119" t="s">
        <v>177</v>
      </c>
      <c r="C771" s="119">
        <v>44.6</v>
      </c>
      <c r="D771" s="119">
        <v>1.8</v>
      </c>
      <c r="E771" s="119" t="s">
        <v>165</v>
      </c>
      <c r="F771" s="119" t="s">
        <v>165</v>
      </c>
      <c r="G771" s="119" t="s">
        <v>165</v>
      </c>
      <c r="H771" s="119" t="s">
        <v>165</v>
      </c>
    </row>
    <row r="772" spans="2:8" ht="14.5">
      <c r="B772" s="119" t="s">
        <v>252</v>
      </c>
      <c r="C772" s="119">
        <v>44.7</v>
      </c>
      <c r="D772" s="119">
        <v>2.1</v>
      </c>
      <c r="E772" s="119" t="s">
        <v>165</v>
      </c>
      <c r="F772" s="119" t="s">
        <v>165</v>
      </c>
      <c r="G772" s="119" t="s">
        <v>165</v>
      </c>
      <c r="H772" s="119" t="s">
        <v>165</v>
      </c>
    </row>
    <row r="773" spans="2:8" ht="14.5">
      <c r="B773" s="119" t="s">
        <v>253</v>
      </c>
      <c r="C773" s="119">
        <v>44.9</v>
      </c>
      <c r="D773" s="119">
        <v>2.2999999999999998</v>
      </c>
      <c r="E773" s="119" t="s">
        <v>165</v>
      </c>
      <c r="F773" s="119" t="s">
        <v>165</v>
      </c>
      <c r="G773" s="119" t="s">
        <v>165</v>
      </c>
      <c r="H773" s="119" t="s">
        <v>165</v>
      </c>
    </row>
    <row r="774" spans="2:8" ht="14.5">
      <c r="B774" s="119" t="s">
        <v>254</v>
      </c>
      <c r="C774" s="119">
        <v>45.1</v>
      </c>
      <c r="D774" s="119">
        <v>2.5</v>
      </c>
      <c r="E774" s="119" t="s">
        <v>165</v>
      </c>
      <c r="F774" s="119" t="s">
        <v>165</v>
      </c>
      <c r="G774" s="119" t="s">
        <v>165</v>
      </c>
      <c r="H774" s="119" t="s">
        <v>165</v>
      </c>
    </row>
    <row r="775" spans="2:8" ht="14.5">
      <c r="B775" s="119" t="s">
        <v>382</v>
      </c>
      <c r="C775" s="119"/>
      <c r="D775" s="119"/>
      <c r="E775" s="119"/>
      <c r="F775" s="119"/>
      <c r="G775" s="119"/>
      <c r="H775" s="119"/>
    </row>
    <row r="776" spans="2:8" ht="14.5">
      <c r="B776" s="119" t="s">
        <v>383</v>
      </c>
      <c r="C776" s="119"/>
      <c r="D776" s="119"/>
      <c r="E776" s="119"/>
      <c r="F776" s="119"/>
      <c r="G776" s="119"/>
      <c r="H776" s="119"/>
    </row>
    <row r="777" spans="2:8" ht="14.5">
      <c r="B777" s="119" t="s">
        <v>384</v>
      </c>
      <c r="C777" s="119"/>
      <c r="D777" s="119"/>
      <c r="E777" s="119"/>
      <c r="F777" s="119"/>
      <c r="G777" s="119"/>
      <c r="H777" s="119"/>
    </row>
    <row r="778" spans="2:8" ht="14.5">
      <c r="B778" s="119" t="s">
        <v>385</v>
      </c>
      <c r="C778" s="119"/>
      <c r="D778" s="119"/>
      <c r="E778" s="119"/>
      <c r="F778" s="119"/>
      <c r="G778" s="119"/>
      <c r="H778" s="119"/>
    </row>
    <row r="779" spans="2:8" ht="145">
      <c r="B779" s="120" t="s">
        <v>386</v>
      </c>
      <c r="C779" s="119"/>
      <c r="D779" s="119"/>
      <c r="E779" s="119"/>
      <c r="F779" s="119"/>
      <c r="G779" s="119"/>
      <c r="H779" s="119"/>
    </row>
    <row r="780" spans="2:8" ht="14.5">
      <c r="B780" s="119" t="s">
        <v>428</v>
      </c>
      <c r="C780" s="119">
        <v>43.6</v>
      </c>
      <c r="D780" s="119">
        <v>3.8</v>
      </c>
      <c r="E780" s="119" t="s">
        <v>165</v>
      </c>
      <c r="F780" s="119" t="s">
        <v>165</v>
      </c>
      <c r="G780" s="119" t="s">
        <v>165</v>
      </c>
      <c r="H780" s="119" t="s">
        <v>165</v>
      </c>
    </row>
    <row r="781" spans="2:8" ht="14.5">
      <c r="B781" s="119" t="s">
        <v>69</v>
      </c>
      <c r="C781" s="119">
        <v>42.9</v>
      </c>
      <c r="D781" s="119">
        <v>3.4</v>
      </c>
      <c r="E781" s="119" t="s">
        <v>165</v>
      </c>
      <c r="F781" s="119" t="s">
        <v>165</v>
      </c>
      <c r="G781" s="119" t="s">
        <v>165</v>
      </c>
      <c r="H781" s="119" t="s">
        <v>165</v>
      </c>
    </row>
    <row r="782" spans="2:8" ht="14.5">
      <c r="B782" s="119" t="s">
        <v>70</v>
      </c>
      <c r="C782" s="119">
        <v>43.1</v>
      </c>
      <c r="D782" s="119">
        <v>3.6</v>
      </c>
      <c r="E782" s="119" t="s">
        <v>165</v>
      </c>
      <c r="F782" s="119" t="s">
        <v>165</v>
      </c>
      <c r="G782" s="119" t="s">
        <v>165</v>
      </c>
      <c r="H782" s="119" t="s">
        <v>165</v>
      </c>
    </row>
    <row r="783" spans="2:8" ht="14.5">
      <c r="B783" s="119" t="s">
        <v>71</v>
      </c>
      <c r="C783" s="119">
        <v>43.2</v>
      </c>
      <c r="D783" s="119">
        <v>3.8</v>
      </c>
      <c r="E783" s="119" t="s">
        <v>165</v>
      </c>
      <c r="F783" s="119" t="s">
        <v>165</v>
      </c>
      <c r="G783" s="119" t="s">
        <v>165</v>
      </c>
      <c r="H783" s="119" t="s">
        <v>165</v>
      </c>
    </row>
    <row r="784" spans="2:8" ht="14.5">
      <c r="B784" s="119" t="s">
        <v>72</v>
      </c>
      <c r="C784" s="119">
        <v>43.4</v>
      </c>
      <c r="D784" s="119">
        <v>3.6</v>
      </c>
      <c r="E784" s="119" t="s">
        <v>165</v>
      </c>
      <c r="F784" s="119" t="s">
        <v>165</v>
      </c>
      <c r="G784" s="119" t="s">
        <v>165</v>
      </c>
      <c r="H784" s="119" t="s">
        <v>165</v>
      </c>
    </row>
    <row r="785" spans="2:8" ht="14.5">
      <c r="B785" s="119" t="s">
        <v>73</v>
      </c>
      <c r="C785" s="119">
        <v>43.5</v>
      </c>
      <c r="D785" s="119">
        <v>3.6</v>
      </c>
      <c r="E785" s="119" t="s">
        <v>165</v>
      </c>
      <c r="F785" s="119" t="s">
        <v>165</v>
      </c>
      <c r="G785" s="119" t="s">
        <v>165</v>
      </c>
      <c r="H785" s="119" t="s">
        <v>165</v>
      </c>
    </row>
    <row r="786" spans="2:8" ht="14.5">
      <c r="B786" s="119" t="s">
        <v>74</v>
      </c>
      <c r="C786" s="119">
        <v>43.8</v>
      </c>
      <c r="D786" s="119">
        <v>4.3</v>
      </c>
      <c r="E786" s="119" t="s">
        <v>165</v>
      </c>
      <c r="F786" s="119" t="s">
        <v>165</v>
      </c>
      <c r="G786" s="119" t="s">
        <v>165</v>
      </c>
      <c r="H786" s="119" t="s">
        <v>165</v>
      </c>
    </row>
    <row r="787" spans="2:8" ht="14.5">
      <c r="B787" s="119" t="s">
        <v>75</v>
      </c>
      <c r="C787" s="119">
        <v>43.8</v>
      </c>
      <c r="D787" s="119">
        <v>4.3</v>
      </c>
      <c r="E787" s="119" t="s">
        <v>165</v>
      </c>
      <c r="F787" s="119" t="s">
        <v>165</v>
      </c>
      <c r="G787" s="119" t="s">
        <v>165</v>
      </c>
      <c r="H787" s="119" t="s">
        <v>165</v>
      </c>
    </row>
    <row r="788" spans="2:8" ht="14.5">
      <c r="B788" s="119" t="s">
        <v>76</v>
      </c>
      <c r="C788" s="119">
        <v>43.8</v>
      </c>
      <c r="D788" s="119">
        <v>4.3</v>
      </c>
      <c r="E788" s="119" t="s">
        <v>165</v>
      </c>
      <c r="F788" s="119" t="s">
        <v>165</v>
      </c>
      <c r="G788" s="119" t="s">
        <v>165</v>
      </c>
      <c r="H788" s="119" t="s">
        <v>165</v>
      </c>
    </row>
    <row r="789" spans="2:8" ht="14.5">
      <c r="B789" s="119" t="s">
        <v>177</v>
      </c>
      <c r="C789" s="119">
        <v>43.8</v>
      </c>
      <c r="D789" s="119">
        <v>4</v>
      </c>
      <c r="E789" s="119" t="s">
        <v>165</v>
      </c>
      <c r="F789" s="119" t="s">
        <v>165</v>
      </c>
      <c r="G789" s="119" t="s">
        <v>165</v>
      </c>
      <c r="H789" s="119" t="s">
        <v>165</v>
      </c>
    </row>
    <row r="790" spans="2:8" ht="14.5">
      <c r="B790" s="119" t="s">
        <v>252</v>
      </c>
      <c r="C790" s="119">
        <v>43.8</v>
      </c>
      <c r="D790" s="119">
        <v>3.8</v>
      </c>
      <c r="E790" s="119" t="s">
        <v>165</v>
      </c>
      <c r="F790" s="119" t="s">
        <v>165</v>
      </c>
      <c r="G790" s="119" t="s">
        <v>165</v>
      </c>
      <c r="H790" s="119" t="s">
        <v>165</v>
      </c>
    </row>
    <row r="791" spans="2:8" ht="14.5">
      <c r="B791" s="119" t="s">
        <v>253</v>
      </c>
      <c r="C791" s="119">
        <v>43.9</v>
      </c>
      <c r="D791" s="119">
        <v>3.5</v>
      </c>
      <c r="E791" s="119" t="s">
        <v>165</v>
      </c>
      <c r="F791" s="119" t="s">
        <v>165</v>
      </c>
      <c r="G791" s="119" t="s">
        <v>165</v>
      </c>
      <c r="H791" s="119" t="s">
        <v>165</v>
      </c>
    </row>
    <row r="792" spans="2:8" ht="14.5">
      <c r="B792" s="119" t="s">
        <v>254</v>
      </c>
      <c r="C792" s="119">
        <v>44</v>
      </c>
      <c r="D792" s="119">
        <v>3.3</v>
      </c>
      <c r="E792" s="119" t="s">
        <v>165</v>
      </c>
      <c r="F792" s="119" t="s">
        <v>165</v>
      </c>
      <c r="G792" s="119" t="s">
        <v>165</v>
      </c>
      <c r="H792" s="119" t="s">
        <v>165</v>
      </c>
    </row>
    <row r="793" spans="2:8" ht="14.5">
      <c r="B793" s="119" t="s">
        <v>382</v>
      </c>
      <c r="C793" s="119"/>
      <c r="D793" s="119"/>
      <c r="E793" s="119"/>
      <c r="F793" s="119"/>
      <c r="G793" s="119"/>
      <c r="H793" s="119"/>
    </row>
    <row r="794" spans="2:8" ht="14.5">
      <c r="B794" s="119" t="s">
        <v>383</v>
      </c>
      <c r="C794" s="119"/>
      <c r="D794" s="119"/>
      <c r="E794" s="119"/>
      <c r="F794" s="119"/>
      <c r="G794" s="119"/>
      <c r="H794" s="119"/>
    </row>
    <row r="795" spans="2:8" ht="14.5">
      <c r="B795" s="119" t="s">
        <v>384</v>
      </c>
      <c r="C795" s="119"/>
      <c r="D795" s="119"/>
      <c r="E795" s="119"/>
      <c r="F795" s="119"/>
      <c r="G795" s="119"/>
      <c r="H795" s="119"/>
    </row>
    <row r="796" spans="2:8" ht="14.5">
      <c r="B796" s="119" t="s">
        <v>385</v>
      </c>
      <c r="C796" s="119"/>
      <c r="D796" s="119"/>
      <c r="E796" s="119"/>
      <c r="F796" s="119"/>
      <c r="G796" s="119"/>
      <c r="H796" s="119"/>
    </row>
    <row r="797" spans="2:8" ht="145">
      <c r="B797" s="120" t="s">
        <v>386</v>
      </c>
      <c r="C797" s="119"/>
      <c r="D797" s="119"/>
      <c r="E797" s="119"/>
      <c r="F797" s="119"/>
      <c r="G797" s="119"/>
      <c r="H797" s="119"/>
    </row>
    <row r="798" spans="2:8" ht="14.5">
      <c r="B798" s="119" t="s">
        <v>429</v>
      </c>
      <c r="C798" s="119">
        <v>42</v>
      </c>
      <c r="D798" s="119">
        <v>4.2</v>
      </c>
      <c r="E798" s="119" t="s">
        <v>165</v>
      </c>
      <c r="F798" s="119" t="s">
        <v>165</v>
      </c>
      <c r="G798" s="119" t="s">
        <v>165</v>
      </c>
      <c r="H798" s="119" t="s">
        <v>165</v>
      </c>
    </row>
    <row r="799" spans="2:8" ht="14.5">
      <c r="B799" s="119" t="s">
        <v>69</v>
      </c>
      <c r="C799" s="119">
        <v>41.5</v>
      </c>
      <c r="D799" s="119">
        <v>5.0999999999999996</v>
      </c>
      <c r="E799" s="119" t="s">
        <v>165</v>
      </c>
      <c r="F799" s="119" t="s">
        <v>165</v>
      </c>
      <c r="G799" s="119" t="s">
        <v>165</v>
      </c>
      <c r="H799" s="119" t="s">
        <v>165</v>
      </c>
    </row>
    <row r="800" spans="2:8" ht="14.5">
      <c r="B800" s="119" t="s">
        <v>70</v>
      </c>
      <c r="C800" s="119">
        <v>41.6</v>
      </c>
      <c r="D800" s="119">
        <v>4.8</v>
      </c>
      <c r="E800" s="119" t="s">
        <v>165</v>
      </c>
      <c r="F800" s="119" t="s">
        <v>165</v>
      </c>
      <c r="G800" s="119" t="s">
        <v>165</v>
      </c>
      <c r="H800" s="119" t="s">
        <v>165</v>
      </c>
    </row>
    <row r="801" spans="2:8" ht="14.5">
      <c r="B801" s="119" t="s">
        <v>71</v>
      </c>
      <c r="C801" s="119">
        <v>41.6</v>
      </c>
      <c r="D801" s="119">
        <v>4.8</v>
      </c>
      <c r="E801" s="119" t="s">
        <v>165</v>
      </c>
      <c r="F801" s="119" t="s">
        <v>165</v>
      </c>
      <c r="G801" s="119" t="s">
        <v>165</v>
      </c>
      <c r="H801" s="119" t="s">
        <v>165</v>
      </c>
    </row>
    <row r="802" spans="2:8" ht="14.5">
      <c r="B802" s="119" t="s">
        <v>72</v>
      </c>
      <c r="C802" s="119">
        <v>41.9</v>
      </c>
      <c r="D802" s="119">
        <v>5</v>
      </c>
      <c r="E802" s="119" t="s">
        <v>165</v>
      </c>
      <c r="F802" s="119" t="s">
        <v>165</v>
      </c>
      <c r="G802" s="119" t="s">
        <v>165</v>
      </c>
      <c r="H802" s="119" t="s">
        <v>165</v>
      </c>
    </row>
    <row r="803" spans="2:8" ht="14.5">
      <c r="B803" s="119" t="s">
        <v>73</v>
      </c>
      <c r="C803" s="119">
        <v>42</v>
      </c>
      <c r="D803" s="119">
        <v>4.5</v>
      </c>
      <c r="E803" s="119" t="s">
        <v>165</v>
      </c>
      <c r="F803" s="119" t="s">
        <v>165</v>
      </c>
      <c r="G803" s="119" t="s">
        <v>165</v>
      </c>
      <c r="H803" s="119" t="s">
        <v>165</v>
      </c>
    </row>
    <row r="804" spans="2:8" ht="14.5">
      <c r="B804" s="119" t="s">
        <v>74</v>
      </c>
      <c r="C804" s="119">
        <v>42</v>
      </c>
      <c r="D804" s="119">
        <v>3.7</v>
      </c>
      <c r="E804" s="119" t="s">
        <v>165</v>
      </c>
      <c r="F804" s="119" t="s">
        <v>165</v>
      </c>
      <c r="G804" s="119" t="s">
        <v>165</v>
      </c>
      <c r="H804" s="119" t="s">
        <v>165</v>
      </c>
    </row>
    <row r="805" spans="2:8" ht="14.5">
      <c r="B805" s="119" t="s">
        <v>75</v>
      </c>
      <c r="C805" s="119">
        <v>42</v>
      </c>
      <c r="D805" s="119">
        <v>3.7</v>
      </c>
      <c r="E805" s="119" t="s">
        <v>165</v>
      </c>
      <c r="F805" s="119" t="s">
        <v>165</v>
      </c>
      <c r="G805" s="119" t="s">
        <v>165</v>
      </c>
      <c r="H805" s="119" t="s">
        <v>165</v>
      </c>
    </row>
    <row r="806" spans="2:8" ht="14.5">
      <c r="B806" s="119" t="s">
        <v>76</v>
      </c>
      <c r="C806" s="119">
        <v>42</v>
      </c>
      <c r="D806" s="119">
        <v>4.2</v>
      </c>
      <c r="E806" s="119" t="s">
        <v>165</v>
      </c>
      <c r="F806" s="119" t="s">
        <v>165</v>
      </c>
      <c r="G806" s="119" t="s">
        <v>165</v>
      </c>
      <c r="H806" s="119" t="s">
        <v>165</v>
      </c>
    </row>
    <row r="807" spans="2:8" ht="14.5">
      <c r="B807" s="119" t="s">
        <v>177</v>
      </c>
      <c r="C807" s="119">
        <v>42.1</v>
      </c>
      <c r="D807" s="119">
        <v>3.7</v>
      </c>
      <c r="E807" s="119" t="s">
        <v>165</v>
      </c>
      <c r="F807" s="119" t="s">
        <v>165</v>
      </c>
      <c r="G807" s="119" t="s">
        <v>165</v>
      </c>
      <c r="H807" s="119" t="s">
        <v>165</v>
      </c>
    </row>
    <row r="808" spans="2:8" ht="14.5">
      <c r="B808" s="119" t="s">
        <v>252</v>
      </c>
      <c r="C808" s="119">
        <v>42.2</v>
      </c>
      <c r="D808" s="119">
        <v>3.4</v>
      </c>
      <c r="E808" s="119" t="s">
        <v>165</v>
      </c>
      <c r="F808" s="119" t="s">
        <v>165</v>
      </c>
      <c r="G808" s="119" t="s">
        <v>165</v>
      </c>
      <c r="H808" s="119" t="s">
        <v>165</v>
      </c>
    </row>
    <row r="809" spans="2:8" ht="14.5">
      <c r="B809" s="119" t="s">
        <v>253</v>
      </c>
      <c r="C809" s="119">
        <v>42.4</v>
      </c>
      <c r="D809" s="119">
        <v>3.9</v>
      </c>
      <c r="E809" s="119" t="s">
        <v>165</v>
      </c>
      <c r="F809" s="119" t="s">
        <v>165</v>
      </c>
      <c r="G809" s="119" t="s">
        <v>165</v>
      </c>
      <c r="H809" s="119" t="s">
        <v>165</v>
      </c>
    </row>
    <row r="810" spans="2:8" ht="14.5">
      <c r="B810" s="119" t="s">
        <v>254</v>
      </c>
      <c r="C810" s="119">
        <v>42.6</v>
      </c>
      <c r="D810" s="119">
        <v>4.4000000000000004</v>
      </c>
      <c r="E810" s="119" t="s">
        <v>165</v>
      </c>
      <c r="F810" s="119" t="s">
        <v>165</v>
      </c>
      <c r="G810" s="119" t="s">
        <v>165</v>
      </c>
      <c r="H810" s="119" t="s">
        <v>165</v>
      </c>
    </row>
    <row r="811" spans="2:8" ht="14.5">
      <c r="B811" s="119" t="s">
        <v>382</v>
      </c>
      <c r="C811" s="119"/>
      <c r="D811" s="119"/>
      <c r="E811" s="119"/>
      <c r="F811" s="119"/>
      <c r="G811" s="119"/>
      <c r="H811" s="119"/>
    </row>
    <row r="812" spans="2:8" ht="14.5">
      <c r="B812" s="119" t="s">
        <v>383</v>
      </c>
      <c r="C812" s="119"/>
      <c r="D812" s="119"/>
      <c r="E812" s="119"/>
      <c r="F812" s="119"/>
      <c r="G812" s="119"/>
      <c r="H812" s="119"/>
    </row>
    <row r="813" spans="2:8" ht="14.5">
      <c r="B813" s="119" t="s">
        <v>384</v>
      </c>
      <c r="C813" s="119"/>
      <c r="D813" s="119"/>
      <c r="E813" s="119"/>
      <c r="F813" s="119"/>
      <c r="G813" s="119"/>
      <c r="H813" s="119"/>
    </row>
    <row r="814" spans="2:8" ht="14.5">
      <c r="B814" s="119" t="s">
        <v>385</v>
      </c>
      <c r="C814" s="119"/>
      <c r="D814" s="119"/>
      <c r="E814" s="119"/>
      <c r="F814" s="119"/>
      <c r="G814" s="119"/>
      <c r="H814" s="119"/>
    </row>
    <row r="815" spans="2:8" ht="145">
      <c r="B815" s="120" t="s">
        <v>386</v>
      </c>
      <c r="C815" s="119"/>
      <c r="D815" s="119"/>
      <c r="E815" s="119"/>
      <c r="F815" s="119"/>
      <c r="G815" s="119"/>
      <c r="H815" s="119"/>
    </row>
    <row r="816" spans="2:8" ht="14.5">
      <c r="B816" s="119" t="s">
        <v>430</v>
      </c>
      <c r="C816" s="119">
        <v>40.299999999999997</v>
      </c>
      <c r="D816" s="119">
        <v>5.5</v>
      </c>
      <c r="E816" s="119" t="s">
        <v>165</v>
      </c>
      <c r="F816" s="119" t="s">
        <v>165</v>
      </c>
      <c r="G816" s="119" t="s">
        <v>165</v>
      </c>
      <c r="H816" s="119" t="s">
        <v>165</v>
      </c>
    </row>
    <row r="817" spans="2:8" ht="14.5">
      <c r="B817" s="119" t="s">
        <v>69</v>
      </c>
      <c r="C817" s="119">
        <v>39.5</v>
      </c>
      <c r="D817" s="119">
        <v>5.9</v>
      </c>
      <c r="E817" s="119" t="s">
        <v>165</v>
      </c>
      <c r="F817" s="119" t="s">
        <v>165</v>
      </c>
      <c r="G817" s="119" t="s">
        <v>165</v>
      </c>
      <c r="H817" s="119" t="s">
        <v>165</v>
      </c>
    </row>
    <row r="818" spans="2:8" ht="14.5">
      <c r="B818" s="119" t="s">
        <v>70</v>
      </c>
      <c r="C818" s="119">
        <v>39.700000000000003</v>
      </c>
      <c r="D818" s="119">
        <v>5.6</v>
      </c>
      <c r="E818" s="119" t="s">
        <v>165</v>
      </c>
      <c r="F818" s="119" t="s">
        <v>165</v>
      </c>
      <c r="G818" s="119" t="s">
        <v>165</v>
      </c>
      <c r="H818" s="119" t="s">
        <v>165</v>
      </c>
    </row>
    <row r="819" spans="2:8" ht="14.5">
      <c r="B819" s="119" t="s">
        <v>71</v>
      </c>
      <c r="C819" s="119">
        <v>39.700000000000003</v>
      </c>
      <c r="D819" s="119">
        <v>5.6</v>
      </c>
      <c r="E819" s="119" t="s">
        <v>165</v>
      </c>
      <c r="F819" s="119" t="s">
        <v>165</v>
      </c>
      <c r="G819" s="119" t="s">
        <v>165</v>
      </c>
      <c r="H819" s="119" t="s">
        <v>165</v>
      </c>
    </row>
    <row r="820" spans="2:8" ht="14.5">
      <c r="B820" s="119" t="s">
        <v>72</v>
      </c>
      <c r="C820" s="119">
        <v>39.9</v>
      </c>
      <c r="D820" s="119">
        <v>5.6</v>
      </c>
      <c r="E820" s="119" t="s">
        <v>165</v>
      </c>
      <c r="F820" s="119" t="s">
        <v>165</v>
      </c>
      <c r="G820" s="119" t="s">
        <v>165</v>
      </c>
      <c r="H820" s="119" t="s">
        <v>165</v>
      </c>
    </row>
    <row r="821" spans="2:8" ht="14.5">
      <c r="B821" s="119" t="s">
        <v>73</v>
      </c>
      <c r="C821" s="119">
        <v>40.200000000000003</v>
      </c>
      <c r="D821" s="119">
        <v>5.8</v>
      </c>
      <c r="E821" s="119" t="s">
        <v>165</v>
      </c>
      <c r="F821" s="119" t="s">
        <v>165</v>
      </c>
      <c r="G821" s="119" t="s">
        <v>165</v>
      </c>
      <c r="H821" s="119" t="s">
        <v>165</v>
      </c>
    </row>
    <row r="822" spans="2:8" ht="14.5">
      <c r="B822" s="119" t="s">
        <v>74</v>
      </c>
      <c r="C822" s="119">
        <v>40.5</v>
      </c>
      <c r="D822" s="119">
        <v>6</v>
      </c>
      <c r="E822" s="119" t="s">
        <v>165</v>
      </c>
      <c r="F822" s="119" t="s">
        <v>165</v>
      </c>
      <c r="G822" s="119" t="s">
        <v>165</v>
      </c>
      <c r="H822" s="119" t="s">
        <v>165</v>
      </c>
    </row>
    <row r="823" spans="2:8" ht="14.5">
      <c r="B823" s="119" t="s">
        <v>75</v>
      </c>
      <c r="C823" s="119">
        <v>40.5</v>
      </c>
      <c r="D823" s="119">
        <v>5.5</v>
      </c>
      <c r="E823" s="119" t="s">
        <v>165</v>
      </c>
      <c r="F823" s="119" t="s">
        <v>165</v>
      </c>
      <c r="G823" s="119" t="s">
        <v>165</v>
      </c>
      <c r="H823" s="119" t="s">
        <v>165</v>
      </c>
    </row>
    <row r="824" spans="2:8" ht="14.5">
      <c r="B824" s="119" t="s">
        <v>76</v>
      </c>
      <c r="C824" s="119">
        <v>40.299999999999997</v>
      </c>
      <c r="D824" s="119">
        <v>4.9000000000000004</v>
      </c>
      <c r="E824" s="119" t="s">
        <v>165</v>
      </c>
      <c r="F824" s="119" t="s">
        <v>165</v>
      </c>
      <c r="G824" s="119" t="s">
        <v>165</v>
      </c>
      <c r="H824" s="119" t="s">
        <v>165</v>
      </c>
    </row>
    <row r="825" spans="2:8" ht="14.5">
      <c r="B825" s="119" t="s">
        <v>177</v>
      </c>
      <c r="C825" s="119">
        <v>40.6</v>
      </c>
      <c r="D825" s="119">
        <v>5.5</v>
      </c>
      <c r="E825" s="119" t="s">
        <v>165</v>
      </c>
      <c r="F825" s="119" t="s">
        <v>165</v>
      </c>
      <c r="G825" s="119" t="s">
        <v>165</v>
      </c>
      <c r="H825" s="119" t="s">
        <v>165</v>
      </c>
    </row>
    <row r="826" spans="2:8" ht="14.5">
      <c r="B826" s="119" t="s">
        <v>252</v>
      </c>
      <c r="C826" s="119">
        <v>40.799999999999997</v>
      </c>
      <c r="D826" s="119">
        <v>5.4</v>
      </c>
      <c r="E826" s="119" t="s">
        <v>165</v>
      </c>
      <c r="F826" s="119" t="s">
        <v>165</v>
      </c>
      <c r="G826" s="119" t="s">
        <v>165</v>
      </c>
      <c r="H826" s="119" t="s">
        <v>165</v>
      </c>
    </row>
    <row r="827" spans="2:8" ht="14.5">
      <c r="B827" s="119" t="s">
        <v>253</v>
      </c>
      <c r="C827" s="119">
        <v>40.799999999999997</v>
      </c>
      <c r="D827" s="119">
        <v>5.2</v>
      </c>
      <c r="E827" s="119" t="s">
        <v>165</v>
      </c>
      <c r="F827" s="119" t="s">
        <v>165</v>
      </c>
      <c r="G827" s="119" t="s">
        <v>165</v>
      </c>
      <c r="H827" s="119" t="s">
        <v>165</v>
      </c>
    </row>
    <row r="828" spans="2:8" ht="14.5">
      <c r="B828" s="119" t="s">
        <v>254</v>
      </c>
      <c r="C828" s="119">
        <v>40.799999999999997</v>
      </c>
      <c r="D828" s="119">
        <v>4.9000000000000004</v>
      </c>
      <c r="E828" s="119" t="s">
        <v>165</v>
      </c>
      <c r="F828" s="119" t="s">
        <v>165</v>
      </c>
      <c r="G828" s="119" t="s">
        <v>165</v>
      </c>
      <c r="H828" s="119" t="s">
        <v>165</v>
      </c>
    </row>
    <row r="829" spans="2:8" ht="14.5">
      <c r="B829" s="119" t="s">
        <v>382</v>
      </c>
      <c r="C829" s="119"/>
      <c r="D829" s="119"/>
      <c r="E829" s="119"/>
      <c r="F829" s="119"/>
      <c r="G829" s="119"/>
      <c r="H829" s="119"/>
    </row>
    <row r="830" spans="2:8" ht="14.5">
      <c r="B830" s="119" t="s">
        <v>383</v>
      </c>
      <c r="C830" s="119"/>
      <c r="D830" s="119"/>
      <c r="E830" s="119"/>
      <c r="F830" s="119"/>
      <c r="G830" s="119"/>
      <c r="H830" s="119"/>
    </row>
    <row r="831" spans="2:8" ht="14.5">
      <c r="B831" s="119" t="s">
        <v>384</v>
      </c>
      <c r="C831" s="119"/>
      <c r="D831" s="119"/>
      <c r="E831" s="119"/>
      <c r="F831" s="119"/>
      <c r="G831" s="119"/>
      <c r="H831" s="119"/>
    </row>
    <row r="832" spans="2:8" ht="14.5">
      <c r="B832" s="119" t="s">
        <v>385</v>
      </c>
      <c r="C832" s="119"/>
      <c r="D832" s="119"/>
      <c r="E832" s="119"/>
      <c r="F832" s="119"/>
      <c r="G832" s="119"/>
      <c r="H832" s="119"/>
    </row>
    <row r="833" spans="2:8" ht="145">
      <c r="B833" s="120" t="s">
        <v>386</v>
      </c>
      <c r="C833" s="119"/>
      <c r="D833" s="119"/>
      <c r="E833" s="119"/>
      <c r="F833" s="119"/>
      <c r="G833" s="119"/>
      <c r="H833" s="119"/>
    </row>
    <row r="834" spans="2:8" ht="14.5">
      <c r="B834" s="119" t="s">
        <v>431</v>
      </c>
      <c r="C834" s="119">
        <v>38.200000000000003</v>
      </c>
      <c r="D834" s="119">
        <v>6.7</v>
      </c>
      <c r="E834" s="119" t="s">
        <v>165</v>
      </c>
      <c r="F834" s="119" t="s">
        <v>165</v>
      </c>
      <c r="G834" s="119" t="s">
        <v>165</v>
      </c>
      <c r="H834" s="119" t="s">
        <v>165</v>
      </c>
    </row>
    <row r="835" spans="2:8" ht="14.5">
      <c r="B835" s="119" t="s">
        <v>69</v>
      </c>
      <c r="C835" s="119">
        <v>37.299999999999997</v>
      </c>
      <c r="D835" s="119">
        <v>6.9</v>
      </c>
      <c r="E835" s="119" t="s">
        <v>165</v>
      </c>
      <c r="F835" s="119" t="s">
        <v>165</v>
      </c>
      <c r="G835" s="119" t="s">
        <v>165</v>
      </c>
      <c r="H835" s="119" t="s">
        <v>165</v>
      </c>
    </row>
    <row r="836" spans="2:8" ht="14.5">
      <c r="B836" s="119" t="s">
        <v>70</v>
      </c>
      <c r="C836" s="119">
        <v>37.6</v>
      </c>
      <c r="D836" s="119">
        <v>7.4</v>
      </c>
      <c r="E836" s="119" t="s">
        <v>165</v>
      </c>
      <c r="F836" s="119" t="s">
        <v>165</v>
      </c>
      <c r="G836" s="119" t="s">
        <v>165</v>
      </c>
      <c r="H836" s="119" t="s">
        <v>165</v>
      </c>
    </row>
    <row r="837" spans="2:8" ht="14.5">
      <c r="B837" s="119" t="s">
        <v>71</v>
      </c>
      <c r="C837" s="119">
        <v>37.6</v>
      </c>
      <c r="D837" s="119">
        <v>6.8</v>
      </c>
      <c r="E837" s="119" t="s">
        <v>165</v>
      </c>
      <c r="F837" s="119" t="s">
        <v>165</v>
      </c>
      <c r="G837" s="119" t="s">
        <v>165</v>
      </c>
      <c r="H837" s="119" t="s">
        <v>165</v>
      </c>
    </row>
    <row r="838" spans="2:8" ht="14.5">
      <c r="B838" s="119" t="s">
        <v>72</v>
      </c>
      <c r="C838" s="119">
        <v>37.799999999999997</v>
      </c>
      <c r="D838" s="119">
        <v>6.8</v>
      </c>
      <c r="E838" s="119" t="s">
        <v>165</v>
      </c>
      <c r="F838" s="119" t="s">
        <v>165</v>
      </c>
      <c r="G838" s="119" t="s">
        <v>165</v>
      </c>
      <c r="H838" s="119" t="s">
        <v>165</v>
      </c>
    </row>
    <row r="839" spans="2:8" ht="14.5">
      <c r="B839" s="119" t="s">
        <v>73</v>
      </c>
      <c r="C839" s="119">
        <v>38</v>
      </c>
      <c r="D839" s="119">
        <v>6.4</v>
      </c>
      <c r="E839" s="119" t="s">
        <v>165</v>
      </c>
      <c r="F839" s="119" t="s">
        <v>165</v>
      </c>
      <c r="G839" s="119" t="s">
        <v>165</v>
      </c>
      <c r="H839" s="119" t="s">
        <v>165</v>
      </c>
    </row>
    <row r="840" spans="2:8" ht="14.5">
      <c r="B840" s="119" t="s">
        <v>74</v>
      </c>
      <c r="C840" s="119">
        <v>38.200000000000003</v>
      </c>
      <c r="D840" s="119">
        <v>6.1</v>
      </c>
      <c r="E840" s="119" t="s">
        <v>165</v>
      </c>
      <c r="F840" s="119" t="s">
        <v>165</v>
      </c>
      <c r="G840" s="119" t="s">
        <v>165</v>
      </c>
      <c r="H840" s="119" t="s">
        <v>165</v>
      </c>
    </row>
    <row r="841" spans="2:8" ht="14.5">
      <c r="B841" s="119" t="s">
        <v>75</v>
      </c>
      <c r="C841" s="119">
        <v>38.4</v>
      </c>
      <c r="D841" s="119">
        <v>6.7</v>
      </c>
      <c r="E841" s="119" t="s">
        <v>165</v>
      </c>
      <c r="F841" s="119" t="s">
        <v>165</v>
      </c>
      <c r="G841" s="119" t="s">
        <v>165</v>
      </c>
      <c r="H841" s="119" t="s">
        <v>165</v>
      </c>
    </row>
    <row r="842" spans="2:8" ht="14.5">
      <c r="B842" s="119" t="s">
        <v>76</v>
      </c>
      <c r="C842" s="119">
        <v>38.4</v>
      </c>
      <c r="D842" s="119">
        <v>6.7</v>
      </c>
      <c r="E842" s="119" t="s">
        <v>165</v>
      </c>
      <c r="F842" s="119" t="s">
        <v>165</v>
      </c>
      <c r="G842" s="119" t="s">
        <v>165</v>
      </c>
      <c r="H842" s="119" t="s">
        <v>165</v>
      </c>
    </row>
    <row r="843" spans="2:8" ht="14.5">
      <c r="B843" s="119" t="s">
        <v>177</v>
      </c>
      <c r="C843" s="119">
        <v>38.5</v>
      </c>
      <c r="D843" s="119">
        <v>6.9</v>
      </c>
      <c r="E843" s="119" t="s">
        <v>165</v>
      </c>
      <c r="F843" s="119" t="s">
        <v>165</v>
      </c>
      <c r="G843" s="119" t="s">
        <v>165</v>
      </c>
      <c r="H843" s="119" t="s">
        <v>165</v>
      </c>
    </row>
    <row r="844" spans="2:8" ht="14.5">
      <c r="B844" s="119" t="s">
        <v>252</v>
      </c>
      <c r="C844" s="119">
        <v>38.700000000000003</v>
      </c>
      <c r="D844" s="119">
        <v>7.2</v>
      </c>
      <c r="E844" s="119" t="s">
        <v>165</v>
      </c>
      <c r="F844" s="119" t="s">
        <v>165</v>
      </c>
      <c r="G844" s="119" t="s">
        <v>165</v>
      </c>
      <c r="H844" s="119" t="s">
        <v>165</v>
      </c>
    </row>
    <row r="845" spans="2:8" ht="14.5">
      <c r="B845" s="119" t="s">
        <v>253</v>
      </c>
      <c r="C845" s="119">
        <v>38.799999999999997</v>
      </c>
      <c r="D845" s="119">
        <v>5.7</v>
      </c>
      <c r="E845" s="119" t="s">
        <v>165</v>
      </c>
      <c r="F845" s="119" t="s">
        <v>165</v>
      </c>
      <c r="G845" s="119" t="s">
        <v>165</v>
      </c>
      <c r="H845" s="119" t="s">
        <v>165</v>
      </c>
    </row>
    <row r="846" spans="2:8" ht="14.5">
      <c r="B846" s="119" t="s">
        <v>254</v>
      </c>
      <c r="C846" s="119">
        <v>38.9</v>
      </c>
      <c r="D846" s="119">
        <v>5.0999999999999996</v>
      </c>
      <c r="E846" s="119" t="s">
        <v>165</v>
      </c>
      <c r="F846" s="119" t="s">
        <v>165</v>
      </c>
      <c r="G846" s="119" t="s">
        <v>165</v>
      </c>
      <c r="H846" s="119" t="s">
        <v>165</v>
      </c>
    </row>
    <row r="847" spans="2:8" ht="14.5">
      <c r="B847" s="119" t="s">
        <v>382</v>
      </c>
      <c r="C847" s="119"/>
      <c r="D847" s="119"/>
      <c r="E847" s="119"/>
      <c r="F847" s="119"/>
      <c r="G847" s="119"/>
      <c r="H847" s="119"/>
    </row>
    <row r="848" spans="2:8" ht="14.5">
      <c r="B848" s="119" t="s">
        <v>383</v>
      </c>
      <c r="C848" s="119"/>
      <c r="D848" s="119"/>
      <c r="E848" s="119"/>
      <c r="F848" s="119"/>
      <c r="G848" s="119"/>
      <c r="H848" s="119"/>
    </row>
    <row r="849" spans="2:8" ht="14.5">
      <c r="B849" s="119" t="s">
        <v>384</v>
      </c>
      <c r="C849" s="119"/>
      <c r="D849" s="119"/>
      <c r="E849" s="119"/>
      <c r="F849" s="119"/>
      <c r="G849" s="119"/>
      <c r="H849" s="119"/>
    </row>
    <row r="850" spans="2:8" ht="14.5">
      <c r="B850" s="119" t="s">
        <v>385</v>
      </c>
      <c r="C850" s="119"/>
      <c r="D850" s="119"/>
      <c r="E850" s="119"/>
      <c r="F850" s="119"/>
      <c r="G850" s="119"/>
      <c r="H850" s="119"/>
    </row>
    <row r="851" spans="2:8" ht="145">
      <c r="B851" s="120" t="s">
        <v>386</v>
      </c>
      <c r="C851" s="119"/>
      <c r="D851" s="119"/>
      <c r="E851" s="119"/>
      <c r="F851" s="119"/>
      <c r="G851" s="119"/>
      <c r="H851" s="119"/>
    </row>
    <row r="852" spans="2:8" ht="14.5">
      <c r="B852" s="119" t="s">
        <v>432</v>
      </c>
      <c r="C852" s="119">
        <v>35.799999999999997</v>
      </c>
      <c r="D852" s="119">
        <v>6.5</v>
      </c>
      <c r="E852" s="119" t="s">
        <v>165</v>
      </c>
      <c r="F852" s="119" t="s">
        <v>165</v>
      </c>
      <c r="G852" s="119" t="s">
        <v>165</v>
      </c>
      <c r="H852" s="119" t="s">
        <v>165</v>
      </c>
    </row>
    <row r="853" spans="2:8" ht="14.5">
      <c r="B853" s="119" t="s">
        <v>69</v>
      </c>
      <c r="C853" s="119">
        <v>34.9</v>
      </c>
      <c r="D853" s="119">
        <v>6.4</v>
      </c>
      <c r="E853" s="119" t="s">
        <v>165</v>
      </c>
      <c r="F853" s="119" t="s">
        <v>165</v>
      </c>
      <c r="G853" s="119" t="s">
        <v>165</v>
      </c>
      <c r="H853" s="119" t="s">
        <v>165</v>
      </c>
    </row>
    <row r="854" spans="2:8" ht="14.5">
      <c r="B854" s="119" t="s">
        <v>70</v>
      </c>
      <c r="C854" s="119">
        <v>35</v>
      </c>
      <c r="D854" s="119">
        <v>6.4</v>
      </c>
      <c r="E854" s="119" t="s">
        <v>165</v>
      </c>
      <c r="F854" s="119" t="s">
        <v>165</v>
      </c>
      <c r="G854" s="119" t="s">
        <v>165</v>
      </c>
      <c r="H854" s="119" t="s">
        <v>165</v>
      </c>
    </row>
    <row r="855" spans="2:8" ht="14.5">
      <c r="B855" s="119" t="s">
        <v>71</v>
      </c>
      <c r="C855" s="119">
        <v>35.200000000000003</v>
      </c>
      <c r="D855" s="119">
        <v>7</v>
      </c>
      <c r="E855" s="119" t="s">
        <v>165</v>
      </c>
      <c r="F855" s="119" t="s">
        <v>165</v>
      </c>
      <c r="G855" s="119" t="s">
        <v>165</v>
      </c>
      <c r="H855" s="119" t="s">
        <v>165</v>
      </c>
    </row>
    <row r="856" spans="2:8" ht="14.5">
      <c r="B856" s="119" t="s">
        <v>72</v>
      </c>
      <c r="C856" s="119">
        <v>35.4</v>
      </c>
      <c r="D856" s="119">
        <v>6.9</v>
      </c>
      <c r="E856" s="119" t="s">
        <v>165</v>
      </c>
      <c r="F856" s="119" t="s">
        <v>165</v>
      </c>
      <c r="G856" s="119" t="s">
        <v>165</v>
      </c>
      <c r="H856" s="119" t="s">
        <v>165</v>
      </c>
    </row>
    <row r="857" spans="2:8" ht="14.5">
      <c r="B857" s="119" t="s">
        <v>73</v>
      </c>
      <c r="C857" s="119">
        <v>35.700000000000003</v>
      </c>
      <c r="D857" s="119">
        <v>7.2</v>
      </c>
      <c r="E857" s="119" t="s">
        <v>165</v>
      </c>
      <c r="F857" s="119" t="s">
        <v>165</v>
      </c>
      <c r="G857" s="119" t="s">
        <v>165</v>
      </c>
      <c r="H857" s="119" t="s">
        <v>165</v>
      </c>
    </row>
    <row r="858" spans="2:8" ht="14.5">
      <c r="B858" s="119" t="s">
        <v>74</v>
      </c>
      <c r="C858" s="119">
        <v>36</v>
      </c>
      <c r="D858" s="119">
        <v>7.8</v>
      </c>
      <c r="E858" s="119" t="s">
        <v>165</v>
      </c>
      <c r="F858" s="119" t="s">
        <v>165</v>
      </c>
      <c r="G858" s="119" t="s">
        <v>165</v>
      </c>
      <c r="H858" s="119" t="s">
        <v>165</v>
      </c>
    </row>
    <row r="859" spans="2:8" ht="14.5">
      <c r="B859" s="119" t="s">
        <v>75</v>
      </c>
      <c r="C859" s="119">
        <v>36</v>
      </c>
      <c r="D859" s="119">
        <v>6.8</v>
      </c>
      <c r="E859" s="119" t="s">
        <v>165</v>
      </c>
      <c r="F859" s="119" t="s">
        <v>165</v>
      </c>
      <c r="G859" s="119" t="s">
        <v>165</v>
      </c>
      <c r="H859" s="119" t="s">
        <v>165</v>
      </c>
    </row>
    <row r="860" spans="2:8" ht="14.5">
      <c r="B860" s="119" t="s">
        <v>76</v>
      </c>
      <c r="C860" s="119">
        <v>36</v>
      </c>
      <c r="D860" s="119">
        <v>6.8</v>
      </c>
      <c r="E860" s="119" t="s">
        <v>165</v>
      </c>
      <c r="F860" s="119" t="s">
        <v>165</v>
      </c>
      <c r="G860" s="119" t="s">
        <v>165</v>
      </c>
      <c r="H860" s="119" t="s">
        <v>165</v>
      </c>
    </row>
    <row r="861" spans="2:8" ht="14.5">
      <c r="B861" s="119" t="s">
        <v>177</v>
      </c>
      <c r="C861" s="119">
        <v>36</v>
      </c>
      <c r="D861" s="119">
        <v>6.2</v>
      </c>
      <c r="E861" s="119" t="s">
        <v>165</v>
      </c>
      <c r="F861" s="119" t="s">
        <v>165</v>
      </c>
      <c r="G861" s="119" t="s">
        <v>165</v>
      </c>
      <c r="H861" s="119" t="s">
        <v>165</v>
      </c>
    </row>
    <row r="862" spans="2:8" ht="14.5">
      <c r="B862" s="119" t="s">
        <v>252</v>
      </c>
      <c r="C862" s="119">
        <v>36.1</v>
      </c>
      <c r="D862" s="119">
        <v>5.6</v>
      </c>
      <c r="E862" s="119" t="s">
        <v>165</v>
      </c>
      <c r="F862" s="119" t="s">
        <v>165</v>
      </c>
      <c r="G862" s="119" t="s">
        <v>165</v>
      </c>
      <c r="H862" s="119" t="s">
        <v>165</v>
      </c>
    </row>
    <row r="863" spans="2:8" ht="14.5">
      <c r="B863" s="119" t="s">
        <v>253</v>
      </c>
      <c r="C863" s="119">
        <v>36.700000000000003</v>
      </c>
      <c r="D863" s="119">
        <v>7</v>
      </c>
      <c r="E863" s="119" t="s">
        <v>165</v>
      </c>
      <c r="F863" s="119" t="s">
        <v>165</v>
      </c>
      <c r="G863" s="119" t="s">
        <v>165</v>
      </c>
      <c r="H863" s="119" t="s">
        <v>165</v>
      </c>
    </row>
    <row r="864" spans="2:8" ht="14.5">
      <c r="B864" s="119" t="s">
        <v>254</v>
      </c>
      <c r="C864" s="119">
        <v>37</v>
      </c>
      <c r="D864" s="119">
        <v>7.6</v>
      </c>
      <c r="E864" s="119" t="s">
        <v>165</v>
      </c>
      <c r="F864" s="119" t="s">
        <v>165</v>
      </c>
      <c r="G864" s="119" t="s">
        <v>165</v>
      </c>
      <c r="H864" s="119" t="s">
        <v>165</v>
      </c>
    </row>
    <row r="865" spans="2:8" ht="14.5">
      <c r="B865" s="119" t="s">
        <v>382</v>
      </c>
      <c r="C865" s="119"/>
      <c r="D865" s="119"/>
      <c r="E865" s="119"/>
      <c r="F865" s="119"/>
      <c r="G865" s="119"/>
      <c r="H865" s="119"/>
    </row>
    <row r="866" spans="2:8" ht="14.5">
      <c r="B866" s="119" t="s">
        <v>383</v>
      </c>
      <c r="C866" s="119"/>
      <c r="D866" s="119"/>
      <c r="E866" s="119"/>
      <c r="F866" s="119"/>
      <c r="G866" s="119"/>
      <c r="H866" s="119"/>
    </row>
    <row r="867" spans="2:8" ht="14.5">
      <c r="B867" s="119" t="s">
        <v>384</v>
      </c>
      <c r="C867" s="119"/>
      <c r="D867" s="119"/>
      <c r="E867" s="119"/>
      <c r="F867" s="119"/>
      <c r="G867" s="119"/>
      <c r="H867" s="119"/>
    </row>
    <row r="868" spans="2:8" ht="14.5">
      <c r="B868" s="119" t="s">
        <v>385</v>
      </c>
      <c r="C868" s="119"/>
      <c r="D868" s="119"/>
      <c r="E868" s="119"/>
      <c r="F868" s="119"/>
      <c r="G868" s="119"/>
      <c r="H868" s="119"/>
    </row>
    <row r="869" spans="2:8" ht="145">
      <c r="B869" s="120" t="s">
        <v>386</v>
      </c>
      <c r="C869" s="119"/>
      <c r="D869" s="119"/>
      <c r="E869" s="119"/>
      <c r="F869" s="119"/>
      <c r="G869" s="119"/>
      <c r="H869" s="119"/>
    </row>
    <row r="870" spans="2:8" ht="14.5">
      <c r="B870" s="119" t="s">
        <v>433</v>
      </c>
      <c r="C870" s="119">
        <v>33.6</v>
      </c>
      <c r="D870" s="119">
        <v>5.7</v>
      </c>
      <c r="E870" s="119" t="s">
        <v>165</v>
      </c>
      <c r="F870" s="119" t="s">
        <v>165</v>
      </c>
      <c r="G870" s="119" t="s">
        <v>165</v>
      </c>
      <c r="H870" s="119" t="s">
        <v>165</v>
      </c>
    </row>
    <row r="871" spans="2:8" ht="14.5">
      <c r="B871" s="119" t="s">
        <v>69</v>
      </c>
      <c r="C871" s="119">
        <v>32.799999999999997</v>
      </c>
      <c r="D871" s="119">
        <v>5.0999999999999996</v>
      </c>
      <c r="E871" s="119" t="s">
        <v>165</v>
      </c>
      <c r="F871" s="119" t="s">
        <v>165</v>
      </c>
      <c r="G871" s="119" t="s">
        <v>165</v>
      </c>
      <c r="H871" s="119" t="s">
        <v>165</v>
      </c>
    </row>
    <row r="872" spans="2:8" ht="14.5">
      <c r="B872" s="119" t="s">
        <v>70</v>
      </c>
      <c r="C872" s="119">
        <v>32.9</v>
      </c>
      <c r="D872" s="119">
        <v>5.0999999999999996</v>
      </c>
      <c r="E872" s="119" t="s">
        <v>165</v>
      </c>
      <c r="F872" s="119" t="s">
        <v>165</v>
      </c>
      <c r="G872" s="119" t="s">
        <v>165</v>
      </c>
      <c r="H872" s="119" t="s">
        <v>165</v>
      </c>
    </row>
    <row r="873" spans="2:8" ht="14.5">
      <c r="B873" s="119" t="s">
        <v>71</v>
      </c>
      <c r="C873" s="119">
        <v>32.9</v>
      </c>
      <c r="D873" s="119">
        <v>4.8</v>
      </c>
      <c r="E873" s="119" t="s">
        <v>165</v>
      </c>
      <c r="F873" s="119" t="s">
        <v>165</v>
      </c>
      <c r="G873" s="119" t="s">
        <v>165</v>
      </c>
      <c r="H873" s="119" t="s">
        <v>165</v>
      </c>
    </row>
    <row r="874" spans="2:8" ht="14.5">
      <c r="B874" s="119" t="s">
        <v>72</v>
      </c>
      <c r="C874" s="119">
        <v>33.1</v>
      </c>
      <c r="D874" s="119">
        <v>5.0999999999999996</v>
      </c>
      <c r="E874" s="119" t="s">
        <v>165</v>
      </c>
      <c r="F874" s="119" t="s">
        <v>165</v>
      </c>
      <c r="G874" s="119" t="s">
        <v>165</v>
      </c>
      <c r="H874" s="119" t="s">
        <v>165</v>
      </c>
    </row>
    <row r="875" spans="2:8" ht="14.5">
      <c r="B875" s="119" t="s">
        <v>73</v>
      </c>
      <c r="C875" s="119">
        <v>33.299999999999997</v>
      </c>
      <c r="D875" s="119">
        <v>5</v>
      </c>
      <c r="E875" s="119" t="s">
        <v>165</v>
      </c>
      <c r="F875" s="119" t="s">
        <v>165</v>
      </c>
      <c r="G875" s="119" t="s">
        <v>165</v>
      </c>
      <c r="H875" s="119" t="s">
        <v>165</v>
      </c>
    </row>
    <row r="876" spans="2:8" ht="14.5">
      <c r="B876" s="119" t="s">
        <v>74</v>
      </c>
      <c r="C876" s="119">
        <v>33.4</v>
      </c>
      <c r="D876" s="119">
        <v>5.4</v>
      </c>
      <c r="E876" s="119" t="s">
        <v>165</v>
      </c>
      <c r="F876" s="119" t="s">
        <v>165</v>
      </c>
      <c r="G876" s="119" t="s">
        <v>165</v>
      </c>
      <c r="H876" s="119" t="s">
        <v>165</v>
      </c>
    </row>
    <row r="877" spans="2:8" ht="14.5">
      <c r="B877" s="119" t="s">
        <v>75</v>
      </c>
      <c r="C877" s="119">
        <v>33.700000000000003</v>
      </c>
      <c r="D877" s="119">
        <v>6</v>
      </c>
      <c r="E877" s="119" t="s">
        <v>165</v>
      </c>
      <c r="F877" s="119" t="s">
        <v>165</v>
      </c>
      <c r="G877" s="119" t="s">
        <v>165</v>
      </c>
      <c r="H877" s="119" t="s">
        <v>165</v>
      </c>
    </row>
    <row r="878" spans="2:8" ht="14.5">
      <c r="B878" s="119" t="s">
        <v>76</v>
      </c>
      <c r="C878" s="119">
        <v>33.700000000000003</v>
      </c>
      <c r="D878" s="119">
        <v>6</v>
      </c>
      <c r="E878" s="119" t="s">
        <v>165</v>
      </c>
      <c r="F878" s="119" t="s">
        <v>165</v>
      </c>
      <c r="G878" s="119" t="s">
        <v>165</v>
      </c>
      <c r="H878" s="119" t="s">
        <v>165</v>
      </c>
    </row>
    <row r="879" spans="2:8" ht="14.5">
      <c r="B879" s="119" t="s">
        <v>177</v>
      </c>
      <c r="C879" s="119">
        <v>33.9</v>
      </c>
      <c r="D879" s="119">
        <v>5.9</v>
      </c>
      <c r="E879" s="119" t="s">
        <v>165</v>
      </c>
      <c r="F879" s="119" t="s">
        <v>165</v>
      </c>
      <c r="G879" s="119" t="s">
        <v>165</v>
      </c>
      <c r="H879" s="119" t="s">
        <v>165</v>
      </c>
    </row>
    <row r="880" spans="2:8" ht="14.5">
      <c r="B880" s="119" t="s">
        <v>252</v>
      </c>
      <c r="C880" s="119">
        <v>34.200000000000003</v>
      </c>
      <c r="D880" s="119">
        <v>6.5</v>
      </c>
      <c r="E880" s="119" t="s">
        <v>165</v>
      </c>
      <c r="F880" s="119" t="s">
        <v>165</v>
      </c>
      <c r="G880" s="119" t="s">
        <v>165</v>
      </c>
      <c r="H880" s="119" t="s">
        <v>165</v>
      </c>
    </row>
    <row r="881" spans="2:8" ht="14.5">
      <c r="B881" s="119" t="s">
        <v>253</v>
      </c>
      <c r="C881" s="119">
        <v>34.299999999999997</v>
      </c>
      <c r="D881" s="119">
        <v>6.2</v>
      </c>
      <c r="E881" s="119" t="s">
        <v>165</v>
      </c>
      <c r="F881" s="119" t="s">
        <v>165</v>
      </c>
      <c r="G881" s="119" t="s">
        <v>165</v>
      </c>
      <c r="H881" s="119" t="s">
        <v>165</v>
      </c>
    </row>
    <row r="882" spans="2:8" ht="14.5">
      <c r="B882" s="119" t="s">
        <v>254</v>
      </c>
      <c r="C882" s="119">
        <v>34.4</v>
      </c>
      <c r="D882" s="119">
        <v>6.2</v>
      </c>
      <c r="E882" s="119" t="s">
        <v>165</v>
      </c>
      <c r="F882" s="119" t="s">
        <v>165</v>
      </c>
      <c r="G882" s="119" t="s">
        <v>165</v>
      </c>
      <c r="H882" s="119" t="s">
        <v>165</v>
      </c>
    </row>
    <row r="883" spans="2:8" ht="14.5">
      <c r="B883" s="119" t="s">
        <v>382</v>
      </c>
      <c r="C883" s="119"/>
      <c r="D883" s="119"/>
      <c r="E883" s="119"/>
      <c r="F883" s="119"/>
      <c r="G883" s="119"/>
      <c r="H883" s="119"/>
    </row>
    <row r="884" spans="2:8" ht="14.5">
      <c r="B884" s="119" t="s">
        <v>383</v>
      </c>
      <c r="C884" s="119"/>
      <c r="D884" s="119"/>
      <c r="E884" s="119"/>
      <c r="F884" s="119"/>
      <c r="G884" s="119"/>
      <c r="H884" s="119"/>
    </row>
    <row r="885" spans="2:8" ht="14.5">
      <c r="B885" s="119" t="s">
        <v>384</v>
      </c>
      <c r="C885" s="119"/>
      <c r="D885" s="119"/>
      <c r="E885" s="119"/>
      <c r="F885" s="119"/>
      <c r="G885" s="119"/>
      <c r="H885" s="119"/>
    </row>
    <row r="886" spans="2:8" ht="14.5">
      <c r="B886" s="119" t="s">
        <v>385</v>
      </c>
      <c r="C886" s="119"/>
      <c r="D886" s="119"/>
      <c r="E886" s="119"/>
      <c r="F886" s="119"/>
      <c r="G886" s="119"/>
      <c r="H886" s="119"/>
    </row>
    <row r="887" spans="2:8" ht="145">
      <c r="B887" s="120" t="s">
        <v>386</v>
      </c>
      <c r="C887" s="119"/>
      <c r="D887" s="119"/>
      <c r="E887" s="119"/>
      <c r="F887" s="119"/>
      <c r="G887" s="119"/>
      <c r="H887" s="119"/>
    </row>
    <row r="888" spans="2:8" ht="14.5">
      <c r="B888" s="119" t="s">
        <v>434</v>
      </c>
      <c r="C888" s="119">
        <v>31.8</v>
      </c>
      <c r="D888" s="119">
        <v>5.6</v>
      </c>
      <c r="E888" s="119" t="s">
        <v>165</v>
      </c>
      <c r="F888" s="119" t="s">
        <v>165</v>
      </c>
      <c r="G888" s="119" t="s">
        <v>165</v>
      </c>
      <c r="H888" s="119" t="s">
        <v>165</v>
      </c>
    </row>
    <row r="889" spans="2:8" ht="14.5">
      <c r="B889" s="119" t="s">
        <v>69</v>
      </c>
      <c r="C889" s="119">
        <v>31.2</v>
      </c>
      <c r="D889" s="119">
        <v>4.3</v>
      </c>
      <c r="E889" s="119" t="s">
        <v>165</v>
      </c>
      <c r="F889" s="119" t="s">
        <v>165</v>
      </c>
      <c r="G889" s="119" t="s">
        <v>165</v>
      </c>
      <c r="H889" s="119" t="s">
        <v>165</v>
      </c>
    </row>
    <row r="890" spans="2:8" ht="14.5">
      <c r="B890" s="119" t="s">
        <v>70</v>
      </c>
      <c r="C890" s="119">
        <v>31.3</v>
      </c>
      <c r="D890" s="119">
        <v>4.3</v>
      </c>
      <c r="E890" s="119" t="s">
        <v>165</v>
      </c>
      <c r="F890" s="119" t="s">
        <v>165</v>
      </c>
      <c r="G890" s="119" t="s">
        <v>165</v>
      </c>
      <c r="H890" s="119" t="s">
        <v>165</v>
      </c>
    </row>
    <row r="891" spans="2:8" ht="14.5">
      <c r="B891" s="119" t="s">
        <v>71</v>
      </c>
      <c r="C891" s="119">
        <v>31.4</v>
      </c>
      <c r="D891" s="119">
        <v>4.7</v>
      </c>
      <c r="E891" s="119" t="s">
        <v>165</v>
      </c>
      <c r="F891" s="119" t="s">
        <v>165</v>
      </c>
      <c r="G891" s="119" t="s">
        <v>165</v>
      </c>
      <c r="H891" s="119" t="s">
        <v>165</v>
      </c>
    </row>
    <row r="892" spans="2:8" ht="14.5">
      <c r="B892" s="119" t="s">
        <v>72</v>
      </c>
      <c r="C892" s="119">
        <v>31.5</v>
      </c>
      <c r="D892" s="119">
        <v>5</v>
      </c>
      <c r="E892" s="119" t="s">
        <v>165</v>
      </c>
      <c r="F892" s="119" t="s">
        <v>165</v>
      </c>
      <c r="G892" s="119" t="s">
        <v>165</v>
      </c>
      <c r="H892" s="119" t="s">
        <v>165</v>
      </c>
    </row>
    <row r="893" spans="2:8" ht="14.5">
      <c r="B893" s="119" t="s">
        <v>73</v>
      </c>
      <c r="C893" s="119">
        <v>31.7</v>
      </c>
      <c r="D893" s="119">
        <v>5.7</v>
      </c>
      <c r="E893" s="119" t="s">
        <v>165</v>
      </c>
      <c r="F893" s="119" t="s">
        <v>165</v>
      </c>
      <c r="G893" s="119" t="s">
        <v>165</v>
      </c>
      <c r="H893" s="119" t="s">
        <v>165</v>
      </c>
    </row>
    <row r="894" spans="2:8" ht="14.5">
      <c r="B894" s="119" t="s">
        <v>74</v>
      </c>
      <c r="C894" s="119">
        <v>31.7</v>
      </c>
      <c r="D894" s="119">
        <v>5.3</v>
      </c>
      <c r="E894" s="119" t="s">
        <v>165</v>
      </c>
      <c r="F894" s="119" t="s">
        <v>165</v>
      </c>
      <c r="G894" s="119" t="s">
        <v>165</v>
      </c>
      <c r="H894" s="119" t="s">
        <v>165</v>
      </c>
    </row>
    <row r="895" spans="2:8" ht="14.5">
      <c r="B895" s="119" t="s">
        <v>75</v>
      </c>
      <c r="C895" s="119">
        <v>31.8</v>
      </c>
      <c r="D895" s="119">
        <v>5.6</v>
      </c>
      <c r="E895" s="119" t="s">
        <v>165</v>
      </c>
      <c r="F895" s="119" t="s">
        <v>165</v>
      </c>
      <c r="G895" s="119" t="s">
        <v>165</v>
      </c>
      <c r="H895" s="119" t="s">
        <v>165</v>
      </c>
    </row>
    <row r="896" spans="2:8" ht="14.5">
      <c r="B896" s="119" t="s">
        <v>76</v>
      </c>
      <c r="C896" s="119">
        <v>31.8</v>
      </c>
      <c r="D896" s="119">
        <v>5.6</v>
      </c>
      <c r="E896" s="119" t="s">
        <v>165</v>
      </c>
      <c r="F896" s="119" t="s">
        <v>165</v>
      </c>
      <c r="G896" s="119" t="s">
        <v>165</v>
      </c>
      <c r="H896" s="119" t="s">
        <v>165</v>
      </c>
    </row>
    <row r="897" spans="2:8" ht="14.5">
      <c r="B897" s="119" t="s">
        <v>177</v>
      </c>
      <c r="C897" s="119">
        <v>32</v>
      </c>
      <c r="D897" s="119">
        <v>6.3</v>
      </c>
      <c r="E897" s="119" t="s">
        <v>165</v>
      </c>
      <c r="F897" s="119" t="s">
        <v>165</v>
      </c>
      <c r="G897" s="119" t="s">
        <v>165</v>
      </c>
      <c r="H897" s="119" t="s">
        <v>165</v>
      </c>
    </row>
    <row r="898" spans="2:8" ht="14.5">
      <c r="B898" s="119" t="s">
        <v>252</v>
      </c>
      <c r="C898" s="119">
        <v>32.1</v>
      </c>
      <c r="D898" s="119">
        <v>5.9</v>
      </c>
      <c r="E898" s="119" t="s">
        <v>165</v>
      </c>
      <c r="F898" s="119" t="s">
        <v>165</v>
      </c>
      <c r="G898" s="119" t="s">
        <v>165</v>
      </c>
      <c r="H898" s="119" t="s">
        <v>165</v>
      </c>
    </row>
    <row r="899" spans="2:8" ht="14.5">
      <c r="B899" s="119" t="s">
        <v>253</v>
      </c>
      <c r="C899" s="119">
        <v>32.299999999999997</v>
      </c>
      <c r="D899" s="119">
        <v>5.9</v>
      </c>
      <c r="E899" s="119" t="s">
        <v>165</v>
      </c>
      <c r="F899" s="119" t="s">
        <v>165</v>
      </c>
      <c r="G899" s="119" t="s">
        <v>165</v>
      </c>
      <c r="H899" s="119" t="s">
        <v>165</v>
      </c>
    </row>
    <row r="900" spans="2:8" ht="14.5">
      <c r="B900" s="119" t="s">
        <v>254</v>
      </c>
      <c r="C900" s="119">
        <v>32.4</v>
      </c>
      <c r="D900" s="119">
        <v>5.9</v>
      </c>
      <c r="E900" s="119" t="s">
        <v>165</v>
      </c>
      <c r="F900" s="119" t="s">
        <v>165</v>
      </c>
      <c r="G900" s="119" t="s">
        <v>165</v>
      </c>
      <c r="H900" s="119" t="s">
        <v>165</v>
      </c>
    </row>
    <row r="901" spans="2:8" ht="14.5">
      <c r="B901" s="119" t="s">
        <v>382</v>
      </c>
      <c r="C901" s="119"/>
      <c r="D901" s="119"/>
      <c r="E901" s="119"/>
      <c r="F901" s="119"/>
      <c r="G901" s="119"/>
      <c r="H901" s="119"/>
    </row>
    <row r="902" spans="2:8" ht="14.5">
      <c r="B902" s="119" t="s">
        <v>383</v>
      </c>
      <c r="C902" s="119"/>
      <c r="D902" s="119"/>
      <c r="E902" s="119"/>
      <c r="F902" s="119"/>
      <c r="G902" s="119"/>
      <c r="H902" s="119"/>
    </row>
    <row r="903" spans="2:8" ht="14.5">
      <c r="B903" s="119" t="s">
        <v>384</v>
      </c>
      <c r="C903" s="119"/>
      <c r="D903" s="119"/>
      <c r="E903" s="119"/>
      <c r="F903" s="119"/>
      <c r="G903" s="119"/>
      <c r="H903" s="119"/>
    </row>
    <row r="904" spans="2:8" ht="14.5">
      <c r="B904" s="119" t="s">
        <v>385</v>
      </c>
      <c r="C904" s="119"/>
      <c r="D904" s="119"/>
      <c r="E904" s="119"/>
      <c r="F904" s="119"/>
      <c r="G904" s="119"/>
      <c r="H904" s="119"/>
    </row>
    <row r="905" spans="2:8" ht="145">
      <c r="B905" s="120" t="s">
        <v>386</v>
      </c>
      <c r="C905" s="119"/>
      <c r="D905" s="119"/>
      <c r="E905" s="119"/>
      <c r="F905" s="119"/>
      <c r="G905" s="119"/>
      <c r="H905" s="119"/>
    </row>
    <row r="906" spans="2:8" ht="14.5">
      <c r="B906" s="119" t="s">
        <v>435</v>
      </c>
      <c r="C906" s="119">
        <v>30.1</v>
      </c>
      <c r="D906" s="119">
        <v>3.4</v>
      </c>
      <c r="E906" s="119" t="s">
        <v>165</v>
      </c>
      <c r="F906" s="119" t="s">
        <v>165</v>
      </c>
      <c r="G906" s="119" t="s">
        <v>165</v>
      </c>
      <c r="H906" s="119" t="s">
        <v>165</v>
      </c>
    </row>
    <row r="907" spans="2:8" ht="14.5">
      <c r="B907" s="119" t="s">
        <v>69</v>
      </c>
      <c r="C907" s="119">
        <v>29.9</v>
      </c>
      <c r="D907" s="119">
        <v>3.1</v>
      </c>
      <c r="E907" s="119" t="s">
        <v>165</v>
      </c>
      <c r="F907" s="119" t="s">
        <v>165</v>
      </c>
      <c r="G907" s="119" t="s">
        <v>165</v>
      </c>
      <c r="H907" s="119" t="s">
        <v>165</v>
      </c>
    </row>
    <row r="908" spans="2:8" ht="14.5">
      <c r="B908" s="119" t="s">
        <v>70</v>
      </c>
      <c r="C908" s="119">
        <v>30</v>
      </c>
      <c r="D908" s="119">
        <v>3.4</v>
      </c>
      <c r="E908" s="119" t="s">
        <v>165</v>
      </c>
      <c r="F908" s="119" t="s">
        <v>165</v>
      </c>
      <c r="G908" s="119" t="s">
        <v>165</v>
      </c>
      <c r="H908" s="119" t="s">
        <v>165</v>
      </c>
    </row>
    <row r="909" spans="2:8" ht="14.5">
      <c r="B909" s="119" t="s">
        <v>71</v>
      </c>
      <c r="C909" s="119">
        <v>30</v>
      </c>
      <c r="D909" s="119">
        <v>3.4</v>
      </c>
      <c r="E909" s="119" t="s">
        <v>165</v>
      </c>
      <c r="F909" s="119" t="s">
        <v>165</v>
      </c>
      <c r="G909" s="119" t="s">
        <v>165</v>
      </c>
      <c r="H909" s="119" t="s">
        <v>165</v>
      </c>
    </row>
    <row r="910" spans="2:8" ht="14.5">
      <c r="B910" s="119" t="s">
        <v>72</v>
      </c>
      <c r="C910" s="119">
        <v>30</v>
      </c>
      <c r="D910" s="119">
        <v>3.1</v>
      </c>
      <c r="E910" s="119" t="s">
        <v>165</v>
      </c>
      <c r="F910" s="119" t="s">
        <v>165</v>
      </c>
      <c r="G910" s="119" t="s">
        <v>165</v>
      </c>
      <c r="H910" s="119" t="s">
        <v>165</v>
      </c>
    </row>
    <row r="911" spans="2:8" ht="14.5">
      <c r="B911" s="119" t="s">
        <v>73</v>
      </c>
      <c r="C911" s="119">
        <v>30</v>
      </c>
      <c r="D911" s="119">
        <v>2.7</v>
      </c>
      <c r="E911" s="119" t="s">
        <v>165</v>
      </c>
      <c r="F911" s="119" t="s">
        <v>165</v>
      </c>
      <c r="G911" s="119" t="s">
        <v>165</v>
      </c>
      <c r="H911" s="119" t="s">
        <v>165</v>
      </c>
    </row>
    <row r="912" spans="2:8" ht="14.5">
      <c r="B912" s="119" t="s">
        <v>74</v>
      </c>
      <c r="C912" s="119">
        <v>30.1</v>
      </c>
      <c r="D912" s="119">
        <v>3.1</v>
      </c>
      <c r="E912" s="119" t="s">
        <v>165</v>
      </c>
      <c r="F912" s="119" t="s">
        <v>165</v>
      </c>
      <c r="G912" s="119" t="s">
        <v>165</v>
      </c>
      <c r="H912" s="119" t="s">
        <v>165</v>
      </c>
    </row>
    <row r="913" spans="2:8" ht="14.5">
      <c r="B913" s="119" t="s">
        <v>75</v>
      </c>
      <c r="C913" s="119">
        <v>30.1</v>
      </c>
      <c r="D913" s="119">
        <v>3.1</v>
      </c>
      <c r="E913" s="119" t="s">
        <v>165</v>
      </c>
      <c r="F913" s="119" t="s">
        <v>165</v>
      </c>
      <c r="G913" s="119" t="s">
        <v>165</v>
      </c>
      <c r="H913" s="119" t="s">
        <v>165</v>
      </c>
    </row>
    <row r="914" spans="2:8" ht="14.5">
      <c r="B914" s="119" t="s">
        <v>76</v>
      </c>
      <c r="C914" s="119">
        <v>30.1</v>
      </c>
      <c r="D914" s="119">
        <v>3.4</v>
      </c>
      <c r="E914" s="119" t="s">
        <v>165</v>
      </c>
      <c r="F914" s="119" t="s">
        <v>165</v>
      </c>
      <c r="G914" s="119" t="s">
        <v>165</v>
      </c>
      <c r="H914" s="119" t="s">
        <v>165</v>
      </c>
    </row>
    <row r="915" spans="2:8" ht="14.5">
      <c r="B915" s="119" t="s">
        <v>177</v>
      </c>
      <c r="C915" s="119">
        <v>30.1</v>
      </c>
      <c r="D915" s="119">
        <v>3.8</v>
      </c>
      <c r="E915" s="119" t="s">
        <v>165</v>
      </c>
      <c r="F915" s="119" t="s">
        <v>165</v>
      </c>
      <c r="G915" s="119" t="s">
        <v>165</v>
      </c>
      <c r="H915" s="119" t="s">
        <v>165</v>
      </c>
    </row>
    <row r="916" spans="2:8" ht="14.5">
      <c r="B916" s="119" t="s">
        <v>252</v>
      </c>
      <c r="C916" s="119">
        <v>30.3</v>
      </c>
      <c r="D916" s="119">
        <v>4.0999999999999996</v>
      </c>
      <c r="E916" s="119" t="s">
        <v>165</v>
      </c>
      <c r="F916" s="119" t="s">
        <v>165</v>
      </c>
      <c r="G916" s="119" t="s">
        <v>165</v>
      </c>
      <c r="H916" s="119" t="s">
        <v>165</v>
      </c>
    </row>
    <row r="917" spans="2:8" ht="14.5">
      <c r="B917" s="119" t="s">
        <v>253</v>
      </c>
      <c r="C917" s="119">
        <v>30.5</v>
      </c>
      <c r="D917" s="119">
        <v>4.5</v>
      </c>
      <c r="E917" s="119" t="s">
        <v>165</v>
      </c>
      <c r="F917" s="119" t="s">
        <v>165</v>
      </c>
      <c r="G917" s="119" t="s">
        <v>165</v>
      </c>
      <c r="H917" s="119" t="s">
        <v>165</v>
      </c>
    </row>
    <row r="918" spans="2:8" ht="14.5">
      <c r="B918" s="119" t="s">
        <v>254</v>
      </c>
      <c r="C918" s="119">
        <v>30.6</v>
      </c>
      <c r="D918" s="119">
        <v>3.7</v>
      </c>
      <c r="E918" s="119" t="s">
        <v>165</v>
      </c>
      <c r="F918" s="119" t="s">
        <v>165</v>
      </c>
      <c r="G918" s="119" t="s">
        <v>165</v>
      </c>
      <c r="H918" s="119" t="s">
        <v>165</v>
      </c>
    </row>
    <row r="919" spans="2:8" ht="14.5">
      <c r="B919" s="119" t="s">
        <v>382</v>
      </c>
      <c r="C919" s="119"/>
      <c r="D919" s="119"/>
      <c r="E919" s="119"/>
      <c r="F919" s="119"/>
      <c r="G919" s="119"/>
      <c r="H919" s="119"/>
    </row>
    <row r="920" spans="2:8" ht="14.5">
      <c r="B920" s="119" t="s">
        <v>383</v>
      </c>
      <c r="C920" s="119"/>
      <c r="D920" s="119"/>
      <c r="E920" s="119"/>
      <c r="F920" s="119"/>
      <c r="G920" s="119"/>
      <c r="H920" s="119"/>
    </row>
    <row r="921" spans="2:8" ht="14.5">
      <c r="B921" s="119" t="s">
        <v>384</v>
      </c>
      <c r="C921" s="119"/>
      <c r="D921" s="119"/>
      <c r="E921" s="119"/>
      <c r="F921" s="119"/>
      <c r="G921" s="119"/>
      <c r="H921" s="119"/>
    </row>
    <row r="922" spans="2:8" ht="14.5">
      <c r="B922" s="119" t="s">
        <v>385</v>
      </c>
      <c r="C922" s="119"/>
      <c r="D922" s="119"/>
      <c r="E922" s="119"/>
      <c r="F922" s="119"/>
      <c r="G922" s="119"/>
      <c r="H922" s="119"/>
    </row>
    <row r="923" spans="2:8" ht="145">
      <c r="B923" s="120" t="s">
        <v>386</v>
      </c>
      <c r="C923" s="119"/>
      <c r="D923" s="119"/>
      <c r="E923" s="119"/>
      <c r="F923" s="119"/>
      <c r="G923" s="119"/>
      <c r="H923" s="119"/>
    </row>
    <row r="924" spans="2:8" ht="14.5">
      <c r="B924" s="119" t="s">
        <v>436</v>
      </c>
      <c r="C924" s="119">
        <v>29.1</v>
      </c>
      <c r="D924" s="119">
        <v>1.7</v>
      </c>
      <c r="E924" s="119" t="s">
        <v>165</v>
      </c>
      <c r="F924" s="119" t="s">
        <v>165</v>
      </c>
      <c r="G924" s="119" t="s">
        <v>165</v>
      </c>
      <c r="H924" s="119" t="s">
        <v>165</v>
      </c>
    </row>
    <row r="925" spans="2:8" ht="14.5">
      <c r="B925" s="119" t="s">
        <v>69</v>
      </c>
      <c r="C925" s="119">
        <v>29</v>
      </c>
      <c r="D925" s="119">
        <v>1.4</v>
      </c>
      <c r="E925" s="119" t="s">
        <v>165</v>
      </c>
      <c r="F925" s="119" t="s">
        <v>165</v>
      </c>
      <c r="G925" s="119" t="s">
        <v>165</v>
      </c>
      <c r="H925" s="119" t="s">
        <v>165</v>
      </c>
    </row>
    <row r="926" spans="2:8" ht="14.5">
      <c r="B926" s="119" t="s">
        <v>70</v>
      </c>
      <c r="C926" s="119">
        <v>29</v>
      </c>
      <c r="D926" s="119">
        <v>1.4</v>
      </c>
      <c r="E926" s="119" t="s">
        <v>165</v>
      </c>
      <c r="F926" s="119" t="s">
        <v>165</v>
      </c>
      <c r="G926" s="119" t="s">
        <v>165</v>
      </c>
      <c r="H926" s="119" t="s">
        <v>165</v>
      </c>
    </row>
    <row r="927" spans="2:8" ht="14.5">
      <c r="B927" s="119" t="s">
        <v>71</v>
      </c>
      <c r="C927" s="119">
        <v>29</v>
      </c>
      <c r="D927" s="119">
        <v>1.4</v>
      </c>
      <c r="E927" s="119" t="s">
        <v>165</v>
      </c>
      <c r="F927" s="119" t="s">
        <v>165</v>
      </c>
      <c r="G927" s="119" t="s">
        <v>165</v>
      </c>
      <c r="H927" s="119" t="s">
        <v>165</v>
      </c>
    </row>
    <row r="928" spans="2:8" ht="14.5">
      <c r="B928" s="119" t="s">
        <v>72</v>
      </c>
      <c r="C928" s="119">
        <v>29.1</v>
      </c>
      <c r="D928" s="119">
        <v>2.1</v>
      </c>
      <c r="E928" s="119" t="s">
        <v>165</v>
      </c>
      <c r="F928" s="119" t="s">
        <v>165</v>
      </c>
      <c r="G928" s="119" t="s">
        <v>165</v>
      </c>
      <c r="H928" s="119" t="s">
        <v>165</v>
      </c>
    </row>
    <row r="929" spans="2:8" ht="14.5">
      <c r="B929" s="119" t="s">
        <v>73</v>
      </c>
      <c r="C929" s="119">
        <v>29.2</v>
      </c>
      <c r="D929" s="119">
        <v>2.5</v>
      </c>
      <c r="E929" s="119" t="s">
        <v>165</v>
      </c>
      <c r="F929" s="119" t="s">
        <v>165</v>
      </c>
      <c r="G929" s="119" t="s">
        <v>165</v>
      </c>
      <c r="H929" s="119" t="s">
        <v>165</v>
      </c>
    </row>
    <row r="930" spans="2:8" ht="14.5">
      <c r="B930" s="119" t="s">
        <v>74</v>
      </c>
      <c r="C930" s="119">
        <v>29.2</v>
      </c>
      <c r="D930" s="119">
        <v>2.1</v>
      </c>
      <c r="E930" s="119" t="s">
        <v>165</v>
      </c>
      <c r="F930" s="119" t="s">
        <v>165</v>
      </c>
      <c r="G930" s="119" t="s">
        <v>165</v>
      </c>
      <c r="H930" s="119" t="s">
        <v>165</v>
      </c>
    </row>
    <row r="931" spans="2:8" ht="14.5">
      <c r="B931" s="119" t="s">
        <v>75</v>
      </c>
      <c r="C931" s="119">
        <v>29.2</v>
      </c>
      <c r="D931" s="119">
        <v>2.1</v>
      </c>
      <c r="E931" s="119" t="s">
        <v>165</v>
      </c>
      <c r="F931" s="119" t="s">
        <v>165</v>
      </c>
      <c r="G931" s="119" t="s">
        <v>165</v>
      </c>
      <c r="H931" s="119" t="s">
        <v>165</v>
      </c>
    </row>
    <row r="932" spans="2:8" ht="14.5">
      <c r="B932" s="119" t="s">
        <v>76</v>
      </c>
      <c r="C932" s="119">
        <v>29.1</v>
      </c>
      <c r="D932" s="119">
        <v>2.1</v>
      </c>
      <c r="E932" s="119" t="s">
        <v>165</v>
      </c>
      <c r="F932" s="119" t="s">
        <v>165</v>
      </c>
      <c r="G932" s="119" t="s">
        <v>165</v>
      </c>
      <c r="H932" s="119" t="s">
        <v>165</v>
      </c>
    </row>
    <row r="933" spans="2:8" ht="14.5">
      <c r="B933" s="119" t="s">
        <v>177</v>
      </c>
      <c r="C933" s="119">
        <v>29</v>
      </c>
      <c r="D933" s="119">
        <v>1.8</v>
      </c>
      <c r="E933" s="119" t="s">
        <v>165</v>
      </c>
      <c r="F933" s="119" t="s">
        <v>165</v>
      </c>
      <c r="G933" s="119" t="s">
        <v>165</v>
      </c>
      <c r="H933" s="119" t="s">
        <v>165</v>
      </c>
    </row>
    <row r="934" spans="2:8" ht="14.5">
      <c r="B934" s="119" t="s">
        <v>252</v>
      </c>
      <c r="C934" s="119">
        <v>29.1</v>
      </c>
      <c r="D934" s="119">
        <v>1.4</v>
      </c>
      <c r="E934" s="119" t="s">
        <v>165</v>
      </c>
      <c r="F934" s="119" t="s">
        <v>165</v>
      </c>
      <c r="G934" s="119" t="s">
        <v>165</v>
      </c>
      <c r="H934" s="119" t="s">
        <v>165</v>
      </c>
    </row>
    <row r="935" spans="2:8" ht="14.5">
      <c r="B935" s="119" t="s">
        <v>253</v>
      </c>
      <c r="C935" s="119">
        <v>29.2</v>
      </c>
      <c r="D935" s="119">
        <v>1.4</v>
      </c>
      <c r="E935" s="119" t="s">
        <v>165</v>
      </c>
      <c r="F935" s="119" t="s">
        <v>165</v>
      </c>
      <c r="G935" s="119" t="s">
        <v>165</v>
      </c>
      <c r="H935" s="119" t="s">
        <v>165</v>
      </c>
    </row>
    <row r="936" spans="2:8" ht="14.5">
      <c r="B936" s="119" t="s">
        <v>254</v>
      </c>
      <c r="C936" s="119">
        <v>29.5</v>
      </c>
      <c r="D936" s="119">
        <v>1.7</v>
      </c>
      <c r="E936" s="119" t="s">
        <v>165</v>
      </c>
      <c r="F936" s="119" t="s">
        <v>165</v>
      </c>
      <c r="G936" s="119" t="s">
        <v>165</v>
      </c>
      <c r="H936" s="119" t="s">
        <v>165</v>
      </c>
    </row>
    <row r="937" spans="2:8" ht="14.5">
      <c r="B937" s="119" t="s">
        <v>382</v>
      </c>
      <c r="C937" s="119"/>
      <c r="D937" s="119"/>
      <c r="E937" s="119"/>
      <c r="F937" s="119"/>
      <c r="G937" s="119"/>
      <c r="H937" s="119"/>
    </row>
    <row r="938" spans="2:8" ht="14.5">
      <c r="B938" s="119" t="s">
        <v>383</v>
      </c>
      <c r="C938" s="119"/>
      <c r="D938" s="119"/>
      <c r="E938" s="119"/>
      <c r="F938" s="119"/>
      <c r="G938" s="119"/>
      <c r="H938" s="119"/>
    </row>
    <row r="939" spans="2:8" ht="14.5">
      <c r="B939" s="119" t="s">
        <v>384</v>
      </c>
      <c r="C939" s="119"/>
      <c r="D939" s="119"/>
      <c r="E939" s="119"/>
      <c r="F939" s="119"/>
      <c r="G939" s="119"/>
      <c r="H939" s="119"/>
    </row>
    <row r="940" spans="2:8" ht="14.5">
      <c r="B940" s="119" t="s">
        <v>385</v>
      </c>
      <c r="C940" s="119"/>
      <c r="D940" s="119"/>
      <c r="E940" s="119"/>
      <c r="F940" s="119"/>
      <c r="G940" s="119"/>
      <c r="H940" s="119"/>
    </row>
    <row r="941" spans="2:8" ht="145">
      <c r="B941" s="120" t="s">
        <v>386</v>
      </c>
      <c r="C941" s="119"/>
      <c r="D941" s="119"/>
      <c r="E941" s="119"/>
      <c r="F941" s="119"/>
      <c r="G941" s="119"/>
      <c r="H941" s="119"/>
    </row>
    <row r="942" spans="2:8" ht="14.5">
      <c r="B942" s="119" t="s">
        <v>437</v>
      </c>
      <c r="C942" s="119">
        <v>28.6</v>
      </c>
      <c r="D942" s="119" t="s">
        <v>165</v>
      </c>
      <c r="E942" s="119" t="s">
        <v>165</v>
      </c>
      <c r="F942" s="119" t="s">
        <v>165</v>
      </c>
      <c r="G942" s="119" t="s">
        <v>165</v>
      </c>
      <c r="H942" s="119" t="s">
        <v>165</v>
      </c>
    </row>
    <row r="943" spans="2:8" ht="14.5">
      <c r="B943" s="119" t="s">
        <v>69</v>
      </c>
      <c r="C943" s="119">
        <v>28.6</v>
      </c>
      <c r="D943" s="119" t="s">
        <v>165</v>
      </c>
      <c r="E943" s="119" t="s">
        <v>165</v>
      </c>
      <c r="F943" s="119" t="s">
        <v>165</v>
      </c>
      <c r="G943" s="119" t="s">
        <v>165</v>
      </c>
      <c r="H943" s="119" t="s">
        <v>165</v>
      </c>
    </row>
    <row r="944" spans="2:8" ht="14.5">
      <c r="B944" s="119" t="s">
        <v>70</v>
      </c>
      <c r="C944" s="119">
        <v>28.6</v>
      </c>
      <c r="D944" s="119" t="s">
        <v>165</v>
      </c>
      <c r="E944" s="119" t="s">
        <v>165</v>
      </c>
      <c r="F944" s="119" t="s">
        <v>165</v>
      </c>
      <c r="G944" s="119" t="s">
        <v>165</v>
      </c>
      <c r="H944" s="119" t="s">
        <v>165</v>
      </c>
    </row>
    <row r="945" spans="2:8" ht="14.5">
      <c r="B945" s="119" t="s">
        <v>71</v>
      </c>
      <c r="C945" s="119">
        <v>28.6</v>
      </c>
      <c r="D945" s="119" t="s">
        <v>165</v>
      </c>
      <c r="E945" s="119" t="s">
        <v>165</v>
      </c>
      <c r="F945" s="119" t="s">
        <v>165</v>
      </c>
      <c r="G945" s="119" t="s">
        <v>165</v>
      </c>
      <c r="H945" s="119" t="s">
        <v>165</v>
      </c>
    </row>
    <row r="946" spans="2:8" ht="14.5">
      <c r="B946" s="119" t="s">
        <v>72</v>
      </c>
      <c r="C946" s="119">
        <v>28.5</v>
      </c>
      <c r="D946" s="119" t="s">
        <v>165</v>
      </c>
      <c r="E946" s="119" t="s">
        <v>165</v>
      </c>
      <c r="F946" s="119" t="s">
        <v>165</v>
      </c>
      <c r="G946" s="119" t="s">
        <v>165</v>
      </c>
      <c r="H946" s="119" t="s">
        <v>165</v>
      </c>
    </row>
    <row r="947" spans="2:8" ht="14.5">
      <c r="B947" s="119" t="s">
        <v>73</v>
      </c>
      <c r="C947" s="119">
        <v>28.5</v>
      </c>
      <c r="D947" s="119" t="s">
        <v>165</v>
      </c>
      <c r="E947" s="119" t="s">
        <v>165</v>
      </c>
      <c r="F947" s="119" t="s">
        <v>165</v>
      </c>
      <c r="G947" s="119" t="s">
        <v>165</v>
      </c>
      <c r="H947" s="119" t="s">
        <v>165</v>
      </c>
    </row>
    <row r="948" spans="2:8" ht="14.5">
      <c r="B948" s="119" t="s">
        <v>74</v>
      </c>
      <c r="C948" s="119">
        <v>28.6</v>
      </c>
      <c r="D948" s="119" t="s">
        <v>165</v>
      </c>
      <c r="E948" s="119" t="s">
        <v>165</v>
      </c>
      <c r="F948" s="119" t="s">
        <v>165</v>
      </c>
      <c r="G948" s="119" t="s">
        <v>165</v>
      </c>
      <c r="H948" s="119" t="s">
        <v>165</v>
      </c>
    </row>
    <row r="949" spans="2:8" ht="14.5">
      <c r="B949" s="119" t="s">
        <v>75</v>
      </c>
      <c r="C949" s="119">
        <v>28.6</v>
      </c>
      <c r="D949" s="119" t="s">
        <v>165</v>
      </c>
      <c r="E949" s="119" t="s">
        <v>165</v>
      </c>
      <c r="F949" s="119" t="s">
        <v>165</v>
      </c>
      <c r="G949" s="119" t="s">
        <v>165</v>
      </c>
      <c r="H949" s="119" t="s">
        <v>165</v>
      </c>
    </row>
    <row r="950" spans="2:8" ht="14.5">
      <c r="B950" s="119" t="s">
        <v>76</v>
      </c>
      <c r="C950" s="119">
        <v>28.5</v>
      </c>
      <c r="D950" s="119" t="s">
        <v>165</v>
      </c>
      <c r="E950" s="119" t="s">
        <v>165</v>
      </c>
      <c r="F950" s="119" t="s">
        <v>165</v>
      </c>
      <c r="G950" s="119" t="s">
        <v>165</v>
      </c>
      <c r="H950" s="119" t="s">
        <v>165</v>
      </c>
    </row>
    <row r="951" spans="2:8" ht="14.5">
      <c r="B951" s="119" t="s">
        <v>177</v>
      </c>
      <c r="C951" s="119">
        <v>28.5</v>
      </c>
      <c r="D951" s="119" t="s">
        <v>165</v>
      </c>
      <c r="E951" s="119" t="s">
        <v>165</v>
      </c>
      <c r="F951" s="119" t="s">
        <v>165</v>
      </c>
      <c r="G951" s="119" t="s">
        <v>165</v>
      </c>
      <c r="H951" s="119" t="s">
        <v>165</v>
      </c>
    </row>
    <row r="952" spans="2:8" ht="14.5">
      <c r="B952" s="119" t="s">
        <v>252</v>
      </c>
      <c r="C952" s="119">
        <v>28.7</v>
      </c>
      <c r="D952" s="119" t="s">
        <v>165</v>
      </c>
      <c r="E952" s="119" t="s">
        <v>165</v>
      </c>
      <c r="F952" s="119" t="s">
        <v>165</v>
      </c>
      <c r="G952" s="119" t="s">
        <v>165</v>
      </c>
      <c r="H952" s="119" t="s">
        <v>165</v>
      </c>
    </row>
    <row r="953" spans="2:8" ht="14.5">
      <c r="B953" s="119" t="s">
        <v>253</v>
      </c>
      <c r="C953" s="119">
        <v>28.8</v>
      </c>
      <c r="D953" s="119" t="s">
        <v>165</v>
      </c>
      <c r="E953" s="119" t="s">
        <v>165</v>
      </c>
      <c r="F953" s="119" t="s">
        <v>165</v>
      </c>
      <c r="G953" s="119" t="s">
        <v>165</v>
      </c>
      <c r="H953" s="119" t="s">
        <v>165</v>
      </c>
    </row>
    <row r="954" spans="2:8" ht="14.5">
      <c r="B954" s="119" t="s">
        <v>254</v>
      </c>
      <c r="C954" s="119">
        <v>29</v>
      </c>
      <c r="D954" s="119" t="s">
        <v>165</v>
      </c>
      <c r="E954" s="119" t="s">
        <v>165</v>
      </c>
      <c r="F954" s="119" t="s">
        <v>165</v>
      </c>
      <c r="G954" s="119" t="s">
        <v>165</v>
      </c>
      <c r="H954" s="119" t="s">
        <v>165</v>
      </c>
    </row>
    <row r="955" spans="2:8" ht="14.5">
      <c r="B955" s="119" t="s">
        <v>382</v>
      </c>
      <c r="C955" s="119"/>
      <c r="D955" s="119"/>
      <c r="E955" s="119"/>
      <c r="F955" s="119"/>
      <c r="G955" s="119"/>
      <c r="H955" s="119"/>
    </row>
    <row r="956" spans="2:8" ht="14.5">
      <c r="B956" s="119" t="s">
        <v>383</v>
      </c>
      <c r="C956" s="119"/>
      <c r="D956" s="119"/>
      <c r="E956" s="119"/>
      <c r="F956" s="119"/>
      <c r="G956" s="119"/>
      <c r="H956" s="119"/>
    </row>
    <row r="957" spans="2:8" ht="14.5">
      <c r="B957" s="119" t="s">
        <v>384</v>
      </c>
      <c r="C957" s="119"/>
      <c r="D957" s="119"/>
      <c r="E957" s="119"/>
      <c r="F957" s="119"/>
      <c r="G957" s="119"/>
      <c r="H957" s="119"/>
    </row>
    <row r="958" spans="2:8" ht="14.5">
      <c r="B958" s="119" t="s">
        <v>385</v>
      </c>
      <c r="C958" s="119"/>
      <c r="D958" s="119"/>
      <c r="E958" s="119"/>
      <c r="F958" s="119"/>
      <c r="G958" s="119"/>
      <c r="H958" s="119"/>
    </row>
    <row r="959" spans="2:8" ht="145">
      <c r="B959" s="120" t="s">
        <v>386</v>
      </c>
      <c r="C959" s="119"/>
      <c r="D959" s="119"/>
      <c r="E959" s="119"/>
      <c r="F959" s="119"/>
      <c r="G959" s="119"/>
      <c r="H959" s="119"/>
    </row>
  </sheetData>
  <hyperlinks>
    <hyperlink ref="J8" r:id="rId1" xr:uid="{00000000-0004-0000-0A00-000000000000}"/>
    <hyperlink ref="J2" r:id="rId2" xr:uid="{00000000-0004-0000-0A00-000001000000}"/>
  </hyperlinks>
  <pageMargins left="0.7" right="0.7" top="0.78740157499999996" bottom="0.78740157499999996"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15"/>
  <sheetViews>
    <sheetView topLeftCell="A10" workbookViewId="0">
      <selection activeCell="H1" sqref="H1:M1"/>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11" t="s">
        <v>58</v>
      </c>
    </row>
    <row r="2" spans="1:23" ht="13.5" customHeight="1">
      <c r="A2" s="21" t="s">
        <v>66</v>
      </c>
    </row>
    <row r="3" spans="1:23" ht="40" customHeight="1">
      <c r="A3" s="14" t="s">
        <v>29</v>
      </c>
      <c r="B3" s="15" t="s">
        <v>30</v>
      </c>
      <c r="C3" s="15" t="s">
        <v>6</v>
      </c>
      <c r="D3" s="15" t="s">
        <v>31</v>
      </c>
      <c r="E3" s="15" t="s">
        <v>32</v>
      </c>
      <c r="F3" s="15" t="s">
        <v>33</v>
      </c>
      <c r="G3" s="15" t="s">
        <v>34</v>
      </c>
      <c r="H3" s="15" t="s">
        <v>35</v>
      </c>
      <c r="I3" s="15" t="s">
        <v>36</v>
      </c>
      <c r="J3" s="15" t="s">
        <v>37</v>
      </c>
      <c r="K3" s="15" t="s">
        <v>38</v>
      </c>
      <c r="L3" s="15" t="s">
        <v>39</v>
      </c>
      <c r="M3" s="15" t="s">
        <v>40</v>
      </c>
      <c r="N3" s="15" t="s">
        <v>41</v>
      </c>
      <c r="O3" s="15" t="s">
        <v>42</v>
      </c>
      <c r="P3" s="15" t="s">
        <v>43</v>
      </c>
      <c r="Q3" s="15" t="s">
        <v>44</v>
      </c>
      <c r="R3" s="15" t="s">
        <v>0</v>
      </c>
      <c r="S3" s="15" t="s">
        <v>45</v>
      </c>
      <c r="T3" s="15" t="s">
        <v>46</v>
      </c>
      <c r="U3" s="15" t="s">
        <v>47</v>
      </c>
      <c r="V3" s="15" t="s">
        <v>48</v>
      </c>
      <c r="W3" s="15" t="s">
        <v>0</v>
      </c>
    </row>
    <row r="4" spans="1:23" ht="6" customHeight="1"/>
    <row r="5" spans="1:23" ht="30" customHeight="1">
      <c r="B5" s="1228" t="s">
        <v>49</v>
      </c>
      <c r="C5" s="1229"/>
      <c r="D5" s="1229"/>
      <c r="E5" s="1229"/>
      <c r="F5" s="1229"/>
      <c r="G5" s="1229"/>
      <c r="H5" s="1229"/>
      <c r="I5" s="1229"/>
      <c r="J5" s="1229"/>
      <c r="K5" s="1228" t="s">
        <v>49</v>
      </c>
      <c r="L5" s="1229"/>
      <c r="M5" s="1229"/>
      <c r="N5" s="1229"/>
      <c r="O5" s="1229"/>
      <c r="P5" s="1229"/>
      <c r="Q5" s="1229"/>
      <c r="R5" s="1229"/>
      <c r="S5" s="1228" t="s">
        <v>49</v>
      </c>
      <c r="T5" s="1229"/>
      <c r="U5" s="1229"/>
      <c r="V5" s="1229"/>
      <c r="W5" s="1229"/>
    </row>
    <row r="6" spans="1:23" ht="9.75" customHeight="1">
      <c r="A6" s="16">
        <v>1991</v>
      </c>
      <c r="B6" s="17">
        <v>219760.69699999999</v>
      </c>
      <c r="C6" s="17">
        <v>238261.86199999999</v>
      </c>
      <c r="D6" s="17">
        <v>61777.96</v>
      </c>
      <c r="E6" s="17">
        <v>17963.972000000002</v>
      </c>
      <c r="F6" s="17">
        <v>17037.052</v>
      </c>
      <c r="G6" s="17">
        <v>55574.758999999998</v>
      </c>
      <c r="H6" s="17">
        <v>136442.57</v>
      </c>
      <c r="I6" s="17">
        <v>12919.743</v>
      </c>
      <c r="J6" s="17">
        <v>130283.519</v>
      </c>
      <c r="K6" s="17">
        <v>345039.20400000003</v>
      </c>
      <c r="L6" s="17">
        <v>68890.514999999999</v>
      </c>
      <c r="M6" s="17">
        <v>19331.347000000002</v>
      </c>
      <c r="N6" s="17">
        <v>33493.991000000002</v>
      </c>
      <c r="O6" s="17">
        <v>18674.362000000001</v>
      </c>
      <c r="P6" s="17">
        <v>46010.076999999997</v>
      </c>
      <c r="Q6" s="17">
        <v>15543.37</v>
      </c>
      <c r="R6" s="17">
        <v>1437005</v>
      </c>
      <c r="S6" s="17">
        <v>1338409.5619999999</v>
      </c>
      <c r="T6" s="17">
        <v>1276631.602</v>
      </c>
      <c r="U6" s="17">
        <v>160373.39799999999</v>
      </c>
      <c r="V6" s="17">
        <v>98595.437999999995</v>
      </c>
      <c r="W6" s="17">
        <v>1437005</v>
      </c>
    </row>
    <row r="7" spans="1:23" ht="9.75" customHeight="1">
      <c r="A7" s="16">
        <v>1992</v>
      </c>
      <c r="B7" s="17">
        <v>231653.69699999999</v>
      </c>
      <c r="C7" s="17">
        <v>256210.68400000001</v>
      </c>
      <c r="D7" s="17">
        <v>67877.633000000002</v>
      </c>
      <c r="E7" s="17">
        <v>22095.315999999999</v>
      </c>
      <c r="F7" s="17">
        <v>17554.056</v>
      </c>
      <c r="G7" s="17">
        <v>57604.428</v>
      </c>
      <c r="H7" s="17">
        <v>143979.85399999999</v>
      </c>
      <c r="I7" s="17">
        <v>15749.101000000001</v>
      </c>
      <c r="J7" s="17">
        <v>138395.82</v>
      </c>
      <c r="K7" s="17">
        <v>363738.60399999999</v>
      </c>
      <c r="L7" s="17">
        <v>72135.584000000003</v>
      </c>
      <c r="M7" s="17">
        <v>20084.485000000001</v>
      </c>
      <c r="N7" s="17">
        <v>41078.226000000002</v>
      </c>
      <c r="O7" s="17">
        <v>23099.075000000001</v>
      </c>
      <c r="P7" s="17">
        <v>48728.822999999997</v>
      </c>
      <c r="Q7" s="17">
        <v>20525.618999999999</v>
      </c>
      <c r="R7" s="17">
        <v>1540511</v>
      </c>
      <c r="S7" s="17">
        <v>1417963.6680000001</v>
      </c>
      <c r="T7" s="17">
        <v>1350086.0349999999</v>
      </c>
      <c r="U7" s="17">
        <v>190424.97</v>
      </c>
      <c r="V7" s="17">
        <v>122547.337</v>
      </c>
      <c r="W7" s="17">
        <v>1540511</v>
      </c>
    </row>
    <row r="8" spans="1:23" ht="9.75" customHeight="1">
      <c r="A8" s="16">
        <v>1993</v>
      </c>
      <c r="B8" s="17">
        <v>229824.658</v>
      </c>
      <c r="C8" s="17">
        <v>260981.745</v>
      </c>
      <c r="D8" s="17">
        <v>72890.365999999995</v>
      </c>
      <c r="E8" s="17">
        <v>26932.037</v>
      </c>
      <c r="F8" s="17">
        <v>17500.521000000001</v>
      </c>
      <c r="G8" s="17">
        <v>59773.275999999998</v>
      </c>
      <c r="H8" s="17">
        <v>146493.23000000001</v>
      </c>
      <c r="I8" s="17">
        <v>18860.844000000001</v>
      </c>
      <c r="J8" s="17">
        <v>141375.70199999999</v>
      </c>
      <c r="K8" s="17">
        <v>366227.93400000001</v>
      </c>
      <c r="L8" s="17">
        <v>72284.354999999996</v>
      </c>
      <c r="M8" s="17">
        <v>19796.936000000002</v>
      </c>
      <c r="N8" s="17">
        <v>49771.682000000001</v>
      </c>
      <c r="O8" s="17">
        <v>28342.468000000001</v>
      </c>
      <c r="P8" s="17">
        <v>49867.141000000003</v>
      </c>
      <c r="Q8" s="17">
        <v>25159.094000000001</v>
      </c>
      <c r="R8" s="17">
        <v>1586082</v>
      </c>
      <c r="S8" s="17">
        <v>1437015.8640000001</v>
      </c>
      <c r="T8" s="17">
        <v>1364125.4979999999</v>
      </c>
      <c r="U8" s="17">
        <v>221956.49100000001</v>
      </c>
      <c r="V8" s="17">
        <v>149066.125</v>
      </c>
      <c r="W8" s="17">
        <v>1586082</v>
      </c>
    </row>
    <row r="9" spans="1:23" ht="9.75" customHeight="1">
      <c r="A9" s="16">
        <v>1994</v>
      </c>
      <c r="B9" s="17">
        <v>237213.40700000001</v>
      </c>
      <c r="C9" s="17">
        <v>269635.15500000003</v>
      </c>
      <c r="D9" s="17">
        <v>75084.978000000003</v>
      </c>
      <c r="E9" s="17">
        <v>30981.065999999999</v>
      </c>
      <c r="F9" s="17">
        <v>18018.991999999998</v>
      </c>
      <c r="G9" s="17">
        <v>61353.497000000003</v>
      </c>
      <c r="H9" s="17">
        <v>149869.50099999999</v>
      </c>
      <c r="I9" s="17">
        <v>21791.040000000001</v>
      </c>
      <c r="J9" s="17">
        <v>146744.59899999999</v>
      </c>
      <c r="K9" s="17">
        <v>375759.62300000002</v>
      </c>
      <c r="L9" s="17">
        <v>74768.86</v>
      </c>
      <c r="M9" s="17">
        <v>20637.087</v>
      </c>
      <c r="N9" s="17">
        <v>57509.442000000003</v>
      </c>
      <c r="O9" s="17">
        <v>32489.198</v>
      </c>
      <c r="P9" s="17">
        <v>51296.546000000002</v>
      </c>
      <c r="Q9" s="17">
        <v>29258.003000000001</v>
      </c>
      <c r="R9" s="17">
        <v>1652411</v>
      </c>
      <c r="S9" s="17">
        <v>1480382.2450000001</v>
      </c>
      <c r="T9" s="17">
        <v>1405297.267</v>
      </c>
      <c r="U9" s="17">
        <v>247113.72700000001</v>
      </c>
      <c r="V9" s="17">
        <v>172028.74900000001</v>
      </c>
      <c r="W9" s="17">
        <v>1652411</v>
      </c>
    </row>
    <row r="10" spans="1:23" ht="15" customHeight="1">
      <c r="A10" s="16">
        <v>1995</v>
      </c>
      <c r="B10" s="17">
        <v>246855.23300000001</v>
      </c>
      <c r="C10" s="17">
        <v>278926.26799999998</v>
      </c>
      <c r="D10" s="17">
        <v>77695.055999999997</v>
      </c>
      <c r="E10" s="17">
        <v>34261.372000000003</v>
      </c>
      <c r="F10" s="17">
        <v>18489.909</v>
      </c>
      <c r="G10" s="17">
        <v>63190.879000000001</v>
      </c>
      <c r="H10" s="17">
        <v>154845.448</v>
      </c>
      <c r="I10" s="17">
        <v>23938.261999999999</v>
      </c>
      <c r="J10" s="17">
        <v>149240.05100000001</v>
      </c>
      <c r="K10" s="17">
        <v>390861.10499999998</v>
      </c>
      <c r="L10" s="17">
        <v>78062.066999999995</v>
      </c>
      <c r="M10" s="17">
        <v>21615.281999999999</v>
      </c>
      <c r="N10" s="17">
        <v>63592.650999999998</v>
      </c>
      <c r="O10" s="17">
        <v>34698.633000000002</v>
      </c>
      <c r="P10" s="17">
        <v>53446.345000000001</v>
      </c>
      <c r="Q10" s="17">
        <v>31078.440999999999</v>
      </c>
      <c r="R10" s="17">
        <v>1720797</v>
      </c>
      <c r="S10" s="17">
        <v>1533227.6429999999</v>
      </c>
      <c r="T10" s="17">
        <v>1455532.5870000001</v>
      </c>
      <c r="U10" s="17">
        <v>265264.41499999998</v>
      </c>
      <c r="V10" s="17">
        <v>187569.359</v>
      </c>
      <c r="W10" s="17">
        <v>1720797</v>
      </c>
    </row>
    <row r="11" spans="1:23" ht="9.75" customHeight="1">
      <c r="A11" s="16">
        <v>1996</v>
      </c>
      <c r="B11" s="17">
        <v>251570.391</v>
      </c>
      <c r="C11" s="17">
        <v>284128.24599999998</v>
      </c>
      <c r="D11" s="17">
        <v>77058.686000000002</v>
      </c>
      <c r="E11" s="17">
        <v>35973.1</v>
      </c>
      <c r="F11" s="17">
        <v>18556.855</v>
      </c>
      <c r="G11" s="17">
        <v>64697.284</v>
      </c>
      <c r="H11" s="17">
        <v>158898.36199999999</v>
      </c>
      <c r="I11" s="17">
        <v>24856.846000000001</v>
      </c>
      <c r="J11" s="17">
        <v>150277.94500000001</v>
      </c>
      <c r="K11" s="17">
        <v>392400.32199999999</v>
      </c>
      <c r="L11" s="17">
        <v>78201.930999999997</v>
      </c>
      <c r="M11" s="17">
        <v>21104.32</v>
      </c>
      <c r="N11" s="17">
        <v>66041.043999999994</v>
      </c>
      <c r="O11" s="17">
        <v>36215.898000000001</v>
      </c>
      <c r="P11" s="17">
        <v>54335.400999999998</v>
      </c>
      <c r="Q11" s="17">
        <v>32296.381000000001</v>
      </c>
      <c r="R11" s="17">
        <v>1746613</v>
      </c>
      <c r="S11" s="17">
        <v>1551229.743</v>
      </c>
      <c r="T11" s="17">
        <v>1474171.057</v>
      </c>
      <c r="U11" s="17">
        <v>272441.95500000002</v>
      </c>
      <c r="V11" s="17">
        <v>195383.269</v>
      </c>
      <c r="W11" s="17">
        <v>1746613</v>
      </c>
    </row>
    <row r="12" spans="1:23" ht="9.75" customHeight="1">
      <c r="A12" s="16">
        <v>1997</v>
      </c>
      <c r="B12" s="17">
        <v>256905.36499999999</v>
      </c>
      <c r="C12" s="17">
        <v>291514.29599999997</v>
      </c>
      <c r="D12" s="17">
        <v>75979.751999999993</v>
      </c>
      <c r="E12" s="17">
        <v>36742.383000000002</v>
      </c>
      <c r="F12" s="17">
        <v>19155.969000000001</v>
      </c>
      <c r="G12" s="17">
        <v>67106.964999999997</v>
      </c>
      <c r="H12" s="17">
        <v>162389.82699999999</v>
      </c>
      <c r="I12" s="17">
        <v>25280.973999999998</v>
      </c>
      <c r="J12" s="17">
        <v>153330.92499999999</v>
      </c>
      <c r="K12" s="17">
        <v>402211.31599999999</v>
      </c>
      <c r="L12" s="17">
        <v>80702.559999999998</v>
      </c>
      <c r="M12" s="17">
        <v>21559.928</v>
      </c>
      <c r="N12" s="17">
        <v>66070.952999999994</v>
      </c>
      <c r="O12" s="17">
        <v>37134.557999999997</v>
      </c>
      <c r="P12" s="17">
        <v>55589.93</v>
      </c>
      <c r="Q12" s="17">
        <v>33366.296000000002</v>
      </c>
      <c r="R12" s="17">
        <v>1785042</v>
      </c>
      <c r="S12" s="17">
        <v>1586446.8330000001</v>
      </c>
      <c r="T12" s="17">
        <v>1510467.081</v>
      </c>
      <c r="U12" s="17">
        <v>274574.91600000003</v>
      </c>
      <c r="V12" s="17">
        <v>198595.16399999999</v>
      </c>
      <c r="W12" s="17">
        <v>1785042</v>
      </c>
    </row>
    <row r="13" spans="1:23" ht="9.75" customHeight="1">
      <c r="A13" s="16">
        <v>1998</v>
      </c>
      <c r="B13" s="17">
        <v>264425.11099999998</v>
      </c>
      <c r="C13" s="17">
        <v>303427.93199999997</v>
      </c>
      <c r="D13" s="17">
        <v>76124.634999999995</v>
      </c>
      <c r="E13" s="17">
        <v>37593.788999999997</v>
      </c>
      <c r="F13" s="17">
        <v>19354.199000000001</v>
      </c>
      <c r="G13" s="17">
        <v>68727.812000000005</v>
      </c>
      <c r="H13" s="17">
        <v>165569.51</v>
      </c>
      <c r="I13" s="17">
        <v>25395.603999999999</v>
      </c>
      <c r="J13" s="17">
        <v>158300.022</v>
      </c>
      <c r="K13" s="17">
        <v>412293.98499999999</v>
      </c>
      <c r="L13" s="17">
        <v>81517.899000000005</v>
      </c>
      <c r="M13" s="17">
        <v>21923.231</v>
      </c>
      <c r="N13" s="17">
        <v>66985.407000000007</v>
      </c>
      <c r="O13" s="17">
        <v>37553.016000000003</v>
      </c>
      <c r="P13" s="17">
        <v>56249.805</v>
      </c>
      <c r="Q13" s="17">
        <v>34217.057000000001</v>
      </c>
      <c r="R13" s="17">
        <v>1829659</v>
      </c>
      <c r="S13" s="17">
        <v>1627914.1410000001</v>
      </c>
      <c r="T13" s="17">
        <v>1551789.5060000001</v>
      </c>
      <c r="U13" s="17">
        <v>277869.50799999997</v>
      </c>
      <c r="V13" s="17">
        <v>201744.87299999999</v>
      </c>
      <c r="W13" s="17">
        <v>1829659</v>
      </c>
    </row>
    <row r="14" spans="1:23" ht="9.75" customHeight="1">
      <c r="A14" s="16">
        <v>1999</v>
      </c>
      <c r="B14" s="17">
        <v>271781.56400000001</v>
      </c>
      <c r="C14" s="17">
        <v>311312.81</v>
      </c>
      <c r="D14" s="17">
        <v>76259.008000000002</v>
      </c>
      <c r="E14" s="17">
        <v>39091.362999999998</v>
      </c>
      <c r="F14" s="17">
        <v>19312.056</v>
      </c>
      <c r="G14" s="17">
        <v>68974.244000000006</v>
      </c>
      <c r="H14" s="17">
        <v>171254.99400000001</v>
      </c>
      <c r="I14" s="17">
        <v>25994.260999999999</v>
      </c>
      <c r="J14" s="17">
        <v>160847.731</v>
      </c>
      <c r="K14" s="17">
        <v>414173.71600000001</v>
      </c>
      <c r="L14" s="17">
        <v>83190.837</v>
      </c>
      <c r="M14" s="17">
        <v>22182.752</v>
      </c>
      <c r="N14" s="17">
        <v>68062.207999999999</v>
      </c>
      <c r="O14" s="17">
        <v>37859.654999999999</v>
      </c>
      <c r="P14" s="17">
        <v>56559.618999999999</v>
      </c>
      <c r="Q14" s="17">
        <v>35180.196000000004</v>
      </c>
      <c r="R14" s="17">
        <v>1862037</v>
      </c>
      <c r="S14" s="17">
        <v>1655849.331</v>
      </c>
      <c r="T14" s="17">
        <v>1579590.3230000001</v>
      </c>
      <c r="U14" s="17">
        <v>282446.69099999999</v>
      </c>
      <c r="V14" s="17">
        <v>206187.68299999999</v>
      </c>
      <c r="W14" s="17">
        <v>1862037</v>
      </c>
    </row>
    <row r="15" spans="1:23" ht="15" customHeight="1">
      <c r="A15" s="16">
        <v>2000</v>
      </c>
      <c r="B15" s="17">
        <v>279239.462</v>
      </c>
      <c r="C15" s="17">
        <v>323612.71999999997</v>
      </c>
      <c r="D15" s="17">
        <v>76979.573000000004</v>
      </c>
      <c r="E15" s="17">
        <v>40309.112000000001</v>
      </c>
      <c r="F15" s="17">
        <v>20171.027999999998</v>
      </c>
      <c r="G15" s="17">
        <v>70476.803</v>
      </c>
      <c r="H15" s="17">
        <v>175465.93400000001</v>
      </c>
      <c r="I15" s="17">
        <v>26274.597000000002</v>
      </c>
      <c r="J15" s="17">
        <v>165837.60800000001</v>
      </c>
      <c r="K15" s="17">
        <v>422977.217</v>
      </c>
      <c r="L15" s="17">
        <v>84908.551999999996</v>
      </c>
      <c r="M15" s="17">
        <v>22923.846000000001</v>
      </c>
      <c r="N15" s="17">
        <v>68128.803</v>
      </c>
      <c r="O15" s="17">
        <v>38275.419000000002</v>
      </c>
      <c r="P15" s="17">
        <v>57867.711000000003</v>
      </c>
      <c r="Q15" s="17">
        <v>35788.622000000003</v>
      </c>
      <c r="R15" s="17">
        <v>1909237</v>
      </c>
      <c r="S15" s="17">
        <v>1700460.4539999999</v>
      </c>
      <c r="T15" s="17">
        <v>1623480.8810000001</v>
      </c>
      <c r="U15" s="17">
        <v>285756.12599999999</v>
      </c>
      <c r="V15" s="17">
        <v>208776.55300000001</v>
      </c>
      <c r="W15" s="17">
        <v>1909237</v>
      </c>
    </row>
    <row r="16" spans="1:23" ht="9.75" customHeight="1">
      <c r="A16" s="16">
        <v>2001</v>
      </c>
      <c r="B16" s="17">
        <v>292356.70799999998</v>
      </c>
      <c r="C16" s="17">
        <v>336653.67300000001</v>
      </c>
      <c r="D16" s="17">
        <v>77883.744000000006</v>
      </c>
      <c r="E16" s="17">
        <v>41383.610999999997</v>
      </c>
      <c r="F16" s="17">
        <v>20925.623</v>
      </c>
      <c r="G16" s="17">
        <v>74535.73</v>
      </c>
      <c r="H16" s="17">
        <v>182203.538</v>
      </c>
      <c r="I16" s="17">
        <v>26747.960999999999</v>
      </c>
      <c r="J16" s="17">
        <v>169030.93700000001</v>
      </c>
      <c r="K16" s="17">
        <v>433473.26</v>
      </c>
      <c r="L16" s="17">
        <v>85391.55</v>
      </c>
      <c r="M16" s="17">
        <v>23468.699000000001</v>
      </c>
      <c r="N16" s="17">
        <v>70451.824999999997</v>
      </c>
      <c r="O16" s="17">
        <v>38915.837</v>
      </c>
      <c r="P16" s="17">
        <v>59730.677000000003</v>
      </c>
      <c r="Q16" s="17">
        <v>36776.637999999999</v>
      </c>
      <c r="R16" s="17">
        <v>1969930</v>
      </c>
      <c r="S16" s="17">
        <v>1755654.139</v>
      </c>
      <c r="T16" s="17">
        <v>1677770.395</v>
      </c>
      <c r="U16" s="17">
        <v>292159.61599999998</v>
      </c>
      <c r="V16" s="17">
        <v>214275.872</v>
      </c>
      <c r="W16" s="17">
        <v>1969930</v>
      </c>
    </row>
    <row r="17" spans="1:23" ht="9.75" customHeight="1">
      <c r="A17" s="16">
        <v>2002</v>
      </c>
      <c r="B17" s="17">
        <v>294708.40700000001</v>
      </c>
      <c r="C17" s="17">
        <v>345208.24300000002</v>
      </c>
      <c r="D17" s="17">
        <v>78065.207999999999</v>
      </c>
      <c r="E17" s="17">
        <v>41962.118999999999</v>
      </c>
      <c r="F17" s="17">
        <v>21547.092000000001</v>
      </c>
      <c r="G17" s="17">
        <v>75904.014999999999</v>
      </c>
      <c r="H17" s="17">
        <v>183366.21799999999</v>
      </c>
      <c r="I17" s="17">
        <v>27029.623</v>
      </c>
      <c r="J17" s="17">
        <v>168138.73800000001</v>
      </c>
      <c r="K17" s="17">
        <v>441558.076</v>
      </c>
      <c r="L17" s="17">
        <v>87356.111999999994</v>
      </c>
      <c r="M17" s="17">
        <v>23508.724999999999</v>
      </c>
      <c r="N17" s="17">
        <v>73144.476999999999</v>
      </c>
      <c r="O17" s="17">
        <v>40347.548000000003</v>
      </c>
      <c r="P17" s="17">
        <v>59105.197</v>
      </c>
      <c r="Q17" s="17">
        <v>37394.196000000004</v>
      </c>
      <c r="R17" s="17">
        <v>1998344</v>
      </c>
      <c r="S17" s="17">
        <v>1778466.031</v>
      </c>
      <c r="T17" s="17">
        <v>1700400.8230000001</v>
      </c>
      <c r="U17" s="17">
        <v>297943.17099999997</v>
      </c>
      <c r="V17" s="17">
        <v>219877.96299999999</v>
      </c>
      <c r="W17" s="17">
        <v>1998344</v>
      </c>
    </row>
    <row r="18" spans="1:23" ht="9.75" customHeight="1">
      <c r="A18" s="16">
        <v>2003</v>
      </c>
      <c r="B18" s="17">
        <v>296909.04399999999</v>
      </c>
      <c r="C18" s="17">
        <v>341686.33799999999</v>
      </c>
      <c r="D18" s="17">
        <v>77196.131999999998</v>
      </c>
      <c r="E18" s="17">
        <v>42190.561999999998</v>
      </c>
      <c r="F18" s="17">
        <v>22071.524000000001</v>
      </c>
      <c r="G18" s="17">
        <v>76075.698999999993</v>
      </c>
      <c r="H18" s="17">
        <v>187786.8</v>
      </c>
      <c r="I18" s="17">
        <v>27217.375</v>
      </c>
      <c r="J18" s="17">
        <v>168618.82800000001</v>
      </c>
      <c r="K18" s="17">
        <v>441069.40700000001</v>
      </c>
      <c r="L18" s="17">
        <v>87700.907999999996</v>
      </c>
      <c r="M18" s="17">
        <v>23692.321</v>
      </c>
      <c r="N18" s="17">
        <v>74518.255999999994</v>
      </c>
      <c r="O18" s="17">
        <v>40555.571000000004</v>
      </c>
      <c r="P18" s="17">
        <v>59720.32</v>
      </c>
      <c r="Q18" s="17">
        <v>38054.909</v>
      </c>
      <c r="R18" s="17">
        <v>2005064</v>
      </c>
      <c r="S18" s="17">
        <v>1782527.321</v>
      </c>
      <c r="T18" s="17">
        <v>1705331.189</v>
      </c>
      <c r="U18" s="17">
        <v>299732.80499999999</v>
      </c>
      <c r="V18" s="17">
        <v>222536.67300000001</v>
      </c>
      <c r="W18" s="17">
        <v>2005064</v>
      </c>
    </row>
    <row r="19" spans="1:23" ht="9.75" customHeight="1">
      <c r="A19" s="16">
        <v>2004</v>
      </c>
      <c r="B19" s="17">
        <v>301488.93300000002</v>
      </c>
      <c r="C19" s="17">
        <v>353981.14199999999</v>
      </c>
      <c r="D19" s="17">
        <v>77395.769</v>
      </c>
      <c r="E19" s="17">
        <v>43457.417000000001</v>
      </c>
      <c r="F19" s="17">
        <v>22377.827000000001</v>
      </c>
      <c r="G19" s="17">
        <v>77979.701000000001</v>
      </c>
      <c r="H19" s="17">
        <v>190904.98699999999</v>
      </c>
      <c r="I19" s="17">
        <v>27765.109</v>
      </c>
      <c r="J19" s="17">
        <v>173568.758</v>
      </c>
      <c r="K19" s="17">
        <v>454619.68800000002</v>
      </c>
      <c r="L19" s="17">
        <v>90769.495999999999</v>
      </c>
      <c r="M19" s="17">
        <v>24799.670999999998</v>
      </c>
      <c r="N19" s="17">
        <v>76782.111000000004</v>
      </c>
      <c r="O19" s="17">
        <v>41475.667999999998</v>
      </c>
      <c r="P19" s="17">
        <v>61232.385999999999</v>
      </c>
      <c r="Q19" s="17">
        <v>39027.353000000003</v>
      </c>
      <c r="R19" s="17">
        <v>2057626</v>
      </c>
      <c r="S19" s="17">
        <v>1829118.358</v>
      </c>
      <c r="T19" s="17">
        <v>1751722.5889999999</v>
      </c>
      <c r="U19" s="17">
        <v>305903.42700000003</v>
      </c>
      <c r="V19" s="17">
        <v>228507.658</v>
      </c>
      <c r="W19" s="17">
        <v>2057626</v>
      </c>
    </row>
    <row r="20" spans="1:23" ht="15" customHeight="1">
      <c r="A20" s="16">
        <v>2005</v>
      </c>
      <c r="B20" s="17">
        <v>304294.94199999998</v>
      </c>
      <c r="C20" s="17">
        <v>359171.40500000003</v>
      </c>
      <c r="D20" s="17">
        <v>78957.311000000002</v>
      </c>
      <c r="E20" s="17">
        <v>44083.775000000001</v>
      </c>
      <c r="F20" s="17">
        <v>22720.438999999998</v>
      </c>
      <c r="G20" s="17">
        <v>79581.906000000003</v>
      </c>
      <c r="H20" s="17">
        <v>192072.90599999999</v>
      </c>
      <c r="I20" s="17">
        <v>27898.62</v>
      </c>
      <c r="J20" s="17">
        <v>177177.25899999999</v>
      </c>
      <c r="K20" s="17">
        <v>460190.18400000001</v>
      </c>
      <c r="L20" s="17">
        <v>91218.971000000005</v>
      </c>
      <c r="M20" s="17">
        <v>25994.465</v>
      </c>
      <c r="N20" s="17">
        <v>76604.267999999996</v>
      </c>
      <c r="O20" s="17">
        <v>41503.49</v>
      </c>
      <c r="P20" s="17">
        <v>61571.703000000001</v>
      </c>
      <c r="Q20" s="17">
        <v>39044.347999999998</v>
      </c>
      <c r="R20" s="17">
        <v>2082086</v>
      </c>
      <c r="S20" s="17">
        <v>1852951.4909999999</v>
      </c>
      <c r="T20" s="17">
        <v>1773994.18</v>
      </c>
      <c r="U20" s="17">
        <v>308091.81199999998</v>
      </c>
      <c r="V20" s="17">
        <v>229134.50099999999</v>
      </c>
      <c r="W20" s="17">
        <v>2082086</v>
      </c>
    </row>
    <row r="21" spans="1:23" ht="9.75" customHeight="1">
      <c r="A21" s="16">
        <v>2006</v>
      </c>
      <c r="B21" s="17">
        <v>322908.46500000003</v>
      </c>
      <c r="C21" s="17">
        <v>373518.90500000003</v>
      </c>
      <c r="D21" s="17">
        <v>81787.856</v>
      </c>
      <c r="E21" s="17">
        <v>45972.218000000001</v>
      </c>
      <c r="F21" s="17">
        <v>23778.06</v>
      </c>
      <c r="G21" s="17">
        <v>80667.540999999997</v>
      </c>
      <c r="H21" s="17">
        <v>198041.96400000001</v>
      </c>
      <c r="I21" s="17">
        <v>28649.041000000001</v>
      </c>
      <c r="J21" s="17">
        <v>184963.45</v>
      </c>
      <c r="K21" s="17">
        <v>475323.48300000001</v>
      </c>
      <c r="L21" s="17">
        <v>94655.671000000002</v>
      </c>
      <c r="M21" s="17">
        <v>27044.806</v>
      </c>
      <c r="N21" s="17">
        <v>80310.694000000003</v>
      </c>
      <c r="O21" s="17">
        <v>43329.874000000003</v>
      </c>
      <c r="P21" s="17">
        <v>63431.13</v>
      </c>
      <c r="Q21" s="17">
        <v>40588.868999999999</v>
      </c>
      <c r="R21" s="17">
        <v>2164972</v>
      </c>
      <c r="S21" s="17">
        <v>1926121.331</v>
      </c>
      <c r="T21" s="17">
        <v>1844333.4750000001</v>
      </c>
      <c r="U21" s="17">
        <v>320638.55200000003</v>
      </c>
      <c r="V21" s="17">
        <v>238850.696</v>
      </c>
      <c r="W21" s="17">
        <v>2164972</v>
      </c>
    </row>
    <row r="22" spans="1:23" ht="9.75" customHeight="1">
      <c r="A22" s="16">
        <v>2007</v>
      </c>
      <c r="B22" s="17">
        <v>339332.049</v>
      </c>
      <c r="C22" s="17">
        <v>390112.16100000002</v>
      </c>
      <c r="D22" s="17">
        <v>85186.491999999998</v>
      </c>
      <c r="E22" s="17">
        <v>47692.084000000003</v>
      </c>
      <c r="F22" s="17">
        <v>24551.119999999999</v>
      </c>
      <c r="G22" s="17">
        <v>83128.184999999998</v>
      </c>
      <c r="H22" s="17">
        <v>204667.61799999999</v>
      </c>
      <c r="I22" s="17">
        <v>30128.982</v>
      </c>
      <c r="J22" s="17">
        <v>192029.49400000001</v>
      </c>
      <c r="K22" s="17">
        <v>502080.92499999999</v>
      </c>
      <c r="L22" s="17">
        <v>98480.214000000007</v>
      </c>
      <c r="M22" s="17">
        <v>28210.895</v>
      </c>
      <c r="N22" s="17">
        <v>83637.957999999999</v>
      </c>
      <c r="O22" s="17">
        <v>45126.767</v>
      </c>
      <c r="P22" s="17">
        <v>64769.828999999998</v>
      </c>
      <c r="Q22" s="17">
        <v>42225.23</v>
      </c>
      <c r="R22" s="17">
        <v>2261360</v>
      </c>
      <c r="S22" s="17">
        <v>2012548.9820000001</v>
      </c>
      <c r="T22" s="17">
        <v>1927362.49</v>
      </c>
      <c r="U22" s="17">
        <v>333997.51299999998</v>
      </c>
      <c r="V22" s="17">
        <v>248811.02100000001</v>
      </c>
      <c r="W22" s="17">
        <v>2261360</v>
      </c>
    </row>
    <row r="23" spans="1:23" ht="9.75" customHeight="1">
      <c r="A23" s="16">
        <v>2008</v>
      </c>
      <c r="B23" s="17">
        <v>343202.88799999998</v>
      </c>
      <c r="C23" s="17">
        <v>393086.08899999998</v>
      </c>
      <c r="D23" s="17">
        <v>89336.951000000001</v>
      </c>
      <c r="E23" s="17">
        <v>49375.887999999999</v>
      </c>
      <c r="F23" s="17">
        <v>24877.446</v>
      </c>
      <c r="G23" s="17">
        <v>85596.842999999993</v>
      </c>
      <c r="H23" s="17">
        <v>207430.70199999999</v>
      </c>
      <c r="I23" s="17">
        <v>30994.458999999999</v>
      </c>
      <c r="J23" s="17">
        <v>197223.36199999999</v>
      </c>
      <c r="K23" s="17">
        <v>514948.864</v>
      </c>
      <c r="L23" s="17">
        <v>100166.628</v>
      </c>
      <c r="M23" s="17">
        <v>28545.655999999999</v>
      </c>
      <c r="N23" s="17">
        <v>84550.264999999999</v>
      </c>
      <c r="O23" s="17">
        <v>45764.499000000003</v>
      </c>
      <c r="P23" s="17">
        <v>66900.701000000001</v>
      </c>
      <c r="Q23" s="17">
        <v>42663.77</v>
      </c>
      <c r="R23" s="17">
        <v>2304665</v>
      </c>
      <c r="S23" s="17">
        <v>2051316.13</v>
      </c>
      <c r="T23" s="17">
        <v>1961979.179</v>
      </c>
      <c r="U23" s="17">
        <v>342685.83199999999</v>
      </c>
      <c r="V23" s="17">
        <v>253348.88099999999</v>
      </c>
      <c r="W23" s="17">
        <v>2304665</v>
      </c>
    </row>
    <row r="24" spans="1:23" ht="9.75" customHeight="1">
      <c r="A24" s="16">
        <v>2009</v>
      </c>
      <c r="B24" s="17">
        <v>318932.74300000002</v>
      </c>
      <c r="C24" s="17">
        <v>382818.91</v>
      </c>
      <c r="D24" s="17">
        <v>89057.296000000002</v>
      </c>
      <c r="E24" s="17">
        <v>48111.582000000002</v>
      </c>
      <c r="F24" s="17">
        <v>22573.986000000001</v>
      </c>
      <c r="G24" s="17">
        <v>82282.148000000001</v>
      </c>
      <c r="H24" s="17">
        <v>196920.39199999999</v>
      </c>
      <c r="I24" s="17">
        <v>30593.522000000001</v>
      </c>
      <c r="J24" s="17">
        <v>188247.03</v>
      </c>
      <c r="K24" s="17">
        <v>493770.81099999999</v>
      </c>
      <c r="L24" s="17">
        <v>97214.197</v>
      </c>
      <c r="M24" s="17">
        <v>25739.593000000001</v>
      </c>
      <c r="N24" s="17">
        <v>81791.263000000006</v>
      </c>
      <c r="O24" s="17">
        <v>43539.012999999999</v>
      </c>
      <c r="P24" s="17">
        <v>64811.186000000002</v>
      </c>
      <c r="Q24" s="17">
        <v>40832.32</v>
      </c>
      <c r="R24" s="17">
        <v>2207236</v>
      </c>
      <c r="S24" s="17">
        <v>1962368.2919999999</v>
      </c>
      <c r="T24" s="17">
        <v>1873310.996</v>
      </c>
      <c r="U24" s="17">
        <v>333924.99599999998</v>
      </c>
      <c r="V24" s="17">
        <v>244867.7</v>
      </c>
      <c r="W24" s="17">
        <v>2207236</v>
      </c>
    </row>
    <row r="25" spans="1:23" ht="15" customHeight="1">
      <c r="A25" s="16">
        <v>2010</v>
      </c>
      <c r="B25" s="17">
        <v>346368.09899999999</v>
      </c>
      <c r="C25" s="17">
        <v>405119.91200000001</v>
      </c>
      <c r="D25" s="17">
        <v>92948.391000000003</v>
      </c>
      <c r="E25" s="17">
        <v>50422.637999999999</v>
      </c>
      <c r="F25" s="17">
        <v>24043.17</v>
      </c>
      <c r="G25" s="17">
        <v>85106.99</v>
      </c>
      <c r="H25" s="17">
        <v>204421.98800000001</v>
      </c>
      <c r="I25" s="17">
        <v>31467.155999999999</v>
      </c>
      <c r="J25" s="17">
        <v>200535.04699999999</v>
      </c>
      <c r="K25" s="17">
        <v>509476.65500000003</v>
      </c>
      <c r="L25" s="17">
        <v>102888.37</v>
      </c>
      <c r="M25" s="17">
        <v>27261.667000000001</v>
      </c>
      <c r="N25" s="17">
        <v>85534.046000000002</v>
      </c>
      <c r="O25" s="17">
        <v>46207.79</v>
      </c>
      <c r="P25" s="17">
        <v>66497.745999999999</v>
      </c>
      <c r="Q25" s="17">
        <v>43395.343999999997</v>
      </c>
      <c r="R25" s="17">
        <v>2321695</v>
      </c>
      <c r="S25" s="17">
        <v>2064668.0349999999</v>
      </c>
      <c r="T25" s="17">
        <v>1971719.6440000001</v>
      </c>
      <c r="U25" s="17">
        <v>349975.36499999999</v>
      </c>
      <c r="V25" s="17">
        <v>257026.97399999999</v>
      </c>
      <c r="W25" s="17">
        <v>2321695</v>
      </c>
    </row>
    <row r="26" spans="1:23" ht="9.75" customHeight="1">
      <c r="A26" s="16">
        <v>2011</v>
      </c>
      <c r="B26" s="17">
        <v>364649.27100000001</v>
      </c>
      <c r="C26" s="17">
        <v>431584.04100000003</v>
      </c>
      <c r="D26" s="17">
        <v>97139.131999999998</v>
      </c>
      <c r="E26" s="17">
        <v>51865.110999999997</v>
      </c>
      <c r="F26" s="17">
        <v>24849.649000000001</v>
      </c>
      <c r="G26" s="17">
        <v>86117.097999999998</v>
      </c>
      <c r="H26" s="17">
        <v>211606.62700000001</v>
      </c>
      <c r="I26" s="17">
        <v>32573.184000000001</v>
      </c>
      <c r="J26" s="17">
        <v>211884.63200000001</v>
      </c>
      <c r="K26" s="17">
        <v>528876.22199999995</v>
      </c>
      <c r="L26" s="17">
        <v>107438.003</v>
      </c>
      <c r="M26" s="17">
        <v>28773.763999999999</v>
      </c>
      <c r="N26" s="17">
        <v>89385.319000000003</v>
      </c>
      <c r="O26" s="17">
        <v>46747.023999999998</v>
      </c>
      <c r="P26" s="17">
        <v>68802.877999999997</v>
      </c>
      <c r="Q26" s="17">
        <v>45786.03</v>
      </c>
      <c r="R26" s="17">
        <v>2428078</v>
      </c>
      <c r="S26" s="17">
        <v>2161721.3169999998</v>
      </c>
      <c r="T26" s="17">
        <v>2064582.1850000001</v>
      </c>
      <c r="U26" s="17">
        <v>363495.8</v>
      </c>
      <c r="V26" s="17">
        <v>266356.66800000001</v>
      </c>
      <c r="W26" s="17">
        <v>2428078</v>
      </c>
    </row>
    <row r="27" spans="1:23" ht="9.75" customHeight="1">
      <c r="A27" s="16">
        <v>2012</v>
      </c>
      <c r="B27" s="17">
        <v>371744.58399999997</v>
      </c>
      <c r="C27" s="17">
        <v>443925.76799999998</v>
      </c>
      <c r="D27" s="17">
        <v>98765.902000000002</v>
      </c>
      <c r="E27" s="17">
        <v>53011.177000000003</v>
      </c>
      <c r="F27" s="17">
        <v>25944.106</v>
      </c>
      <c r="G27" s="17">
        <v>88078.676999999996</v>
      </c>
      <c r="H27" s="17">
        <v>213887.15599999999</v>
      </c>
      <c r="I27" s="17">
        <v>32988.218000000001</v>
      </c>
      <c r="J27" s="17">
        <v>217025.842</v>
      </c>
      <c r="K27" s="17">
        <v>535869.45499999996</v>
      </c>
      <c r="L27" s="17">
        <v>110280.641</v>
      </c>
      <c r="M27" s="17">
        <v>29003.957999999999</v>
      </c>
      <c r="N27" s="17">
        <v>91226.630999999994</v>
      </c>
      <c r="O27" s="17">
        <v>48722.192999999999</v>
      </c>
      <c r="P27" s="17">
        <v>71742.315000000002</v>
      </c>
      <c r="Q27" s="17">
        <v>46379.360999999997</v>
      </c>
      <c r="R27" s="17">
        <v>2478596</v>
      </c>
      <c r="S27" s="17">
        <v>2206268.4040000001</v>
      </c>
      <c r="T27" s="17">
        <v>2107502.5019999999</v>
      </c>
      <c r="U27" s="17">
        <v>371093.48200000002</v>
      </c>
      <c r="V27" s="17">
        <v>272327.58</v>
      </c>
      <c r="W27" s="17">
        <v>2478596</v>
      </c>
    </row>
    <row r="28" spans="1:23" ht="9.75" customHeight="1">
      <c r="A28" s="16">
        <v>2013</v>
      </c>
      <c r="B28" s="17">
        <v>381693.337</v>
      </c>
      <c r="C28" s="17">
        <v>458002.31699999998</v>
      </c>
      <c r="D28" s="17">
        <v>101304.33</v>
      </c>
      <c r="E28" s="17">
        <v>54682.273999999998</v>
      </c>
      <c r="F28" s="17">
        <v>26239.991000000002</v>
      </c>
      <c r="G28" s="17">
        <v>91974.547000000006</v>
      </c>
      <c r="H28" s="17">
        <v>219363.497</v>
      </c>
      <c r="I28" s="17">
        <v>34235.527999999998</v>
      </c>
      <c r="J28" s="17">
        <v>220930.17300000001</v>
      </c>
      <c r="K28" s="17">
        <v>547736.31200000003</v>
      </c>
      <c r="L28" s="17">
        <v>112693.133</v>
      </c>
      <c r="M28" s="17">
        <v>28766.644</v>
      </c>
      <c r="N28" s="17">
        <v>93765.370999999999</v>
      </c>
      <c r="O28" s="17">
        <v>49641.197</v>
      </c>
      <c r="P28" s="17">
        <v>73304.37</v>
      </c>
      <c r="Q28" s="17">
        <v>48322.978999999999</v>
      </c>
      <c r="R28" s="17">
        <v>2542656</v>
      </c>
      <c r="S28" s="17">
        <v>2262008.6510000001</v>
      </c>
      <c r="T28" s="17">
        <v>2160704.321</v>
      </c>
      <c r="U28" s="17">
        <v>381951.679</v>
      </c>
      <c r="V28" s="17">
        <v>280647.34899999999</v>
      </c>
      <c r="W28" s="17">
        <v>2542656</v>
      </c>
    </row>
    <row r="29" spans="1:23" ht="9.75" customHeight="1">
      <c r="A29" s="16">
        <v>2014</v>
      </c>
      <c r="B29" s="17">
        <v>396398.39299999998</v>
      </c>
      <c r="C29" s="17">
        <v>476754.36700000003</v>
      </c>
      <c r="D29" s="17">
        <v>106059.34699999999</v>
      </c>
      <c r="E29" s="17">
        <v>57162.125999999997</v>
      </c>
      <c r="F29" s="17">
        <v>27076.634999999998</v>
      </c>
      <c r="G29" s="17">
        <v>94432.034</v>
      </c>
      <c r="H29" s="17">
        <v>228361.81400000001</v>
      </c>
      <c r="I29" s="17">
        <v>35283.682000000001</v>
      </c>
      <c r="J29" s="17">
        <v>228603.57800000001</v>
      </c>
      <c r="K29" s="17">
        <v>567329.58499999996</v>
      </c>
      <c r="L29" s="17">
        <v>116855.83500000001</v>
      </c>
      <c r="M29" s="17">
        <v>30092.793000000001</v>
      </c>
      <c r="N29" s="17">
        <v>98209.36</v>
      </c>
      <c r="O29" s="17">
        <v>50547.523000000001</v>
      </c>
      <c r="P29" s="17">
        <v>75807.16</v>
      </c>
      <c r="Q29" s="17">
        <v>50841.764000000003</v>
      </c>
      <c r="R29" s="17">
        <v>2639816</v>
      </c>
      <c r="S29" s="17">
        <v>2347771.5410000002</v>
      </c>
      <c r="T29" s="17">
        <v>2241712.1940000001</v>
      </c>
      <c r="U29" s="17">
        <v>398103.80200000003</v>
      </c>
      <c r="V29" s="17">
        <v>292044.45500000002</v>
      </c>
      <c r="W29" s="17">
        <v>2639816</v>
      </c>
    </row>
    <row r="30" spans="1:23" ht="15" customHeight="1">
      <c r="A30" s="16">
        <v>2015</v>
      </c>
      <c r="B30" s="17">
        <v>418153.20600000001</v>
      </c>
      <c r="C30" s="17">
        <v>497654.94699999999</v>
      </c>
      <c r="D30" s="17">
        <v>111998.96799999999</v>
      </c>
      <c r="E30" s="17">
        <v>58700.067000000003</v>
      </c>
      <c r="F30" s="17">
        <v>28045.52</v>
      </c>
      <c r="G30" s="17">
        <v>99255.150999999998</v>
      </c>
      <c r="H30" s="17">
        <v>234347.984</v>
      </c>
      <c r="I30" s="17">
        <v>36193.065999999999</v>
      </c>
      <c r="J30" s="17">
        <v>232712.85699999999</v>
      </c>
      <c r="K30" s="17">
        <v>585193.10900000005</v>
      </c>
      <c r="L30" s="17">
        <v>122044.542</v>
      </c>
      <c r="M30" s="17">
        <v>30888.313999999998</v>
      </c>
      <c r="N30" s="17">
        <v>102615.966</v>
      </c>
      <c r="O30" s="17">
        <v>51973.745999999999</v>
      </c>
      <c r="P30" s="17">
        <v>78047.327000000005</v>
      </c>
      <c r="Q30" s="17">
        <v>52401.216999999997</v>
      </c>
      <c r="R30" s="17">
        <v>2740226</v>
      </c>
      <c r="S30" s="17">
        <v>2438341.9249999998</v>
      </c>
      <c r="T30" s="17">
        <v>2326342.9569999999</v>
      </c>
      <c r="U30" s="17">
        <v>413883.03</v>
      </c>
      <c r="V30" s="17">
        <v>301884.06199999998</v>
      </c>
      <c r="W30" s="17">
        <v>2740226</v>
      </c>
    </row>
    <row r="31" spans="1:23" ht="9.75" customHeight="1">
      <c r="A31" s="16">
        <v>2016</v>
      </c>
      <c r="B31" s="17">
        <v>428994.65500000003</v>
      </c>
      <c r="C31" s="17">
        <v>513245.02500000002</v>
      </c>
      <c r="D31" s="17">
        <v>117578.60400000001</v>
      </c>
      <c r="E31" s="17">
        <v>60296.38</v>
      </c>
      <c r="F31" s="17">
        <v>28873.998</v>
      </c>
      <c r="G31" s="17">
        <v>101745.727</v>
      </c>
      <c r="H31" s="17">
        <v>242692.63</v>
      </c>
      <c r="I31" s="17">
        <v>36947.214999999997</v>
      </c>
      <c r="J31" s="17">
        <v>248844.51500000001</v>
      </c>
      <c r="K31" s="17">
        <v>602509.799</v>
      </c>
      <c r="L31" s="17">
        <v>124751.12699999999</v>
      </c>
      <c r="M31" s="17">
        <v>30922.927</v>
      </c>
      <c r="N31" s="17">
        <v>106465.79300000001</v>
      </c>
      <c r="O31" s="17">
        <v>53213.478000000003</v>
      </c>
      <c r="P31" s="17">
        <v>80907.771999999997</v>
      </c>
      <c r="Q31" s="17">
        <v>53952.355000000003</v>
      </c>
      <c r="R31" s="17">
        <v>2831942</v>
      </c>
      <c r="S31" s="17">
        <v>2521066.7790000001</v>
      </c>
      <c r="T31" s="17">
        <v>2403488.1749999998</v>
      </c>
      <c r="U31" s="17">
        <v>428453.82500000001</v>
      </c>
      <c r="V31" s="17">
        <v>310875.22100000002</v>
      </c>
      <c r="W31" s="17">
        <v>2831942</v>
      </c>
    </row>
    <row r="32" spans="1:23" ht="9.75" customHeight="1">
      <c r="A32" s="16">
        <v>2017</v>
      </c>
      <c r="B32" s="17">
        <v>444546.16700000002</v>
      </c>
      <c r="C32" s="17">
        <v>535734.08499999996</v>
      </c>
      <c r="D32" s="17">
        <v>123120.82</v>
      </c>
      <c r="E32" s="17">
        <v>62303.95</v>
      </c>
      <c r="F32" s="17">
        <v>30337.18</v>
      </c>
      <c r="G32" s="17">
        <v>105960.041</v>
      </c>
      <c r="H32" s="17">
        <v>251520.48499999999</v>
      </c>
      <c r="I32" s="17">
        <v>38557.156999999999</v>
      </c>
      <c r="J32" s="17">
        <v>259517.546</v>
      </c>
      <c r="K32" s="17">
        <v>623217.66899999999</v>
      </c>
      <c r="L32" s="17">
        <v>130054.57799999999</v>
      </c>
      <c r="M32" s="17">
        <v>31813.127</v>
      </c>
      <c r="N32" s="17">
        <v>109714.447</v>
      </c>
      <c r="O32" s="17">
        <v>54699.857000000004</v>
      </c>
      <c r="P32" s="17">
        <v>84145.180999999997</v>
      </c>
      <c r="Q32" s="17">
        <v>55791.713000000003</v>
      </c>
      <c r="R32" s="17">
        <v>2941034</v>
      </c>
      <c r="S32" s="17">
        <v>2619966.8790000002</v>
      </c>
      <c r="T32" s="17">
        <v>2496846.0589999999</v>
      </c>
      <c r="U32" s="17">
        <v>444187.94400000002</v>
      </c>
      <c r="V32" s="17">
        <v>321067.12400000001</v>
      </c>
      <c r="W32" s="17">
        <v>2941034</v>
      </c>
    </row>
    <row r="33" spans="1:23" ht="30" customHeight="1">
      <c r="B33" s="1228" t="s">
        <v>20</v>
      </c>
      <c r="C33" s="1229"/>
      <c r="D33" s="1229"/>
      <c r="E33" s="1229"/>
      <c r="F33" s="1229"/>
      <c r="G33" s="1229"/>
      <c r="H33" s="1229"/>
      <c r="I33" s="1229"/>
      <c r="J33" s="1229"/>
      <c r="K33" s="1228" t="s">
        <v>20</v>
      </c>
      <c r="L33" s="1229"/>
      <c r="M33" s="1229"/>
      <c r="N33" s="1229"/>
      <c r="O33" s="1229"/>
      <c r="P33" s="1229"/>
      <c r="Q33" s="1229"/>
      <c r="R33" s="1229"/>
      <c r="S33" s="1228" t="s">
        <v>20</v>
      </c>
      <c r="T33" s="1229"/>
      <c r="U33" s="1229"/>
      <c r="V33" s="1229"/>
      <c r="W33" s="1229"/>
    </row>
    <row r="34" spans="1:23" ht="9.75" customHeight="1">
      <c r="A34" s="16">
        <v>1992</v>
      </c>
      <c r="B34" s="18">
        <v>5.4117957225081064</v>
      </c>
      <c r="C34" s="18">
        <v>7.5332333296379597</v>
      </c>
      <c r="D34" s="18">
        <v>9.8735422794796079</v>
      </c>
      <c r="E34" s="18">
        <v>22.997942771231219</v>
      </c>
      <c r="F34" s="18">
        <v>3.0345860304940082</v>
      </c>
      <c r="G34" s="18">
        <v>3.6521417933634224</v>
      </c>
      <c r="H34" s="18">
        <v>5.524143967678123</v>
      </c>
      <c r="I34" s="18">
        <v>21.899491344371167</v>
      </c>
      <c r="J34" s="18">
        <v>6.2266517378917285</v>
      </c>
      <c r="K34" s="18">
        <v>5.419500098313466</v>
      </c>
      <c r="L34" s="18">
        <v>4.710472842306376</v>
      </c>
      <c r="M34" s="18">
        <v>3.8959416537295617</v>
      </c>
      <c r="N34" s="18">
        <v>22.643569110650326</v>
      </c>
      <c r="O34" s="18">
        <v>23.694051770014955</v>
      </c>
      <c r="P34" s="18">
        <v>5.9090229299116368</v>
      </c>
      <c r="Q34" s="18">
        <v>32.05385318627814</v>
      </c>
      <c r="R34" s="18">
        <v>7.2028976934666202</v>
      </c>
      <c r="S34" s="18">
        <v>5.9439283952156945</v>
      </c>
      <c r="T34" s="18">
        <v>5.7537689717945746</v>
      </c>
      <c r="U34" s="18">
        <v>18.738501755758769</v>
      </c>
      <c r="V34" s="18">
        <v>24.293110802956217</v>
      </c>
      <c r="W34" s="18">
        <v>7.2028976934666202</v>
      </c>
    </row>
    <row r="35" spans="1:23" ht="9.75" customHeight="1">
      <c r="A35" s="16">
        <v>1993</v>
      </c>
      <c r="B35" s="18">
        <v>-0.78955744013012663</v>
      </c>
      <c r="C35" s="18">
        <v>1.8621631719308005</v>
      </c>
      <c r="D35" s="18">
        <v>7.3849555125176503</v>
      </c>
      <c r="E35" s="18">
        <v>21.890254930049426</v>
      </c>
      <c r="F35" s="18">
        <v>-0.30497225256658633</v>
      </c>
      <c r="G35" s="18">
        <v>3.7650716712263854</v>
      </c>
      <c r="H35" s="18">
        <v>1.7456442204754563</v>
      </c>
      <c r="I35" s="18">
        <v>19.758226199704986</v>
      </c>
      <c r="J35" s="18">
        <v>2.1531589610148631</v>
      </c>
      <c r="K35" s="18">
        <v>0.68437333090990804</v>
      </c>
      <c r="L35" s="18">
        <v>0.20623801978230327</v>
      </c>
      <c r="M35" s="18">
        <v>-1.4316971533001717</v>
      </c>
      <c r="N35" s="18">
        <v>21.163172917934673</v>
      </c>
      <c r="O35" s="18">
        <v>22.699579961535257</v>
      </c>
      <c r="P35" s="18">
        <v>2.3360260517681701</v>
      </c>
      <c r="Q35" s="18">
        <v>22.574106047666579</v>
      </c>
      <c r="R35" s="18">
        <v>2.9581742681486856</v>
      </c>
      <c r="S35" s="18">
        <v>1.3436307593742944</v>
      </c>
      <c r="T35" s="18">
        <v>1.0398939501659241</v>
      </c>
      <c r="U35" s="18">
        <v>16.558501230169551</v>
      </c>
      <c r="V35" s="18">
        <v>21.639628121825282</v>
      </c>
      <c r="W35" s="18">
        <v>2.9581742681486856</v>
      </c>
    </row>
    <row r="36" spans="1:23" ht="9.75" customHeight="1">
      <c r="A36" s="16">
        <v>1994</v>
      </c>
      <c r="B36" s="18">
        <v>3.214950503700956</v>
      </c>
      <c r="C36" s="18">
        <v>3.3157146680891416</v>
      </c>
      <c r="D36" s="18">
        <v>3.0108395943573667</v>
      </c>
      <c r="E36" s="18">
        <v>15.034247131028373</v>
      </c>
      <c r="F36" s="18">
        <v>2.9626032276410514</v>
      </c>
      <c r="G36" s="18">
        <v>2.6436914717540327</v>
      </c>
      <c r="H36" s="18">
        <v>2.3047283481973877</v>
      </c>
      <c r="I36" s="18">
        <v>15.53586891445579</v>
      </c>
      <c r="J36" s="18">
        <v>3.7976094364504021</v>
      </c>
      <c r="K36" s="18">
        <v>2.6026657485936067</v>
      </c>
      <c r="L36" s="18">
        <v>3.4371268858939117</v>
      </c>
      <c r="M36" s="18">
        <v>4.2438435927660727</v>
      </c>
      <c r="N36" s="18">
        <v>15.546510965813853</v>
      </c>
      <c r="O36" s="18">
        <v>14.630800676920584</v>
      </c>
      <c r="P36" s="18">
        <v>2.8664266114634485</v>
      </c>
      <c r="Q36" s="18">
        <v>16.291957890057567</v>
      </c>
      <c r="R36" s="18">
        <v>4.181940151896308</v>
      </c>
      <c r="S36" s="18">
        <v>3.017808090113054</v>
      </c>
      <c r="T36" s="18">
        <v>3.0181804431017238</v>
      </c>
      <c r="U36" s="18">
        <v>11.334309659815265</v>
      </c>
      <c r="V36" s="18">
        <v>15.404320733499983</v>
      </c>
      <c r="W36" s="18">
        <v>4.181940151896308</v>
      </c>
    </row>
    <row r="37" spans="1:23" ht="15" customHeight="1">
      <c r="A37" s="16">
        <v>1995</v>
      </c>
      <c r="B37" s="18">
        <v>4.0646210186593708</v>
      </c>
      <c r="C37" s="18">
        <v>3.4458092083726992</v>
      </c>
      <c r="D37" s="18">
        <v>3.4761653655941673</v>
      </c>
      <c r="E37" s="18">
        <v>10.588099195812049</v>
      </c>
      <c r="F37" s="18">
        <v>2.6134480774507254</v>
      </c>
      <c r="G37" s="18">
        <v>2.9947469823928698</v>
      </c>
      <c r="H37" s="18">
        <v>3.3201865401553583</v>
      </c>
      <c r="I37" s="18">
        <v>9.8536921597133507</v>
      </c>
      <c r="J37" s="18">
        <v>1.7005409514254082</v>
      </c>
      <c r="K37" s="18">
        <v>4.0189208940099457</v>
      </c>
      <c r="L37" s="18">
        <v>4.4045168001759025</v>
      </c>
      <c r="M37" s="18">
        <v>4.7399858323027857</v>
      </c>
      <c r="N37" s="18">
        <v>10.577756953371239</v>
      </c>
      <c r="O37" s="18">
        <v>6.8005218226685678</v>
      </c>
      <c r="P37" s="18">
        <v>4.1909234980460477</v>
      </c>
      <c r="Q37" s="18">
        <v>6.2220172716504267</v>
      </c>
      <c r="R37" s="18">
        <v>4.1385587483985518</v>
      </c>
      <c r="S37" s="18">
        <v>3.5697130371892567</v>
      </c>
      <c r="T37" s="18">
        <v>3.5747112856229584</v>
      </c>
      <c r="U37" s="18">
        <v>7.3450747638960578</v>
      </c>
      <c r="V37" s="18">
        <v>9.0337284264038917</v>
      </c>
      <c r="W37" s="18">
        <v>4.1385587483985518</v>
      </c>
    </row>
    <row r="38" spans="1:23" ht="9.75" customHeight="1">
      <c r="A38" s="16">
        <v>1996</v>
      </c>
      <c r="B38" s="18">
        <v>1.91009035648031</v>
      </c>
      <c r="C38" s="18">
        <v>1.8650011120501566</v>
      </c>
      <c r="D38" s="18">
        <v>-0.81906112533080611</v>
      </c>
      <c r="E38" s="18">
        <v>4.996087138600287</v>
      </c>
      <c r="F38" s="18">
        <v>0.36206776355686771</v>
      </c>
      <c r="G38" s="18">
        <v>2.3838962581925789</v>
      </c>
      <c r="H38" s="18">
        <v>2.6173930537499559</v>
      </c>
      <c r="I38" s="18">
        <v>3.8373044793310394</v>
      </c>
      <c r="J38" s="18">
        <v>0.69545272401441349</v>
      </c>
      <c r="K38" s="18">
        <v>0.39380152701558779</v>
      </c>
      <c r="L38" s="18">
        <v>0.17917024923257541</v>
      </c>
      <c r="M38" s="18">
        <v>-2.3638923609694289</v>
      </c>
      <c r="N38" s="18">
        <v>3.8501194108105352</v>
      </c>
      <c r="O38" s="18">
        <v>4.3726938752889772</v>
      </c>
      <c r="P38" s="18">
        <v>1.6634551904344441</v>
      </c>
      <c r="Q38" s="18">
        <v>3.9189224453054128</v>
      </c>
      <c r="R38" s="18">
        <v>1.5002350654958139</v>
      </c>
      <c r="S38" s="18">
        <v>1.174130931058357</v>
      </c>
      <c r="T38" s="18">
        <v>1.2805257791181284</v>
      </c>
      <c r="U38" s="18">
        <v>2.7058058277436121</v>
      </c>
      <c r="V38" s="18">
        <v>4.1658776474253454</v>
      </c>
      <c r="W38" s="18">
        <v>1.5002350654958139</v>
      </c>
    </row>
    <row r="39" spans="1:23" ht="9.75" customHeight="1">
      <c r="A39" s="16">
        <v>1997</v>
      </c>
      <c r="B39" s="18">
        <v>2.1206684851875117</v>
      </c>
      <c r="C39" s="18">
        <v>2.5995479520188218</v>
      </c>
      <c r="D39" s="18">
        <v>-1.4001458576648971</v>
      </c>
      <c r="E39" s="18">
        <v>2.1384951533228995</v>
      </c>
      <c r="F39" s="18">
        <v>3.2285319899304059</v>
      </c>
      <c r="G39" s="18">
        <v>3.7245473859459075</v>
      </c>
      <c r="H39" s="18">
        <v>2.1972945196250668</v>
      </c>
      <c r="I39" s="18">
        <v>1.7062824462926631</v>
      </c>
      <c r="J39" s="18">
        <v>2.0315555952006132</v>
      </c>
      <c r="K39" s="18">
        <v>2.5002512612617069</v>
      </c>
      <c r="L39" s="18">
        <v>3.1976563340871977</v>
      </c>
      <c r="M39" s="18">
        <v>2.158837621870783</v>
      </c>
      <c r="N39" s="18">
        <v>4.5288502707498082E-2</v>
      </c>
      <c r="O39" s="18">
        <v>2.5366207956516775</v>
      </c>
      <c r="P39" s="18">
        <v>2.3088612155452757</v>
      </c>
      <c r="Q39" s="18">
        <v>3.3128015179162023</v>
      </c>
      <c r="R39" s="18">
        <v>2.2002011893876894</v>
      </c>
      <c r="S39" s="18">
        <v>2.2702691305990514</v>
      </c>
      <c r="T39" s="18">
        <v>2.4621310958216704</v>
      </c>
      <c r="U39" s="18">
        <v>0.78290474754521566</v>
      </c>
      <c r="V39" s="18">
        <v>1.643894595703586</v>
      </c>
      <c r="W39" s="18">
        <v>2.2002011893876894</v>
      </c>
    </row>
    <row r="40" spans="1:23" ht="9.75" customHeight="1">
      <c r="A40" s="16">
        <v>1998</v>
      </c>
      <c r="B40" s="18">
        <v>2.9270490322379992</v>
      </c>
      <c r="C40" s="18">
        <v>4.0868102056991402</v>
      </c>
      <c r="D40" s="18">
        <v>0.19068632916832895</v>
      </c>
      <c r="E40" s="18">
        <v>2.3172313020633419</v>
      </c>
      <c r="F40" s="18">
        <v>1.0348210523832024</v>
      </c>
      <c r="G40" s="18">
        <v>2.4153185887634763</v>
      </c>
      <c r="H40" s="18">
        <v>1.9580555375553175</v>
      </c>
      <c r="I40" s="18">
        <v>0.45342398595876882</v>
      </c>
      <c r="J40" s="18">
        <v>3.2407663359495156</v>
      </c>
      <c r="K40" s="18">
        <v>2.5068088835173401</v>
      </c>
      <c r="L40" s="18">
        <v>1.0103012841228334</v>
      </c>
      <c r="M40" s="18">
        <v>1.6850844770910181</v>
      </c>
      <c r="N40" s="18">
        <v>1.3840484486427795</v>
      </c>
      <c r="O40" s="18">
        <v>1.1268694782902762</v>
      </c>
      <c r="P40" s="18">
        <v>1.1870405305421323</v>
      </c>
      <c r="Q40" s="18">
        <v>2.549761591757143</v>
      </c>
      <c r="R40" s="18">
        <v>2.4994930091280767</v>
      </c>
      <c r="S40" s="18">
        <v>2.6138479485999895</v>
      </c>
      <c r="T40" s="18">
        <v>2.7357382044130758</v>
      </c>
      <c r="U40" s="18">
        <v>1.1998881937197787</v>
      </c>
      <c r="V40" s="18">
        <v>1.5859948130459007</v>
      </c>
      <c r="W40" s="18">
        <v>2.4994930091280767</v>
      </c>
    </row>
    <row r="41" spans="1:23" ht="9.75" customHeight="1">
      <c r="A41" s="16">
        <v>1999</v>
      </c>
      <c r="B41" s="18">
        <v>2.7820553699228663</v>
      </c>
      <c r="C41" s="18">
        <v>2.5985999205900399</v>
      </c>
      <c r="D41" s="18">
        <v>0.17651710251221564</v>
      </c>
      <c r="E41" s="18">
        <v>3.9835676047444966</v>
      </c>
      <c r="F41" s="18">
        <v>-0.21774603020254157</v>
      </c>
      <c r="G41" s="18">
        <v>0.35856226588444284</v>
      </c>
      <c r="H41" s="18">
        <v>3.433895528228597</v>
      </c>
      <c r="I41" s="18">
        <v>2.357325307167335</v>
      </c>
      <c r="J41" s="18">
        <v>1.6094179696323732</v>
      </c>
      <c r="K41" s="18">
        <v>0.45592006393205081</v>
      </c>
      <c r="L41" s="18">
        <v>2.0522339517116359</v>
      </c>
      <c r="M41" s="18">
        <v>1.1837716803695586</v>
      </c>
      <c r="N41" s="18">
        <v>1.6075157981797439</v>
      </c>
      <c r="O41" s="18">
        <v>0.81654959484479217</v>
      </c>
      <c r="P41" s="18">
        <v>0.55078235382327101</v>
      </c>
      <c r="Q41" s="18">
        <v>2.8147920494740388</v>
      </c>
      <c r="R41" s="18">
        <v>1.7696193662316311</v>
      </c>
      <c r="S41" s="18">
        <v>1.7160112622917501</v>
      </c>
      <c r="T41" s="18">
        <v>1.7915327363993658</v>
      </c>
      <c r="U41" s="18">
        <v>1.6472419132796678</v>
      </c>
      <c r="V41" s="18">
        <v>2.2021922708291082</v>
      </c>
      <c r="W41" s="18">
        <v>1.7696193662316311</v>
      </c>
    </row>
    <row r="42" spans="1:23" ht="15" customHeight="1">
      <c r="A42" s="16">
        <v>2000</v>
      </c>
      <c r="B42" s="18">
        <v>2.7440779610790673</v>
      </c>
      <c r="C42" s="18">
        <v>3.9509810084589838</v>
      </c>
      <c r="D42" s="18">
        <v>0.94489165135743702</v>
      </c>
      <c r="E42" s="18">
        <v>3.1151356886686199</v>
      </c>
      <c r="F42" s="18">
        <v>4.4478537137630507</v>
      </c>
      <c r="G42" s="18">
        <v>2.1784348952052306</v>
      </c>
      <c r="H42" s="18">
        <v>2.4588713599791432</v>
      </c>
      <c r="I42" s="18">
        <v>1.0784534324711135</v>
      </c>
      <c r="J42" s="18">
        <v>3.1022364872526551</v>
      </c>
      <c r="K42" s="18">
        <v>2.1255576247141672</v>
      </c>
      <c r="L42" s="18">
        <v>2.064788697822574</v>
      </c>
      <c r="M42" s="18">
        <v>3.3408568963850835</v>
      </c>
      <c r="N42" s="18">
        <v>9.7844313249432047E-2</v>
      </c>
      <c r="O42" s="18">
        <v>1.0981716552884595</v>
      </c>
      <c r="P42" s="18">
        <v>2.3127666401005991</v>
      </c>
      <c r="Q42" s="18">
        <v>1.7294559700576995</v>
      </c>
      <c r="R42" s="18">
        <v>2.5348583298828111</v>
      </c>
      <c r="S42" s="18">
        <v>2.6941535177635072</v>
      </c>
      <c r="T42" s="18">
        <v>2.778603879811183</v>
      </c>
      <c r="U42" s="18">
        <v>1.1717025213795123</v>
      </c>
      <c r="V42" s="18">
        <v>1.2555890644544465</v>
      </c>
      <c r="W42" s="18">
        <v>2.5348583298828111</v>
      </c>
    </row>
    <row r="43" spans="1:23" ht="9.75" customHeight="1">
      <c r="A43" s="16">
        <v>2001</v>
      </c>
      <c r="B43" s="18">
        <v>4.6974900703683495</v>
      </c>
      <c r="C43" s="18">
        <v>4.0298023514032453</v>
      </c>
      <c r="D43" s="18">
        <v>1.1745596458426706</v>
      </c>
      <c r="E43" s="18">
        <v>2.6656479061111544</v>
      </c>
      <c r="F43" s="18">
        <v>3.7409843464596846</v>
      </c>
      <c r="G43" s="18">
        <v>5.7592382560258866</v>
      </c>
      <c r="H43" s="18">
        <v>3.839835942172114</v>
      </c>
      <c r="I43" s="18">
        <v>1.8016032748285349</v>
      </c>
      <c r="J43" s="18">
        <v>1.9255758922909694</v>
      </c>
      <c r="K43" s="18">
        <v>2.4814676956938793</v>
      </c>
      <c r="L43" s="18">
        <v>0.56884493802226188</v>
      </c>
      <c r="M43" s="18">
        <v>2.3767957610603387</v>
      </c>
      <c r="N43" s="18">
        <v>3.4097502050637818</v>
      </c>
      <c r="O43" s="18">
        <v>1.6731835123738292</v>
      </c>
      <c r="P43" s="18">
        <v>3.2193531898989405</v>
      </c>
      <c r="Q43" s="18">
        <v>2.7606986376843454</v>
      </c>
      <c r="R43" s="18">
        <v>3.1789138802568773</v>
      </c>
      <c r="S43" s="18">
        <v>3.2458082086041857</v>
      </c>
      <c r="T43" s="18">
        <v>3.3440193004650483</v>
      </c>
      <c r="U43" s="18">
        <v>2.2408933413382011</v>
      </c>
      <c r="V43" s="18">
        <v>2.6340692577676577</v>
      </c>
      <c r="W43" s="18">
        <v>3.1789138802568773</v>
      </c>
    </row>
    <row r="44" spans="1:23" ht="9.75" customHeight="1">
      <c r="A44" s="16">
        <v>2002</v>
      </c>
      <c r="B44" s="18">
        <v>0.80439372029048839</v>
      </c>
      <c r="C44" s="18">
        <v>2.5410594584542081</v>
      </c>
      <c r="D44" s="18">
        <v>0.23299342157973299</v>
      </c>
      <c r="E44" s="18">
        <v>1.3979157111253535</v>
      </c>
      <c r="F44" s="18">
        <v>2.9698948509203285</v>
      </c>
      <c r="G44" s="18">
        <v>1.8357437433027086</v>
      </c>
      <c r="H44" s="18">
        <v>0.63812152758526564</v>
      </c>
      <c r="I44" s="18">
        <v>1.0530223219631583</v>
      </c>
      <c r="J44" s="18">
        <v>-0.52783177791885516</v>
      </c>
      <c r="K44" s="18">
        <v>1.8651245061806119</v>
      </c>
      <c r="L44" s="18">
        <v>2.3006515281664286</v>
      </c>
      <c r="M44" s="18">
        <v>0.17055057035756435</v>
      </c>
      <c r="N44" s="18">
        <v>3.8219762227593113</v>
      </c>
      <c r="O44" s="18">
        <v>3.6789932078295013</v>
      </c>
      <c r="P44" s="18">
        <v>-1.0471671030951148</v>
      </c>
      <c r="Q44" s="18">
        <v>1.6792127654518068</v>
      </c>
      <c r="R44" s="18">
        <v>1.4423862776849938</v>
      </c>
      <c r="S44" s="18">
        <v>1.2993386050964106</v>
      </c>
      <c r="T44" s="18">
        <v>1.3488393922936039</v>
      </c>
      <c r="U44" s="18">
        <v>1.9795874184062454</v>
      </c>
      <c r="V44" s="18">
        <v>2.6144292158101683</v>
      </c>
      <c r="W44" s="18">
        <v>1.4423862776849938</v>
      </c>
    </row>
    <row r="45" spans="1:23" ht="9.75" customHeight="1">
      <c r="A45" s="16">
        <v>2003</v>
      </c>
      <c r="B45" s="18">
        <v>0.74671673685915585</v>
      </c>
      <c r="C45" s="18">
        <v>-1.0202262174834569</v>
      </c>
      <c r="D45" s="18">
        <v>-1.1132693068594655</v>
      </c>
      <c r="E45" s="18">
        <v>0.54440291730739332</v>
      </c>
      <c r="F45" s="18">
        <v>2.4338875983821855</v>
      </c>
      <c r="G45" s="18">
        <v>0.22618566356470077</v>
      </c>
      <c r="H45" s="18">
        <v>2.4107941191217677</v>
      </c>
      <c r="I45" s="18">
        <v>0.69461568146917918</v>
      </c>
      <c r="J45" s="18">
        <v>0.28553205865027964</v>
      </c>
      <c r="K45" s="18">
        <v>-0.11066924750346996</v>
      </c>
      <c r="L45" s="18">
        <v>0.39470163232539468</v>
      </c>
      <c r="M45" s="18">
        <v>0.78096961872666426</v>
      </c>
      <c r="N45" s="18">
        <v>1.8781718816582693</v>
      </c>
      <c r="O45" s="18">
        <v>0.51557779917629687</v>
      </c>
      <c r="P45" s="18">
        <v>1.0407257419343345</v>
      </c>
      <c r="Q45" s="18">
        <v>1.7668864975730458</v>
      </c>
      <c r="R45" s="18">
        <v>0.33627843854711703</v>
      </c>
      <c r="S45" s="18">
        <v>0.22835915498011555</v>
      </c>
      <c r="T45" s="18">
        <v>0.28995316476625815</v>
      </c>
      <c r="U45" s="18">
        <v>0.60066286936309743</v>
      </c>
      <c r="V45" s="18">
        <v>1.209175291477482</v>
      </c>
      <c r="W45" s="18">
        <v>0.33627843854711703</v>
      </c>
    </row>
    <row r="46" spans="1:23" ht="9.75" customHeight="1">
      <c r="A46" s="16">
        <v>2004</v>
      </c>
      <c r="B46" s="18">
        <v>1.5425225645871534</v>
      </c>
      <c r="C46" s="18">
        <v>3.5982720503153391</v>
      </c>
      <c r="D46" s="18">
        <v>0.2586101075634204</v>
      </c>
      <c r="E46" s="18">
        <v>3.0026976175382543</v>
      </c>
      <c r="F46" s="18">
        <v>1.3877745823079548</v>
      </c>
      <c r="G46" s="18">
        <v>2.5027729288428886</v>
      </c>
      <c r="H46" s="18">
        <v>1.6604931763041917</v>
      </c>
      <c r="I46" s="18">
        <v>2.0124424195941013</v>
      </c>
      <c r="J46" s="18">
        <v>2.9355737189680857</v>
      </c>
      <c r="K46" s="18">
        <v>3.0721425664419297</v>
      </c>
      <c r="L46" s="18">
        <v>3.4989238651896284</v>
      </c>
      <c r="M46" s="18">
        <v>4.6738772448676515</v>
      </c>
      <c r="N46" s="18">
        <v>3.03798709406189</v>
      </c>
      <c r="O46" s="18">
        <v>2.2687314647844561</v>
      </c>
      <c r="P46" s="18">
        <v>2.5319120862044944</v>
      </c>
      <c r="Q46" s="18">
        <v>2.5553707144589413</v>
      </c>
      <c r="R46" s="18">
        <v>2.6214624570587275</v>
      </c>
      <c r="S46" s="18">
        <v>2.6137628551949694</v>
      </c>
      <c r="T46" s="18">
        <v>2.7203748045682405</v>
      </c>
      <c r="U46" s="18">
        <v>2.0587075879131747</v>
      </c>
      <c r="V46" s="18">
        <v>2.683146521202822</v>
      </c>
      <c r="W46" s="18">
        <v>2.6214624570587275</v>
      </c>
    </row>
    <row r="47" spans="1:23" ht="15" customHeight="1">
      <c r="A47" s="16">
        <v>2005</v>
      </c>
      <c r="B47" s="18">
        <v>0.93071708207611059</v>
      </c>
      <c r="C47" s="18">
        <v>1.4662540977959782</v>
      </c>
      <c r="D47" s="18">
        <v>2.017606414634888</v>
      </c>
      <c r="E47" s="18">
        <v>1.4413143790851628</v>
      </c>
      <c r="F47" s="18">
        <v>1.5310333751351282</v>
      </c>
      <c r="G47" s="18">
        <v>2.0546436822064758</v>
      </c>
      <c r="H47" s="18">
        <v>0.61178024647412699</v>
      </c>
      <c r="I47" s="18">
        <v>0.48085890820741961</v>
      </c>
      <c r="J47" s="18">
        <v>2.0790037571162432</v>
      </c>
      <c r="K47" s="18">
        <v>1.2253090103744033</v>
      </c>
      <c r="L47" s="18">
        <v>0.49518287509275144</v>
      </c>
      <c r="M47" s="18">
        <v>4.8177816552485719</v>
      </c>
      <c r="N47" s="18">
        <v>-0.23162035750749285</v>
      </c>
      <c r="O47" s="18">
        <v>6.7080293920763367E-2</v>
      </c>
      <c r="P47" s="18">
        <v>0.55414629767979318</v>
      </c>
      <c r="Q47" s="18">
        <v>4.3546381431505229E-2</v>
      </c>
      <c r="R47" s="18">
        <v>1.1887485869638117</v>
      </c>
      <c r="S47" s="18">
        <v>1.3029847355564073</v>
      </c>
      <c r="T47" s="18">
        <v>1.271410846663461</v>
      </c>
      <c r="U47" s="18">
        <v>0.71538427060511489</v>
      </c>
      <c r="V47" s="18">
        <v>0.27432034684806933</v>
      </c>
      <c r="W47" s="18">
        <v>1.1887485869638117</v>
      </c>
    </row>
    <row r="48" spans="1:23" ht="9.75" customHeight="1">
      <c r="A48" s="16">
        <v>2006</v>
      </c>
      <c r="B48" s="18">
        <v>6.1169347336703348</v>
      </c>
      <c r="C48" s="18">
        <v>3.9946108738806756</v>
      </c>
      <c r="D48" s="18">
        <v>3.5849055193888253</v>
      </c>
      <c r="E48" s="18">
        <v>4.2837597279271113</v>
      </c>
      <c r="F48" s="18">
        <v>4.654932063592609</v>
      </c>
      <c r="G48" s="18">
        <v>1.3641731576521929</v>
      </c>
      <c r="H48" s="18">
        <v>3.1077043213997086</v>
      </c>
      <c r="I48" s="18">
        <v>2.6898140481500517</v>
      </c>
      <c r="J48" s="18">
        <v>4.394576958660366</v>
      </c>
      <c r="K48" s="18">
        <v>3.2884880047767382</v>
      </c>
      <c r="L48" s="18">
        <v>3.767527699912335</v>
      </c>
      <c r="M48" s="18">
        <v>4.0406332655817305</v>
      </c>
      <c r="N48" s="18">
        <v>4.8384066537911439</v>
      </c>
      <c r="O48" s="18">
        <v>4.4005552304155628</v>
      </c>
      <c r="P48" s="18">
        <v>3.0199375839904898</v>
      </c>
      <c r="Q48" s="18">
        <v>3.9558119910210818</v>
      </c>
      <c r="R48" s="18">
        <v>3.9809114513041246</v>
      </c>
      <c r="S48" s="18">
        <v>3.9488265265115889</v>
      </c>
      <c r="T48" s="18">
        <v>3.9650240002478476</v>
      </c>
      <c r="U48" s="18">
        <v>4.072402936823261</v>
      </c>
      <c r="V48" s="18">
        <v>4.2403893597848015</v>
      </c>
      <c r="W48" s="18">
        <v>3.9809114513041246</v>
      </c>
    </row>
    <row r="49" spans="1:23" ht="9.75" customHeight="1">
      <c r="A49" s="16">
        <v>2007</v>
      </c>
      <c r="B49" s="18">
        <v>5.0861422911288496</v>
      </c>
      <c r="C49" s="18">
        <v>4.4424139656331452</v>
      </c>
      <c r="D49" s="18">
        <v>4.1554286494562227</v>
      </c>
      <c r="E49" s="18">
        <v>3.7410985913274839</v>
      </c>
      <c r="F49" s="18">
        <v>3.2511483274918138</v>
      </c>
      <c r="G49" s="18">
        <v>3.0503520616799267</v>
      </c>
      <c r="H49" s="18">
        <v>3.3455808386145875</v>
      </c>
      <c r="I49" s="18">
        <v>5.1657610458932988</v>
      </c>
      <c r="J49" s="18">
        <v>3.8202379983721109</v>
      </c>
      <c r="K49" s="18">
        <v>5.6293120279100535</v>
      </c>
      <c r="L49" s="18">
        <v>4.0404795186545135</v>
      </c>
      <c r="M49" s="18">
        <v>4.3116929735047833</v>
      </c>
      <c r="N49" s="18">
        <v>4.1429899734149975</v>
      </c>
      <c r="O49" s="18">
        <v>4.1470072126219426</v>
      </c>
      <c r="P49" s="18">
        <v>2.1104763544335405</v>
      </c>
      <c r="Q49" s="18">
        <v>4.0315511131881996</v>
      </c>
      <c r="R49" s="18">
        <v>4.4521591965161678</v>
      </c>
      <c r="S49" s="18">
        <v>4.4871343050403087</v>
      </c>
      <c r="T49" s="18">
        <v>4.5018439520542781</v>
      </c>
      <c r="U49" s="18">
        <v>4.1663614424007251</v>
      </c>
      <c r="V49" s="18">
        <v>4.1701050768552079</v>
      </c>
      <c r="W49" s="18">
        <v>4.4521591965161678</v>
      </c>
    </row>
    <row r="50" spans="1:23" ht="9.75" customHeight="1">
      <c r="A50" s="16">
        <v>2008</v>
      </c>
      <c r="B50" s="18">
        <v>1.1407230797701635</v>
      </c>
      <c r="C50" s="18">
        <v>0.76232640181652778</v>
      </c>
      <c r="D50" s="18">
        <v>4.8722032126877579</v>
      </c>
      <c r="E50" s="18">
        <v>3.530573333721378</v>
      </c>
      <c r="F50" s="18">
        <v>1.3291695042833076</v>
      </c>
      <c r="G50" s="18">
        <v>2.9697003489249765</v>
      </c>
      <c r="H50" s="18">
        <v>1.3500347671022388</v>
      </c>
      <c r="I50" s="18">
        <v>2.8725729930071981</v>
      </c>
      <c r="J50" s="18">
        <v>2.7047240982679464</v>
      </c>
      <c r="K50" s="18">
        <v>2.5629213059627789</v>
      </c>
      <c r="L50" s="18">
        <v>1.7124394144797452</v>
      </c>
      <c r="M50" s="18">
        <v>1.1866372903092937</v>
      </c>
      <c r="N50" s="18">
        <v>1.0907810542194252</v>
      </c>
      <c r="O50" s="18">
        <v>1.413201171712567</v>
      </c>
      <c r="P50" s="18">
        <v>3.2899145063359669</v>
      </c>
      <c r="Q50" s="18">
        <v>1.038573383732901</v>
      </c>
      <c r="R50" s="18">
        <v>1.9149980542682279</v>
      </c>
      <c r="S50" s="18">
        <v>1.9262710297602088</v>
      </c>
      <c r="T50" s="18">
        <v>1.796065305805552</v>
      </c>
      <c r="U50" s="18">
        <v>2.6013124834255876</v>
      </c>
      <c r="V50" s="18">
        <v>1.8238179248498803</v>
      </c>
      <c r="W50" s="18">
        <v>1.9149980542682279</v>
      </c>
    </row>
    <row r="51" spans="1:23" ht="9.75" customHeight="1">
      <c r="A51" s="16">
        <v>2009</v>
      </c>
      <c r="B51" s="18">
        <v>-7.0716610636446626</v>
      </c>
      <c r="C51" s="18">
        <v>-2.6119415790366469</v>
      </c>
      <c r="D51" s="18">
        <v>-0.31303396508349607</v>
      </c>
      <c r="E51" s="18">
        <v>-2.5605736954037162</v>
      </c>
      <c r="F51" s="18">
        <v>-9.2592302280547614</v>
      </c>
      <c r="G51" s="18">
        <v>-3.8724500622061493</v>
      </c>
      <c r="H51" s="18">
        <v>-5.0669018128280738</v>
      </c>
      <c r="I51" s="18">
        <v>-1.2935763776357574</v>
      </c>
      <c r="J51" s="18">
        <v>-4.5513533026579278</v>
      </c>
      <c r="K51" s="18">
        <v>-4.1126516593305853</v>
      </c>
      <c r="L51" s="18">
        <v>-2.9475196070291996</v>
      </c>
      <c r="M51" s="18">
        <v>-9.8300876322477926</v>
      </c>
      <c r="N51" s="18">
        <v>-3.2631500327053971</v>
      </c>
      <c r="O51" s="18">
        <v>-4.8629091296290605</v>
      </c>
      <c r="P51" s="18">
        <v>-3.1233080801350646</v>
      </c>
      <c r="Q51" s="18">
        <v>-4.2927523751417187</v>
      </c>
      <c r="R51" s="18">
        <v>-4.2274690681725975</v>
      </c>
      <c r="S51" s="18">
        <v>-4.3361350646621197</v>
      </c>
      <c r="T51" s="18">
        <v>-4.5193233419119787</v>
      </c>
      <c r="U51" s="18">
        <v>-2.5565212162024835</v>
      </c>
      <c r="V51" s="18">
        <v>-3.3476291533334224</v>
      </c>
      <c r="W51" s="18">
        <v>-4.2274690681725975</v>
      </c>
    </row>
    <row r="52" spans="1:23" ht="15" customHeight="1">
      <c r="A52" s="16">
        <v>2010</v>
      </c>
      <c r="B52" s="18">
        <v>8.6022387485000245</v>
      </c>
      <c r="C52" s="18">
        <v>5.825470324859344</v>
      </c>
      <c r="D52" s="18">
        <v>4.3692040683561739</v>
      </c>
      <c r="E52" s="18">
        <v>4.8035335857382533</v>
      </c>
      <c r="F52" s="18">
        <v>6.5083056222325997</v>
      </c>
      <c r="G52" s="18">
        <v>3.4331165005561108</v>
      </c>
      <c r="H52" s="18">
        <v>3.8094561583038082</v>
      </c>
      <c r="I52" s="18">
        <v>2.8556176042758334</v>
      </c>
      <c r="J52" s="18">
        <v>6.5276020556605863</v>
      </c>
      <c r="K52" s="18">
        <v>3.1807963634367202</v>
      </c>
      <c r="L52" s="18">
        <v>5.8367740259172232</v>
      </c>
      <c r="M52" s="18">
        <v>5.9133569050606196</v>
      </c>
      <c r="N52" s="18">
        <v>4.5760181011020702</v>
      </c>
      <c r="O52" s="18">
        <v>6.1296221850504509</v>
      </c>
      <c r="P52" s="18">
        <v>2.602266837085808</v>
      </c>
      <c r="Q52" s="18">
        <v>6.2769492402097162</v>
      </c>
      <c r="R52" s="18">
        <v>5.1856258234280341</v>
      </c>
      <c r="S52" s="18">
        <v>5.2130756197522174</v>
      </c>
      <c r="T52" s="18">
        <v>5.2531933144111003</v>
      </c>
      <c r="U52" s="18">
        <v>4.8065790798122823</v>
      </c>
      <c r="V52" s="18">
        <v>4.965650430824482</v>
      </c>
      <c r="W52" s="18">
        <v>5.1856258234280341</v>
      </c>
    </row>
    <row r="53" spans="1:23" ht="9.75" customHeight="1">
      <c r="A53" s="16">
        <v>2011</v>
      </c>
      <c r="B53" s="18">
        <v>5.2779606588423142</v>
      </c>
      <c r="C53" s="18">
        <v>6.5324187274211294</v>
      </c>
      <c r="D53" s="18">
        <v>4.5086751421011684</v>
      </c>
      <c r="E53" s="18">
        <v>2.8607646430557638</v>
      </c>
      <c r="F53" s="18">
        <v>3.3542956274068687</v>
      </c>
      <c r="G53" s="18">
        <v>1.1868684346608898</v>
      </c>
      <c r="H53" s="18">
        <v>3.5146116473537083</v>
      </c>
      <c r="I53" s="18">
        <v>3.5148648323985809</v>
      </c>
      <c r="J53" s="18">
        <v>5.6596516019466661</v>
      </c>
      <c r="K53" s="18">
        <v>3.8077440466825707</v>
      </c>
      <c r="L53" s="18">
        <v>4.4219118254084497</v>
      </c>
      <c r="M53" s="18">
        <v>5.546605055369505</v>
      </c>
      <c r="N53" s="18">
        <v>4.5026199275081646</v>
      </c>
      <c r="O53" s="18">
        <v>1.1669763907773991</v>
      </c>
      <c r="P53" s="18">
        <v>3.4664814052494353</v>
      </c>
      <c r="Q53" s="18">
        <v>5.5090841081937265</v>
      </c>
      <c r="R53" s="18">
        <v>4.5821264205677315</v>
      </c>
      <c r="S53" s="18">
        <v>4.7006724739650458</v>
      </c>
      <c r="T53" s="18">
        <v>4.7097233768798423</v>
      </c>
      <c r="U53" s="18">
        <v>3.8632533464176828</v>
      </c>
      <c r="V53" s="18">
        <v>3.6298501495022073</v>
      </c>
      <c r="W53" s="18">
        <v>4.5821264205677315</v>
      </c>
    </row>
    <row r="54" spans="1:23" ht="9.75" customHeight="1">
      <c r="A54" s="16">
        <v>2012</v>
      </c>
      <c r="B54" s="18">
        <v>1.9457910831803089</v>
      </c>
      <c r="C54" s="18">
        <v>2.8596347009040586</v>
      </c>
      <c r="D54" s="18">
        <v>1.6746803955382266</v>
      </c>
      <c r="E54" s="18">
        <v>2.2097050944323633</v>
      </c>
      <c r="F54" s="18">
        <v>4.4043157309787357</v>
      </c>
      <c r="G54" s="18">
        <v>2.2778043449629481</v>
      </c>
      <c r="H54" s="18">
        <v>1.0777209732661162</v>
      </c>
      <c r="I54" s="18">
        <v>1.2741585225441885</v>
      </c>
      <c r="J54" s="18">
        <v>2.4264194866194919</v>
      </c>
      <c r="K54" s="18">
        <v>1.3222816056192446</v>
      </c>
      <c r="L54" s="18">
        <v>2.6458403177877385</v>
      </c>
      <c r="M54" s="18">
        <v>0.80001351230933848</v>
      </c>
      <c r="N54" s="18">
        <v>2.0599713919463665</v>
      </c>
      <c r="O54" s="18">
        <v>4.2252293964210423</v>
      </c>
      <c r="P54" s="18">
        <v>4.2722587854537135</v>
      </c>
      <c r="Q54" s="18">
        <v>1.2958778037755183</v>
      </c>
      <c r="R54" s="18">
        <v>2.0805756651969172</v>
      </c>
      <c r="S54" s="18">
        <v>2.0607229363783897</v>
      </c>
      <c r="T54" s="18">
        <v>2.0788863389325427</v>
      </c>
      <c r="U54" s="18">
        <v>2.090170505408866</v>
      </c>
      <c r="V54" s="18">
        <v>2.2416979626731175</v>
      </c>
      <c r="W54" s="18">
        <v>2.0805756651969172</v>
      </c>
    </row>
    <row r="55" spans="1:23" ht="9.75" customHeight="1">
      <c r="A55" s="16">
        <v>2013</v>
      </c>
      <c r="B55" s="18">
        <v>2.6762334754014869</v>
      </c>
      <c r="C55" s="18">
        <v>3.1709240631420159</v>
      </c>
      <c r="D55" s="18">
        <v>2.5701461218872885</v>
      </c>
      <c r="E55" s="18">
        <v>3.1523484189004143</v>
      </c>
      <c r="F55" s="18">
        <v>1.1404709801910307</v>
      </c>
      <c r="G55" s="18">
        <v>4.4231704343152201</v>
      </c>
      <c r="H55" s="18">
        <v>2.5603879645769845</v>
      </c>
      <c r="I55" s="18">
        <v>3.7810772318771506</v>
      </c>
      <c r="J55" s="18">
        <v>1.799016635078877</v>
      </c>
      <c r="K55" s="18">
        <v>2.214505210042248</v>
      </c>
      <c r="L55" s="18">
        <v>2.1875933782430588</v>
      </c>
      <c r="M55" s="18">
        <v>-0.81821246603653197</v>
      </c>
      <c r="N55" s="18">
        <v>2.7828935171353635</v>
      </c>
      <c r="O55" s="18">
        <v>1.8862123057556133</v>
      </c>
      <c r="P55" s="18">
        <v>2.1773133470811472</v>
      </c>
      <c r="Q55" s="18">
        <v>4.1906959433960287</v>
      </c>
      <c r="R55" s="18">
        <v>2.5845276922903127</v>
      </c>
      <c r="S55" s="18">
        <v>2.5264490439577543</v>
      </c>
      <c r="T55" s="18">
        <v>2.5244012260726607</v>
      </c>
      <c r="U55" s="18">
        <v>2.9260004626004181</v>
      </c>
      <c r="V55" s="18">
        <v>3.0550592782413006</v>
      </c>
      <c r="W55" s="18">
        <v>2.5845276922903127</v>
      </c>
    </row>
    <row r="56" spans="1:23" ht="9.75" customHeight="1">
      <c r="A56" s="16">
        <v>2014</v>
      </c>
      <c r="B56" s="18">
        <v>3.852583887258163</v>
      </c>
      <c r="C56" s="18">
        <v>4.0943133482008127</v>
      </c>
      <c r="D56" s="18">
        <v>4.6937944310968742</v>
      </c>
      <c r="E56" s="18">
        <v>4.5350198859688975</v>
      </c>
      <c r="F56" s="18">
        <v>3.1884309716417203</v>
      </c>
      <c r="G56" s="18">
        <v>2.67192074346395</v>
      </c>
      <c r="H56" s="18">
        <v>4.1020120134208105</v>
      </c>
      <c r="I56" s="18">
        <v>3.0615972974040302</v>
      </c>
      <c r="J56" s="18">
        <v>3.4732263573613369</v>
      </c>
      <c r="K56" s="18">
        <v>3.577136036217369</v>
      </c>
      <c r="L56" s="18">
        <v>3.6938382039658086</v>
      </c>
      <c r="M56" s="18">
        <v>4.61002333118872</v>
      </c>
      <c r="N56" s="18">
        <v>4.7394778611818218</v>
      </c>
      <c r="O56" s="18">
        <v>1.8257537182272217</v>
      </c>
      <c r="P56" s="18">
        <v>3.4142439257032016</v>
      </c>
      <c r="Q56" s="18">
        <v>5.2123959493474112</v>
      </c>
      <c r="R56" s="18">
        <v>3.8212011377079715</v>
      </c>
      <c r="S56" s="18">
        <v>3.7914483643590629</v>
      </c>
      <c r="T56" s="18">
        <v>3.7491419910017387</v>
      </c>
      <c r="U56" s="18">
        <v>4.2288393763023624</v>
      </c>
      <c r="V56" s="18">
        <v>4.061006113405333</v>
      </c>
      <c r="W56" s="18">
        <v>3.8212011377079715</v>
      </c>
    </row>
    <row r="57" spans="1:23" ht="15" customHeight="1">
      <c r="A57" s="16">
        <v>2015</v>
      </c>
      <c r="B57" s="18">
        <v>5.4881183637896331</v>
      </c>
      <c r="C57" s="18">
        <v>4.3839304779771426</v>
      </c>
      <c r="D57" s="18">
        <v>5.6002805674449423</v>
      </c>
      <c r="E57" s="18">
        <v>2.6904895034869765</v>
      </c>
      <c r="F57" s="18">
        <v>3.5783065362442565</v>
      </c>
      <c r="G57" s="18">
        <v>5.1075009143613279</v>
      </c>
      <c r="H57" s="18">
        <v>2.6213533231085648</v>
      </c>
      <c r="I57" s="18">
        <v>2.5773500622752468</v>
      </c>
      <c r="J57" s="18">
        <v>1.7975567294051715</v>
      </c>
      <c r="K57" s="18">
        <v>3.1487030594394261</v>
      </c>
      <c r="L57" s="18">
        <v>4.4402635093061464</v>
      </c>
      <c r="M57" s="18">
        <v>2.6435598716277351</v>
      </c>
      <c r="N57" s="18">
        <v>4.4869511419278165</v>
      </c>
      <c r="O57" s="18">
        <v>2.8215487433479183</v>
      </c>
      <c r="P57" s="18">
        <v>2.955086300555251</v>
      </c>
      <c r="Q57" s="18">
        <v>3.0672676896104547</v>
      </c>
      <c r="R57" s="18">
        <v>3.8036741954742301</v>
      </c>
      <c r="S57" s="18">
        <v>3.857717091221867</v>
      </c>
      <c r="T57" s="18">
        <v>3.7752733480469258</v>
      </c>
      <c r="U57" s="18">
        <v>3.9635964089586868</v>
      </c>
      <c r="V57" s="18">
        <v>3.3692154846768108</v>
      </c>
      <c r="W57" s="18">
        <v>3.8036741954742301</v>
      </c>
    </row>
    <row r="58" spans="1:23" ht="9.75" customHeight="1">
      <c r="A58" s="16">
        <v>2016</v>
      </c>
      <c r="B58" s="18">
        <v>2.5926978065546624</v>
      </c>
      <c r="C58" s="18">
        <v>3.132708334154267</v>
      </c>
      <c r="D58" s="18">
        <v>4.9818637614589445</v>
      </c>
      <c r="E58" s="18">
        <v>2.7194398261930433</v>
      </c>
      <c r="F58" s="18">
        <v>2.9540475626766769</v>
      </c>
      <c r="G58" s="18">
        <v>2.5092662445297171</v>
      </c>
      <c r="H58" s="18">
        <v>3.5607927397404024</v>
      </c>
      <c r="I58" s="18">
        <v>2.0836836536589631</v>
      </c>
      <c r="J58" s="18">
        <v>6.9320011828998345</v>
      </c>
      <c r="K58" s="18">
        <v>2.9591411337005336</v>
      </c>
      <c r="L58" s="18">
        <v>2.2177026154926289</v>
      </c>
      <c r="M58" s="18">
        <v>0.11205856039925002</v>
      </c>
      <c r="N58" s="18">
        <v>3.7516842164697839</v>
      </c>
      <c r="O58" s="18">
        <v>2.3853043034458206</v>
      </c>
      <c r="P58" s="18">
        <v>3.6650134091075279</v>
      </c>
      <c r="Q58" s="18">
        <v>2.9601182735889511</v>
      </c>
      <c r="R58" s="18">
        <v>3.3470232017359152</v>
      </c>
      <c r="S58" s="18">
        <v>3.3926683190668592</v>
      </c>
      <c r="T58" s="18">
        <v>3.3161584265926445</v>
      </c>
      <c r="U58" s="18">
        <v>3.5205103722179669</v>
      </c>
      <c r="V58" s="18">
        <v>2.9783483567940068</v>
      </c>
      <c r="W58" s="18">
        <v>3.3470232017359152</v>
      </c>
    </row>
    <row r="59" spans="1:23" ht="9.75" customHeight="1">
      <c r="A59" s="16">
        <v>2017</v>
      </c>
      <c r="B59" s="18">
        <v>3.6251062382117558</v>
      </c>
      <c r="C59" s="18">
        <v>4.381739501517818</v>
      </c>
      <c r="D59" s="18">
        <v>4.7136262988800244</v>
      </c>
      <c r="E59" s="18">
        <v>3.3295033632201467</v>
      </c>
      <c r="F59" s="18">
        <v>5.0674728175848731</v>
      </c>
      <c r="G59" s="18">
        <v>4.142005884925271</v>
      </c>
      <c r="H59" s="18">
        <v>3.6374631565861724</v>
      </c>
      <c r="I59" s="18">
        <v>4.3574109713005429</v>
      </c>
      <c r="J59" s="18">
        <v>4.2890360673611791</v>
      </c>
      <c r="K59" s="18">
        <v>3.4369349734011547</v>
      </c>
      <c r="L59" s="18">
        <v>4.2512249207977097</v>
      </c>
      <c r="M59" s="18">
        <v>2.8787701759280422</v>
      </c>
      <c r="N59" s="18">
        <v>3.0513594164465578</v>
      </c>
      <c r="O59" s="18">
        <v>2.7932378334676788</v>
      </c>
      <c r="P59" s="18">
        <v>4.0013572490909777</v>
      </c>
      <c r="Q59" s="18">
        <v>3.4092265295926376</v>
      </c>
      <c r="R59" s="18">
        <v>3.8521975379439266</v>
      </c>
      <c r="S59" s="18">
        <v>3.9229464615463088</v>
      </c>
      <c r="T59" s="18">
        <v>3.8842664162472946</v>
      </c>
      <c r="U59" s="18">
        <v>3.672302143644067</v>
      </c>
      <c r="V59" s="18">
        <v>3.2784546054251136</v>
      </c>
      <c r="W59" s="18">
        <v>3.8521975379439266</v>
      </c>
    </row>
    <row r="60" spans="1:23" ht="30" customHeight="1">
      <c r="B60" s="1228" t="s">
        <v>50</v>
      </c>
      <c r="C60" s="1229"/>
      <c r="D60" s="1229"/>
      <c r="E60" s="1229"/>
      <c r="F60" s="1229"/>
      <c r="G60" s="1229"/>
      <c r="H60" s="1229"/>
      <c r="I60" s="1229"/>
      <c r="J60" s="1229"/>
      <c r="K60" s="1228" t="s">
        <v>50</v>
      </c>
      <c r="L60" s="1229"/>
      <c r="M60" s="1229"/>
      <c r="N60" s="1229"/>
      <c r="O60" s="1229"/>
      <c r="P60" s="1229"/>
      <c r="Q60" s="1229"/>
      <c r="R60" s="1229"/>
      <c r="S60" s="1228" t="s">
        <v>50</v>
      </c>
      <c r="T60" s="1229"/>
      <c r="U60" s="1229"/>
      <c r="V60" s="1229"/>
      <c r="W60" s="1229"/>
    </row>
    <row r="61" spans="1:23" ht="9.75" customHeight="1">
      <c r="A61" s="16">
        <v>1991</v>
      </c>
      <c r="B61" s="19">
        <v>63.447152793363919</v>
      </c>
      <c r="C61" s="19">
        <v>58.812676183638189</v>
      </c>
      <c r="D61" s="19">
        <v>66.46479765314065</v>
      </c>
      <c r="E61" s="19">
        <v>35.626799216653438</v>
      </c>
      <c r="F61" s="19">
        <v>70.860256779784024</v>
      </c>
      <c r="G61" s="19">
        <v>65.299876073633911</v>
      </c>
      <c r="H61" s="19">
        <v>66.745545004679244</v>
      </c>
      <c r="I61" s="19">
        <v>41.057866811986443</v>
      </c>
      <c r="J61" s="19">
        <v>64.967954953031224</v>
      </c>
      <c r="K61" s="19">
        <v>67.724242242267209</v>
      </c>
      <c r="L61" s="19">
        <v>66.956561757174299</v>
      </c>
      <c r="M61" s="19">
        <v>70.910362891601608</v>
      </c>
      <c r="N61" s="19">
        <v>39.158665544711866</v>
      </c>
      <c r="O61" s="19">
        <v>40.413882594255213</v>
      </c>
      <c r="P61" s="19">
        <v>69.190430905733251</v>
      </c>
      <c r="Q61" s="19">
        <v>35.818059190866194</v>
      </c>
      <c r="R61" s="19">
        <v>61.894650244756527</v>
      </c>
      <c r="S61" s="19">
        <v>64.824443412279592</v>
      </c>
      <c r="T61" s="19">
        <v>64.747115843006739</v>
      </c>
      <c r="U61" s="19">
        <v>45.824196225925789</v>
      </c>
      <c r="V61" s="19">
        <v>38.359957503915524</v>
      </c>
      <c r="W61" s="19">
        <v>61.894650244756527</v>
      </c>
    </row>
    <row r="62" spans="1:23" ht="9.75" customHeight="1">
      <c r="A62" s="16">
        <v>1992</v>
      </c>
      <c r="B62" s="19">
        <v>66.880783094288375</v>
      </c>
      <c r="C62" s="19">
        <v>63.243172307956073</v>
      </c>
      <c r="D62" s="19">
        <v>73.027227550394073</v>
      </c>
      <c r="E62" s="19">
        <v>43.820230111720853</v>
      </c>
      <c r="F62" s="19">
        <v>73.010572233195546</v>
      </c>
      <c r="G62" s="19">
        <v>67.68472013873361</v>
      </c>
      <c r="H62" s="19">
        <v>70.432665002749118</v>
      </c>
      <c r="I62" s="19">
        <v>50.049330800660854</v>
      </c>
      <c r="J62" s="19">
        <v>69.013283249186856</v>
      </c>
      <c r="K62" s="19">
        <v>71.394557617168942</v>
      </c>
      <c r="L62" s="19">
        <v>70.110532414888098</v>
      </c>
      <c r="M62" s="19">
        <v>73.672989256306295</v>
      </c>
      <c r="N62" s="19">
        <v>48.025585040137116</v>
      </c>
      <c r="O62" s="19">
        <v>49.989568858411104</v>
      </c>
      <c r="P62" s="19">
        <v>73.278909333257701</v>
      </c>
      <c r="Q62" s="19">
        <v>47.299127298080641</v>
      </c>
      <c r="R62" s="19">
        <v>66.352858579615329</v>
      </c>
      <c r="S62" s="19">
        <v>68.677561911302604</v>
      </c>
      <c r="T62" s="19">
        <v>68.47251530451355</v>
      </c>
      <c r="U62" s="19">
        <v>54.410964040283233</v>
      </c>
      <c r="V62" s="19">
        <v>47.678784484308636</v>
      </c>
      <c r="W62" s="19">
        <v>66.352858579615329</v>
      </c>
    </row>
    <row r="63" spans="1:23" ht="9.75" customHeight="1">
      <c r="A63" s="16">
        <v>1993</v>
      </c>
      <c r="B63" s="19">
        <v>66.352720895350117</v>
      </c>
      <c r="C63" s="19">
        <v>64.420863371435573</v>
      </c>
      <c r="D63" s="19">
        <v>78.4202558170157</v>
      </c>
      <c r="E63" s="19">
        <v>53.412590194110827</v>
      </c>
      <c r="F63" s="19">
        <v>72.787910246444213</v>
      </c>
      <c r="G63" s="19">
        <v>70.233098362425935</v>
      </c>
      <c r="H63" s="19">
        <v>71.662168748696445</v>
      </c>
      <c r="I63" s="19">
        <v>59.938190791694048</v>
      </c>
      <c r="J63" s="19">
        <v>70.499248941757301</v>
      </c>
      <c r="K63" s="19">
        <v>71.883162929221953</v>
      </c>
      <c r="L63" s="19">
        <v>70.255126988599386</v>
      </c>
      <c r="M63" s="19">
        <v>72.618215166372622</v>
      </c>
      <c r="N63" s="19">
        <v>58.189322647031105</v>
      </c>
      <c r="O63" s="19">
        <v>61.33699101385286</v>
      </c>
      <c r="P63" s="19">
        <v>74.990723745734172</v>
      </c>
      <c r="Q63" s="19">
        <v>57.976482453970178</v>
      </c>
      <c r="R63" s="19">
        <v>68.315691768298592</v>
      </c>
      <c r="S63" s="19">
        <v>69.600334757931194</v>
      </c>
      <c r="T63" s="19">
        <v>69.184556848691614</v>
      </c>
      <c r="U63" s="19">
        <v>63.420604190240645</v>
      </c>
      <c r="V63" s="19">
        <v>57.996296139719561</v>
      </c>
      <c r="W63" s="19">
        <v>68.315691768298592</v>
      </c>
    </row>
    <row r="64" spans="1:23" ht="9.75" customHeight="1">
      <c r="A64" s="16">
        <v>1994</v>
      </c>
      <c r="B64" s="19">
        <v>68.485928029994469</v>
      </c>
      <c r="C64" s="19">
        <v>66.556875387551926</v>
      </c>
      <c r="D64" s="19">
        <v>80.781363929150743</v>
      </c>
      <c r="E64" s="19">
        <v>61.442771002976876</v>
      </c>
      <c r="F64" s="19">
        <v>74.944327224737833</v>
      </c>
      <c r="G64" s="19">
        <v>72.089844794182</v>
      </c>
      <c r="H64" s="19">
        <v>73.313787066780705</v>
      </c>
      <c r="I64" s="19">
        <v>69.250109542788039</v>
      </c>
      <c r="J64" s="19">
        <v>73.176535072196131</v>
      </c>
      <c r="K64" s="19">
        <v>73.754041389786551</v>
      </c>
      <c r="L64" s="19">
        <v>72.669884847043448</v>
      </c>
      <c r="M64" s="19">
        <v>75.700018637891802</v>
      </c>
      <c r="N64" s="19">
        <v>67.235732073284595</v>
      </c>
      <c r="O64" s="19">
        <v>70.311083910310359</v>
      </c>
      <c r="P64" s="19">
        <v>77.140277807310937</v>
      </c>
      <c r="Q64" s="19">
        <v>67.421986561507609</v>
      </c>
      <c r="R64" s="19">
        <v>71.172613112402786</v>
      </c>
      <c r="S64" s="19">
        <v>71.70073929100181</v>
      </c>
      <c r="T64" s="19">
        <v>71.27267161314542</v>
      </c>
      <c r="U64" s="19">
        <v>70.608891857288299</v>
      </c>
      <c r="V64" s="19">
        <v>66.930231610632433</v>
      </c>
      <c r="W64" s="19">
        <v>71.172613112402786</v>
      </c>
    </row>
    <row r="65" spans="1:23" ht="15" customHeight="1">
      <c r="A65" s="16">
        <v>1995</v>
      </c>
      <c r="B65" s="19">
        <v>71.269621455525552</v>
      </c>
      <c r="C65" s="19">
        <v>68.850298328461321</v>
      </c>
      <c r="D65" s="19">
        <v>83.589457723910471</v>
      </c>
      <c r="E65" s="19">
        <v>67.948392545427708</v>
      </c>
      <c r="F65" s="19">
        <v>76.902958303751134</v>
      </c>
      <c r="G65" s="19">
        <v>74.248753245767475</v>
      </c>
      <c r="H65" s="19">
        <v>75.747941557050112</v>
      </c>
      <c r="I65" s="19">
        <v>76.07380215739866</v>
      </c>
      <c r="J65" s="19">
        <v>74.420932017933012</v>
      </c>
      <c r="K65" s="19">
        <v>76.718157969377415</v>
      </c>
      <c r="L65" s="19">
        <v>75.870642133799961</v>
      </c>
      <c r="M65" s="19">
        <v>79.288188796378449</v>
      </c>
      <c r="N65" s="19">
        <v>74.347764397816519</v>
      </c>
      <c r="O65" s="19">
        <v>75.09260451538583</v>
      </c>
      <c r="P65" s="19">
        <v>80.373167836395538</v>
      </c>
      <c r="Q65" s="19">
        <v>71.616994210254447</v>
      </c>
      <c r="R65" s="19">
        <v>74.118133518829993</v>
      </c>
      <c r="S65" s="19">
        <v>74.26024992923378</v>
      </c>
      <c r="T65" s="19">
        <v>73.820463848865529</v>
      </c>
      <c r="U65" s="19">
        <v>75.795167754164638</v>
      </c>
      <c r="V65" s="19">
        <v>72.9765269695001</v>
      </c>
      <c r="W65" s="19">
        <v>74.118133518829993</v>
      </c>
    </row>
    <row r="66" spans="1:23" ht="9.75" customHeight="1">
      <c r="A66" s="16">
        <v>1996</v>
      </c>
      <c r="B66" s="19">
        <v>72.630935622047573</v>
      </c>
      <c r="C66" s="19">
        <v>70.134357157936975</v>
      </c>
      <c r="D66" s="19">
        <v>82.90480897081909</v>
      </c>
      <c r="E66" s="19">
        <v>71.343153446275466</v>
      </c>
      <c r="F66" s="19">
        <v>77.181399124990591</v>
      </c>
      <c r="G66" s="19">
        <v>76.018766496147961</v>
      </c>
      <c r="H66" s="19">
        <v>77.730562917722921</v>
      </c>
      <c r="I66" s="19">
        <v>78.992985575181947</v>
      </c>
      <c r="J66" s="19">
        <v>74.938494416888631</v>
      </c>
      <c r="K66" s="19">
        <v>77.020275246959059</v>
      </c>
      <c r="L66" s="19">
        <v>76.006579752405443</v>
      </c>
      <c r="M66" s="19">
        <v>77.41390135826984</v>
      </c>
      <c r="N66" s="19">
        <v>77.210242106400528</v>
      </c>
      <c r="O66" s="19">
        <v>78.376174233825083</v>
      </c>
      <c r="P66" s="19">
        <v>81.710139468486645</v>
      </c>
      <c r="Q66" s="19">
        <v>74.423608671013184</v>
      </c>
      <c r="R66" s="19">
        <v>75.230079747770489</v>
      </c>
      <c r="S66" s="19">
        <v>75.13216249313416</v>
      </c>
      <c r="T66" s="19">
        <v>74.765753918714822</v>
      </c>
      <c r="U66" s="19">
        <v>77.846037820404874</v>
      </c>
      <c r="V66" s="19">
        <v>76.016639794389832</v>
      </c>
      <c r="W66" s="19">
        <v>75.230079747770489</v>
      </c>
    </row>
    <row r="67" spans="1:23" ht="9.75" customHeight="1">
      <c r="A67" s="16">
        <v>1997</v>
      </c>
      <c r="B67" s="19">
        <v>74.171196984281167</v>
      </c>
      <c r="C67" s="19">
        <v>71.957533403097699</v>
      </c>
      <c r="D67" s="19">
        <v>81.744020722209171</v>
      </c>
      <c r="E67" s="19">
        <v>72.868823324951776</v>
      </c>
      <c r="F67" s="19">
        <v>79.673225286016773</v>
      </c>
      <c r="G67" s="19">
        <v>78.850121476508562</v>
      </c>
      <c r="H67" s="19">
        <v>79.438532316787757</v>
      </c>
      <c r="I67" s="19">
        <v>80.340829021853764</v>
      </c>
      <c r="J67" s="19">
        <v>76.460911593174032</v>
      </c>
      <c r="K67" s="19">
        <v>78.945975650248386</v>
      </c>
      <c r="L67" s="19">
        <v>78.437008964181274</v>
      </c>
      <c r="M67" s="19">
        <v>79.085141785350103</v>
      </c>
      <c r="N67" s="19">
        <v>77.245209468987355</v>
      </c>
      <c r="O67" s="19">
        <v>80.36428056827647</v>
      </c>
      <c r="P67" s="19">
        <v>83.596713187842482</v>
      </c>
      <c r="Q67" s="19">
        <v>76.889115108754524</v>
      </c>
      <c r="R67" s="19">
        <v>76.885292857158234</v>
      </c>
      <c r="S67" s="19">
        <v>76.837864785367302</v>
      </c>
      <c r="T67" s="19">
        <v>76.606584794973017</v>
      </c>
      <c r="U67" s="19">
        <v>78.455498146276668</v>
      </c>
      <c r="V67" s="19">
        <v>77.266273227805272</v>
      </c>
      <c r="W67" s="19">
        <v>76.885292857158234</v>
      </c>
    </row>
    <row r="68" spans="1:23" ht="9.75" customHeight="1">
      <c r="A68" s="16">
        <v>1998</v>
      </c>
      <c r="B68" s="19">
        <v>76.342224287808904</v>
      </c>
      <c r="C68" s="19">
        <v>74.898301221984866</v>
      </c>
      <c r="D68" s="19">
        <v>81.899895394638946</v>
      </c>
      <c r="E68" s="19">
        <v>74.557362508482797</v>
      </c>
      <c r="F68" s="19">
        <v>80.497700594389173</v>
      </c>
      <c r="G68" s="19">
        <v>80.754603117793266</v>
      </c>
      <c r="H68" s="19">
        <v>80.9939828977693</v>
      </c>
      <c r="I68" s="19">
        <v>80.705113611156975</v>
      </c>
      <c r="J68" s="19">
        <v>78.938831076245734</v>
      </c>
      <c r="K68" s="19">
        <v>80.925000381028255</v>
      </c>
      <c r="L68" s="19">
        <v>79.229459072973938</v>
      </c>
      <c r="M68" s="19">
        <v>80.417793233260454</v>
      </c>
      <c r="N68" s="19">
        <v>78.31432059229374</v>
      </c>
      <c r="O68" s="19">
        <v>81.269881117447952</v>
      </c>
      <c r="P68" s="19">
        <v>84.58904005558324</v>
      </c>
      <c r="Q68" s="19">
        <v>78.849604234039489</v>
      </c>
      <c r="R68" s="19">
        <v>78.807035377170564</v>
      </c>
      <c r="S68" s="19">
        <v>78.846289737807652</v>
      </c>
      <c r="T68" s="19">
        <v>78.702340402305182</v>
      </c>
      <c r="U68" s="19">
        <v>79.396876405857881</v>
      </c>
      <c r="V68" s="19">
        <v>78.491712313432132</v>
      </c>
      <c r="W68" s="19">
        <v>78.807035377170564</v>
      </c>
    </row>
    <row r="69" spans="1:23" ht="9.75" customHeight="1">
      <c r="A69" s="16">
        <v>1999</v>
      </c>
      <c r="B69" s="19">
        <v>78.466107238126455</v>
      </c>
      <c r="C69" s="19">
        <v>76.844608418062649</v>
      </c>
      <c r="D69" s="19">
        <v>82.044462716950093</v>
      </c>
      <c r="E69" s="19">
        <v>77.527405448322639</v>
      </c>
      <c r="F69" s="19">
        <v>80.322420046940564</v>
      </c>
      <c r="G69" s="19">
        <v>81.044158652538414</v>
      </c>
      <c r="H69" s="19">
        <v>83.775231654630034</v>
      </c>
      <c r="I69" s="19">
        <v>82.607595678490938</v>
      </c>
      <c r="J69" s="19">
        <v>80.209286808604588</v>
      </c>
      <c r="K69" s="19">
        <v>81.293953694502449</v>
      </c>
      <c r="L69" s="19">
        <v>80.855432931826982</v>
      </c>
      <c r="M69" s="19">
        <v>81.369756295533946</v>
      </c>
      <c r="N69" s="19">
        <v>79.573235668051993</v>
      </c>
      <c r="O69" s="19">
        <v>81.933490002443307</v>
      </c>
      <c r="P69" s="19">
        <v>85.054941561477889</v>
      </c>
      <c r="Q69" s="19">
        <v>81.069056625060981</v>
      </c>
      <c r="R69" s="19">
        <v>80.201619937157986</v>
      </c>
      <c r="S69" s="19">
        <v>80.199300949607618</v>
      </c>
      <c r="T69" s="19">
        <v>80.112318594924943</v>
      </c>
      <c r="U69" s="19">
        <v>80.704735031850021</v>
      </c>
      <c r="V69" s="19">
        <v>80.220250735239958</v>
      </c>
      <c r="W69" s="19">
        <v>80.201619937157986</v>
      </c>
    </row>
    <row r="70" spans="1:23" ht="15" customHeight="1">
      <c r="A70" s="16">
        <v>2000</v>
      </c>
      <c r="B70" s="19">
        <v>80.619278393764546</v>
      </c>
      <c r="C70" s="19">
        <v>79.880724302684982</v>
      </c>
      <c r="D70" s="19">
        <v>82.819693995563625</v>
      </c>
      <c r="E70" s="19">
        <v>79.942489323942155</v>
      </c>
      <c r="F70" s="19">
        <v>83.895043789982765</v>
      </c>
      <c r="G70" s="19">
        <v>82.809652885150797</v>
      </c>
      <c r="H70" s="19">
        <v>85.835156832541912</v>
      </c>
      <c r="I70" s="19">
        <v>83.498480129567483</v>
      </c>
      <c r="J70" s="19">
        <v>82.697568570146245</v>
      </c>
      <c r="K70" s="19">
        <v>83.021903525687549</v>
      </c>
      <c r="L70" s="19">
        <v>82.524926772578866</v>
      </c>
      <c r="M70" s="19">
        <v>84.088203410305027</v>
      </c>
      <c r="N70" s="19">
        <v>79.651093554021756</v>
      </c>
      <c r="O70" s="19">
        <v>82.833260365838754</v>
      </c>
      <c r="P70" s="19">
        <v>87.022063875668806</v>
      </c>
      <c r="Q70" s="19">
        <v>82.471110264732545</v>
      </c>
      <c r="R70" s="19">
        <v>82.234617380835985</v>
      </c>
      <c r="S70" s="19">
        <v>82.359993237363213</v>
      </c>
      <c r="T70" s="19">
        <v>82.338322587610236</v>
      </c>
      <c r="U70" s="19">
        <v>81.650354447090862</v>
      </c>
      <c r="V70" s="19">
        <v>81.227487430949566</v>
      </c>
      <c r="W70" s="19">
        <v>82.234617380835985</v>
      </c>
    </row>
    <row r="71" spans="1:23" ht="9.75" customHeight="1">
      <c r="A71" s="16">
        <v>2001</v>
      </c>
      <c r="B71" s="19">
        <v>84.406360991114255</v>
      </c>
      <c r="C71" s="19">
        <v>83.099759608952525</v>
      </c>
      <c r="D71" s="19">
        <v>83.792460700045893</v>
      </c>
      <c r="E71" s="19">
        <v>82.073474616698945</v>
      </c>
      <c r="F71" s="19">
        <v>87.033544245621528</v>
      </c>
      <c r="G71" s="19">
        <v>87.578858093794651</v>
      </c>
      <c r="H71" s="19">
        <v>89.131086035617656</v>
      </c>
      <c r="I71" s="19">
        <v>85.002791482013819</v>
      </c>
      <c r="J71" s="19">
        <v>84.289973014043781</v>
      </c>
      <c r="K71" s="19">
        <v>85.082065242027625</v>
      </c>
      <c r="L71" s="19">
        <v>82.994365641131253</v>
      </c>
      <c r="M71" s="19">
        <v>86.086808264512953</v>
      </c>
      <c r="N71" s="19">
        <v>82.366996879815559</v>
      </c>
      <c r="O71" s="19">
        <v>84.219212821041651</v>
      </c>
      <c r="P71" s="19">
        <v>89.823611464966049</v>
      </c>
      <c r="Q71" s="19">
        <v>84.747889082294179</v>
      </c>
      <c r="R71" s="19">
        <v>84.848785047131514</v>
      </c>
      <c r="S71" s="19">
        <v>85.033240658467406</v>
      </c>
      <c r="T71" s="19">
        <v>85.091731986619081</v>
      </c>
      <c r="U71" s="19">
        <v>83.480051803074772</v>
      </c>
      <c r="V71" s="19">
        <v>83.367075706225293</v>
      </c>
      <c r="W71" s="19">
        <v>84.848785047131514</v>
      </c>
    </row>
    <row r="72" spans="1:23" ht="9.75" customHeight="1">
      <c r="A72" s="16">
        <v>2002</v>
      </c>
      <c r="B72" s="19">
        <v>85.0853204584525</v>
      </c>
      <c r="C72" s="19">
        <v>85.211373910448515</v>
      </c>
      <c r="D72" s="19">
        <v>83.987691621256786</v>
      </c>
      <c r="E72" s="19">
        <v>83.220792613032259</v>
      </c>
      <c r="F72" s="19">
        <v>89.618348994745702</v>
      </c>
      <c r="G72" s="19">
        <v>89.186581501707437</v>
      </c>
      <c r="H72" s="19">
        <v>89.69985068338147</v>
      </c>
      <c r="I72" s="19">
        <v>85.897889850611222</v>
      </c>
      <c r="J72" s="19">
        <v>83.84506375087642</v>
      </c>
      <c r="K72" s="19">
        <v>86.668951691221253</v>
      </c>
      <c r="L72" s="19">
        <v>84.903776782545975</v>
      </c>
      <c r="M72" s="19">
        <v>86.233629807010701</v>
      </c>
      <c r="N72" s="19">
        <v>85.515043915963005</v>
      </c>
      <c r="O72" s="19">
        <v>87.317631940415239</v>
      </c>
      <c r="P72" s="19">
        <v>88.883008154892948</v>
      </c>
      <c r="Q72" s="19">
        <v>86.170986454214997</v>
      </c>
      <c r="R72" s="19">
        <v>86.072632279433776</v>
      </c>
      <c r="S72" s="19">
        <v>86.138110381507403</v>
      </c>
      <c r="T72" s="19">
        <v>86.23948278723951</v>
      </c>
      <c r="U72" s="19">
        <v>85.132612405447446</v>
      </c>
      <c r="V72" s="19">
        <v>85.546648889855433</v>
      </c>
      <c r="W72" s="19">
        <v>86.072632279433776</v>
      </c>
    </row>
    <row r="73" spans="1:23" ht="9.75" customHeight="1">
      <c r="A73" s="16">
        <v>2003</v>
      </c>
      <c r="B73" s="19">
        <v>85.720666786926003</v>
      </c>
      <c r="C73" s="19">
        <v>84.342025133536268</v>
      </c>
      <c r="D73" s="19">
        <v>83.052682428897555</v>
      </c>
      <c r="E73" s="19">
        <v>83.673849035823949</v>
      </c>
      <c r="F73" s="19">
        <v>91.799558876803687</v>
      </c>
      <c r="G73" s="19">
        <v>89.388308762887746</v>
      </c>
      <c r="H73" s="19">
        <v>91.862329408517439</v>
      </c>
      <c r="I73" s="19">
        <v>86.494550063564688</v>
      </c>
      <c r="J73" s="19">
        <v>84.084468287480945</v>
      </c>
      <c r="K73" s="19">
        <v>86.573035814565444</v>
      </c>
      <c r="L73" s="19">
        <v>85.238893375412601</v>
      </c>
      <c r="M73" s="19">
        <v>86.907088256928674</v>
      </c>
      <c r="N73" s="19">
        <v>87.121163425380345</v>
      </c>
      <c r="O73" s="19">
        <v>87.767822265466492</v>
      </c>
      <c r="P73" s="19">
        <v>89.808036500966509</v>
      </c>
      <c r="Q73" s="19">
        <v>87.693529978700013</v>
      </c>
      <c r="R73" s="19">
        <v>86.362075983279453</v>
      </c>
      <c r="S73" s="19">
        <v>86.334814642490457</v>
      </c>
      <c r="T73" s="19">
        <v>86.48953689685915</v>
      </c>
      <c r="U73" s="19">
        <v>85.643972397885776</v>
      </c>
      <c r="V73" s="19">
        <v>86.581057830918553</v>
      </c>
      <c r="W73" s="19">
        <v>86.362075983279453</v>
      </c>
    </row>
    <row r="74" spans="1:23" ht="9.75" customHeight="1">
      <c r="A74" s="16">
        <v>2004</v>
      </c>
      <c r="B74" s="19">
        <v>87.042927414628906</v>
      </c>
      <c r="C74" s="19">
        <v>87.376880650586244</v>
      </c>
      <c r="D74" s="19">
        <v>83.26746506026123</v>
      </c>
      <c r="E74" s="19">
        <v>86.186321707325192</v>
      </c>
      <c r="F74" s="19">
        <v>93.073529821566794</v>
      </c>
      <c r="G74" s="19">
        <v>91.625495156155793</v>
      </c>
      <c r="H74" s="19">
        <v>93.387697119939958</v>
      </c>
      <c r="I74" s="19">
        <v>88.235203079680929</v>
      </c>
      <c r="J74" s="19">
        <v>86.552829840262291</v>
      </c>
      <c r="K74" s="19">
        <v>89.232682898885727</v>
      </c>
      <c r="L74" s="19">
        <v>88.221337358148446</v>
      </c>
      <c r="M74" s="19">
        <v>90.969018879146319</v>
      </c>
      <c r="N74" s="19">
        <v>89.767893126439972</v>
      </c>
      <c r="O74" s="19">
        <v>89.759038465159236</v>
      </c>
      <c r="P74" s="19">
        <v>92.081897031517428</v>
      </c>
      <c r="Q74" s="19">
        <v>89.934424762250998</v>
      </c>
      <c r="R74" s="19">
        <v>88.626025382317664</v>
      </c>
      <c r="S74" s="19">
        <v>88.591401958717299</v>
      </c>
      <c r="T74" s="19">
        <v>88.842376467189069</v>
      </c>
      <c r="U74" s="19">
        <v>87.407131356231318</v>
      </c>
      <c r="V74" s="19">
        <v>88.904154472129449</v>
      </c>
      <c r="W74" s="19">
        <v>88.626025382317664</v>
      </c>
    </row>
    <row r="75" spans="1:23" ht="15" customHeight="1">
      <c r="A75" s="16">
        <v>2005</v>
      </c>
      <c r="B75" s="19">
        <v>87.853050808815965</v>
      </c>
      <c r="C75" s="19">
        <v>88.658047743651764</v>
      </c>
      <c r="D75" s="19">
        <v>84.947474776620936</v>
      </c>
      <c r="E75" s="19">
        <v>87.42853755489746</v>
      </c>
      <c r="F75" s="19">
        <v>94.498516626551321</v>
      </c>
      <c r="G75" s="19">
        <v>93.508072603672147</v>
      </c>
      <c r="H75" s="19">
        <v>93.959024603556841</v>
      </c>
      <c r="I75" s="19">
        <v>88.659489913864476</v>
      </c>
      <c r="J75" s="19">
        <v>88.352266424531763</v>
      </c>
      <c r="K75" s="19">
        <v>90.326059002644584</v>
      </c>
      <c r="L75" s="19">
        <v>88.658194312923797</v>
      </c>
      <c r="M75" s="19">
        <v>95.351707582665426</v>
      </c>
      <c r="N75" s="19">
        <v>89.559972411453558</v>
      </c>
      <c r="O75" s="19">
        <v>89.819249091982115</v>
      </c>
      <c r="P75" s="19">
        <v>92.592165454750898</v>
      </c>
      <c r="Q75" s="19">
        <v>89.973587949896185</v>
      </c>
      <c r="R75" s="19">
        <v>89.679566006732145</v>
      </c>
      <c r="S75" s="19">
        <v>89.745734403254801</v>
      </c>
      <c r="T75" s="19">
        <v>89.971928078026494</v>
      </c>
      <c r="U75" s="19">
        <v>88.032428225340951</v>
      </c>
      <c r="V75" s="19">
        <v>89.148036657039739</v>
      </c>
      <c r="W75" s="19">
        <v>89.679566006732145</v>
      </c>
    </row>
    <row r="76" spans="1:23" ht="9.75" customHeight="1">
      <c r="A76" s="16">
        <v>2006</v>
      </c>
      <c r="B76" s="19">
        <v>93.22696458832948</v>
      </c>
      <c r="C76" s="19">
        <v>92.199591759389989</v>
      </c>
      <c r="D76" s="19">
        <v>87.992761488469441</v>
      </c>
      <c r="E76" s="19">
        <v>91.173766037389797</v>
      </c>
      <c r="F76" s="19">
        <v>98.897358376620048</v>
      </c>
      <c r="G76" s="19">
        <v>94.783684630369379</v>
      </c>
      <c r="H76" s="19">
        <v>96.878993271506587</v>
      </c>
      <c r="I76" s="19">
        <v>91.04426532858578</v>
      </c>
      <c r="J76" s="19">
        <v>92.234974767278459</v>
      </c>
      <c r="K76" s="19">
        <v>93.296420618134107</v>
      </c>
      <c r="L76" s="19">
        <v>91.998416341905312</v>
      </c>
      <c r="M76" s="19">
        <v>99.204520398550827</v>
      </c>
      <c r="N76" s="19">
        <v>93.893248075742846</v>
      </c>
      <c r="O76" s="19">
        <v>93.771794755819315</v>
      </c>
      <c r="P76" s="19">
        <v>95.388391059149583</v>
      </c>
      <c r="Q76" s="19">
        <v>93.532773930770091</v>
      </c>
      <c r="R76" s="19">
        <v>93.24963011937399</v>
      </c>
      <c r="S76" s="19">
        <v>93.28963776978317</v>
      </c>
      <c r="T76" s="19">
        <v>93.539336619805979</v>
      </c>
      <c r="U76" s="19">
        <v>91.617463417746563</v>
      </c>
      <c r="V76" s="19">
        <v>92.928260517901904</v>
      </c>
      <c r="W76" s="19">
        <v>93.24963011937399</v>
      </c>
    </row>
    <row r="77" spans="1:23" ht="9.75" customHeight="1">
      <c r="A77" s="16">
        <v>2007</v>
      </c>
      <c r="B77" s="19">
        <v>97.968620660992229</v>
      </c>
      <c r="C77" s="19">
        <v>96.295479299965876</v>
      </c>
      <c r="D77" s="19">
        <v>91.649237908808985</v>
      </c>
      <c r="E77" s="19">
        <v>94.584666514274801</v>
      </c>
      <c r="F77" s="19">
        <v>102.11265818941513</v>
      </c>
      <c r="G77" s="19">
        <v>97.674920708628051</v>
      </c>
      <c r="H77" s="19">
        <v>100.12015830704082</v>
      </c>
      <c r="I77" s="19">
        <v>95.747394521449607</v>
      </c>
      <c r="J77" s="19">
        <v>95.758570321126953</v>
      </c>
      <c r="K77" s="19">
        <v>98.548367245600289</v>
      </c>
      <c r="L77" s="19">
        <v>95.715593511686507</v>
      </c>
      <c r="M77" s="19">
        <v>103.48191473397426</v>
      </c>
      <c r="N77" s="19">
        <v>97.783235929234536</v>
      </c>
      <c r="O77" s="19">
        <v>97.660517847748181</v>
      </c>
      <c r="P77" s="19">
        <v>97.401540497327531</v>
      </c>
      <c r="Q77" s="19">
        <v>97.303595519371854</v>
      </c>
      <c r="R77" s="19">
        <v>97.401252102451011</v>
      </c>
      <c r="S77" s="19">
        <v>97.475669109198947</v>
      </c>
      <c r="T77" s="19">
        <v>97.750331588216397</v>
      </c>
      <c r="U77" s="19">
        <v>95.43457808808914</v>
      </c>
      <c r="V77" s="19">
        <v>96.803466627592172</v>
      </c>
      <c r="W77" s="19">
        <v>97.401252102451011</v>
      </c>
    </row>
    <row r="78" spans="1:23" ht="9.75" customHeight="1">
      <c r="A78" s="16">
        <v>2008</v>
      </c>
      <c r="B78" s="19">
        <v>99.086171327804649</v>
      </c>
      <c r="C78" s="19">
        <v>97.029565162425286</v>
      </c>
      <c r="D78" s="19">
        <v>96.11457502260582</v>
      </c>
      <c r="E78" s="19">
        <v>97.924047528017084</v>
      </c>
      <c r="F78" s="19">
        <v>103.46990850208188</v>
      </c>
      <c r="G78" s="19">
        <v>100.57557316972436</v>
      </c>
      <c r="H78" s="19">
        <v>101.47181525306368</v>
      </c>
      <c r="I78" s="19">
        <v>98.497808317980812</v>
      </c>
      <c r="J78" s="19">
        <v>98.348575448759334</v>
      </c>
      <c r="K78" s="19">
        <v>101.07408434641623</v>
      </c>
      <c r="L78" s="19">
        <v>97.354665060783844</v>
      </c>
      <c r="M78" s="19">
        <v>104.70986972293368</v>
      </c>
      <c r="N78" s="19">
        <v>98.84983694095331</v>
      </c>
      <c r="O78" s="19">
        <v>99.040657430273114</v>
      </c>
      <c r="P78" s="19">
        <v>100.60596790754381</v>
      </c>
      <c r="Q78" s="19">
        <v>98.314164763851167</v>
      </c>
      <c r="R78" s="19">
        <v>99.26648418504584</v>
      </c>
      <c r="S78" s="19">
        <v>99.35331468431437</v>
      </c>
      <c r="T78" s="19">
        <v>99.505991380182238</v>
      </c>
      <c r="U78" s="19">
        <v>97.917129681399146</v>
      </c>
      <c r="V78" s="19">
        <v>98.56898560382227</v>
      </c>
      <c r="W78" s="19">
        <v>99.26648418504584</v>
      </c>
    </row>
    <row r="79" spans="1:23" ht="9.75" customHeight="1">
      <c r="A79" s="16">
        <v>2009</v>
      </c>
      <c r="B79" s="19">
        <v>92.079133130560038</v>
      </c>
      <c r="C79" s="19">
        <v>94.495209605989444</v>
      </c>
      <c r="D79" s="19">
        <v>95.813703757389405</v>
      </c>
      <c r="E79" s="19">
        <v>95.416630125540038</v>
      </c>
      <c r="F79" s="19">
        <v>93.889391457116517</v>
      </c>
      <c r="G79" s="19">
        <v>96.680834323949185</v>
      </c>
      <c r="H79" s="19">
        <v>96.330338006496646</v>
      </c>
      <c r="I79" s="19">
        <v>97.223663937090464</v>
      </c>
      <c r="J79" s="19">
        <v>93.872384311955201</v>
      </c>
      <c r="K79" s="19">
        <v>96.917259339390142</v>
      </c>
      <c r="L79" s="19">
        <v>94.48511721975963</v>
      </c>
      <c r="M79" s="19">
        <v>94.416797769556794</v>
      </c>
      <c r="N79" s="19">
        <v>95.624218454485359</v>
      </c>
      <c r="O79" s="19">
        <v>94.22440025805173</v>
      </c>
      <c r="P79" s="19">
        <v>97.463733582789402</v>
      </c>
      <c r="Q79" s="19">
        <v>94.093781120850196</v>
      </c>
      <c r="R79" s="19">
        <v>95.070024271060589</v>
      </c>
      <c r="S79" s="19">
        <v>95.045220768383714</v>
      </c>
      <c r="T79" s="19">
        <v>95.008993885136746</v>
      </c>
      <c r="U79" s="19">
        <v>95.413857486797681</v>
      </c>
      <c r="V79" s="19">
        <v>95.269261505603694</v>
      </c>
      <c r="W79" s="19">
        <v>95.070024271060589</v>
      </c>
    </row>
    <row r="80" spans="1:23" ht="15" customHeight="1">
      <c r="A80" s="16">
        <v>2010</v>
      </c>
      <c r="B80" s="19">
        <v>100</v>
      </c>
      <c r="C80" s="19">
        <v>100</v>
      </c>
      <c r="D80" s="19">
        <v>100</v>
      </c>
      <c r="E80" s="19">
        <v>100</v>
      </c>
      <c r="F80" s="19">
        <v>100</v>
      </c>
      <c r="G80" s="19">
        <v>100</v>
      </c>
      <c r="H80" s="19">
        <v>100</v>
      </c>
      <c r="I80" s="19">
        <v>100</v>
      </c>
      <c r="J80" s="19">
        <v>100</v>
      </c>
      <c r="K80" s="19">
        <v>100</v>
      </c>
      <c r="L80" s="19">
        <v>100</v>
      </c>
      <c r="M80" s="19">
        <v>100</v>
      </c>
      <c r="N80" s="19">
        <v>100</v>
      </c>
      <c r="O80" s="19">
        <v>100</v>
      </c>
      <c r="P80" s="19">
        <v>100</v>
      </c>
      <c r="Q80" s="19">
        <v>100</v>
      </c>
      <c r="R80" s="19">
        <v>100</v>
      </c>
      <c r="S80" s="19">
        <v>100</v>
      </c>
      <c r="T80" s="19">
        <v>100</v>
      </c>
      <c r="U80" s="19">
        <v>100</v>
      </c>
      <c r="V80" s="19">
        <v>100</v>
      </c>
      <c r="W80" s="19">
        <v>100</v>
      </c>
    </row>
    <row r="81" spans="1:23" ht="9.75" customHeight="1">
      <c r="A81" s="16">
        <v>2011</v>
      </c>
      <c r="B81" s="19">
        <v>105.27796065884232</v>
      </c>
      <c r="C81" s="19">
        <v>106.53241872742113</v>
      </c>
      <c r="D81" s="19">
        <v>104.50867514210117</v>
      </c>
      <c r="E81" s="19">
        <v>102.86076464305576</v>
      </c>
      <c r="F81" s="19">
        <v>103.35429562740687</v>
      </c>
      <c r="G81" s="19">
        <v>101.18686843466089</v>
      </c>
      <c r="H81" s="19">
        <v>103.5146116473537</v>
      </c>
      <c r="I81" s="19">
        <v>103.51486483239859</v>
      </c>
      <c r="J81" s="19">
        <v>105.65965160194666</v>
      </c>
      <c r="K81" s="19">
        <v>103.80774404668257</v>
      </c>
      <c r="L81" s="19">
        <v>104.42191182540844</v>
      </c>
      <c r="M81" s="19">
        <v>105.54660505536951</v>
      </c>
      <c r="N81" s="19">
        <v>104.50261992750816</v>
      </c>
      <c r="O81" s="19">
        <v>101.16697639077739</v>
      </c>
      <c r="P81" s="19">
        <v>103.46648140524944</v>
      </c>
      <c r="Q81" s="19">
        <v>105.50908410819373</v>
      </c>
      <c r="R81" s="19">
        <v>104.58212642056773</v>
      </c>
      <c r="S81" s="19">
        <v>104.70067247396504</v>
      </c>
      <c r="T81" s="19">
        <v>104.70972337687984</v>
      </c>
      <c r="U81" s="19">
        <v>103.86325334641768</v>
      </c>
      <c r="V81" s="19">
        <v>103.6298501495022</v>
      </c>
      <c r="W81" s="19">
        <v>104.58212642056773</v>
      </c>
    </row>
    <row r="82" spans="1:23" ht="9.75" customHeight="1">
      <c r="A82" s="16">
        <v>2012</v>
      </c>
      <c r="B82" s="19">
        <v>107.32644982989615</v>
      </c>
      <c r="C82" s="19">
        <v>109.57885674106288</v>
      </c>
      <c r="D82" s="19">
        <v>106.25886143634267</v>
      </c>
      <c r="E82" s="19">
        <v>105.13368419954546</v>
      </c>
      <c r="F82" s="19">
        <v>107.90634512836702</v>
      </c>
      <c r="G82" s="19">
        <v>103.49170732039754</v>
      </c>
      <c r="H82" s="19">
        <v>104.63021032747221</v>
      </c>
      <c r="I82" s="19">
        <v>104.83380830476068</v>
      </c>
      <c r="J82" s="19">
        <v>108.22339797791057</v>
      </c>
      <c r="K82" s="19">
        <v>105.18037475142016</v>
      </c>
      <c r="L82" s="19">
        <v>107.18474886908987</v>
      </c>
      <c r="M82" s="19">
        <v>106.39099215759623</v>
      </c>
      <c r="N82" s="19">
        <v>106.65534400184927</v>
      </c>
      <c r="O82" s="19">
        <v>105.44151321671086</v>
      </c>
      <c r="P82" s="19">
        <v>107.88683724708504</v>
      </c>
      <c r="Q82" s="19">
        <v>106.87635291011865</v>
      </c>
      <c r="R82" s="19">
        <v>106.75803669301953</v>
      </c>
      <c r="S82" s="19">
        <v>106.85826324617845</v>
      </c>
      <c r="T82" s="19">
        <v>106.88651951169585</v>
      </c>
      <c r="U82" s="19">
        <v>106.03417243382259</v>
      </c>
      <c r="V82" s="19">
        <v>105.9529183890248</v>
      </c>
      <c r="W82" s="19">
        <v>106.75803669301953</v>
      </c>
    </row>
    <row r="83" spans="1:23" ht="9.75" customHeight="1">
      <c r="A83" s="16">
        <v>2013</v>
      </c>
      <c r="B83" s="19">
        <v>110.1987562082038</v>
      </c>
      <c r="C83" s="19">
        <v>113.05351907758116</v>
      </c>
      <c r="D83" s="19">
        <v>108.98986944271041</v>
      </c>
      <c r="E83" s="19">
        <v>108.44786423114158</v>
      </c>
      <c r="F83" s="19">
        <v>109.13698568034081</v>
      </c>
      <c r="G83" s="19">
        <v>108.06932192056141</v>
      </c>
      <c r="H83" s="19">
        <v>107.3091496400084</v>
      </c>
      <c r="I83" s="19">
        <v>108.79765556188173</v>
      </c>
      <c r="J83" s="19">
        <v>110.1703549105808</v>
      </c>
      <c r="K83" s="19">
        <v>107.50959963023232</v>
      </c>
      <c r="L83" s="19">
        <v>109.52951533783653</v>
      </c>
      <c r="M83" s="19">
        <v>105.52048779702282</v>
      </c>
      <c r="N83" s="19">
        <v>109.62344865575515</v>
      </c>
      <c r="O83" s="19">
        <v>107.43036401437939</v>
      </c>
      <c r="P83" s="19">
        <v>110.23587175420954</v>
      </c>
      <c r="Q83" s="19">
        <v>111.35521589597262</v>
      </c>
      <c r="R83" s="19">
        <v>109.51722771509608</v>
      </c>
      <c r="S83" s="19">
        <v>109.5579828163514</v>
      </c>
      <c r="T83" s="19">
        <v>109.58476412075549</v>
      </c>
      <c r="U83" s="19">
        <v>109.13673280975077</v>
      </c>
      <c r="V83" s="19">
        <v>109.18984285283614</v>
      </c>
      <c r="W83" s="19">
        <v>109.51722771509608</v>
      </c>
    </row>
    <row r="84" spans="1:23" ht="9.75" customHeight="1">
      <c r="A84" s="16">
        <v>2014</v>
      </c>
      <c r="B84" s="19">
        <v>114.44425573383997</v>
      </c>
      <c r="C84" s="19">
        <v>117.68228439978532</v>
      </c>
      <c r="D84" s="19">
        <v>114.10562986507212</v>
      </c>
      <c r="E84" s="19">
        <v>113.3659964399324</v>
      </c>
      <c r="F84" s="19">
        <v>112.61674313328899</v>
      </c>
      <c r="G84" s="19">
        <v>110.95684855027771</v>
      </c>
      <c r="H84" s="19">
        <v>111.71098384974125</v>
      </c>
      <c r="I84" s="19">
        <v>112.12860164420324</v>
      </c>
      <c r="J84" s="19">
        <v>113.99682071533361</v>
      </c>
      <c r="K84" s="19">
        <v>111.35536426099837</v>
      </c>
      <c r="L84" s="19">
        <v>113.57535842000412</v>
      </c>
      <c r="M84" s="19">
        <v>110.38500690364972</v>
      </c>
      <c r="N84" s="19">
        <v>114.81902773545869</v>
      </c>
      <c r="O84" s="19">
        <v>109.39177787987697</v>
      </c>
      <c r="P84" s="19">
        <v>113.9995933095236</v>
      </c>
      <c r="Q84" s="19">
        <v>117.15949065872135</v>
      </c>
      <c r="R84" s="19">
        <v>113.70210126653157</v>
      </c>
      <c r="S84" s="19">
        <v>113.71181716386673</v>
      </c>
      <c r="T84" s="19">
        <v>113.69325252814694</v>
      </c>
      <c r="U84" s="19">
        <v>113.7519499408194</v>
      </c>
      <c r="V84" s="19">
        <v>113.62404904630749</v>
      </c>
      <c r="W84" s="19">
        <v>113.70210126653157</v>
      </c>
    </row>
    <row r="85" spans="1:23" ht="15" customHeight="1">
      <c r="A85" s="16">
        <v>2015</v>
      </c>
      <c r="B85" s="19">
        <v>120.72509194907121</v>
      </c>
      <c r="C85" s="19">
        <v>122.84139393276725</v>
      </c>
      <c r="D85" s="19">
        <v>120.4958652807664</v>
      </c>
      <c r="E85" s="19">
        <v>116.4160966746722</v>
      </c>
      <c r="F85" s="19">
        <v>116.64651541373289</v>
      </c>
      <c r="G85" s="19">
        <v>116.62397060452966</v>
      </c>
      <c r="H85" s="19">
        <v>114.63932343716371</v>
      </c>
      <c r="I85" s="19">
        <v>115.01854822850848</v>
      </c>
      <c r="J85" s="19">
        <v>116.04597823741004</v>
      </c>
      <c r="K85" s="19">
        <v>114.86161402233435</v>
      </c>
      <c r="L85" s="19">
        <v>118.61840361549123</v>
      </c>
      <c r="M85" s="19">
        <v>113.30310065044812</v>
      </c>
      <c r="N85" s="19">
        <v>119.97090141158527</v>
      </c>
      <c r="O85" s="19">
        <v>112.47832021397258</v>
      </c>
      <c r="P85" s="19">
        <v>117.36837967410203</v>
      </c>
      <c r="Q85" s="19">
        <v>120.7530858610085</v>
      </c>
      <c r="R85" s="19">
        <v>118.0269587521186</v>
      </c>
      <c r="S85" s="19">
        <v>118.09849736933619</v>
      </c>
      <c r="T85" s="19">
        <v>117.98548358936976</v>
      </c>
      <c r="U85" s="19">
        <v>118.2606181437942</v>
      </c>
      <c r="V85" s="19">
        <v>117.45228810109245</v>
      </c>
      <c r="W85" s="19">
        <v>118.0269587521186</v>
      </c>
    </row>
    <row r="86" spans="1:23" ht="9.75" customHeight="1">
      <c r="A86" s="16">
        <v>2016</v>
      </c>
      <c r="B86" s="19">
        <v>123.85512875999588</v>
      </c>
      <c r="C86" s="19">
        <v>126.68965651829032</v>
      </c>
      <c r="D86" s="19">
        <v>126.49880512724529</v>
      </c>
      <c r="E86" s="19">
        <v>119.58196237174263</v>
      </c>
      <c r="F86" s="19">
        <v>120.09230895925953</v>
      </c>
      <c r="G86" s="19">
        <v>119.55037653193939</v>
      </c>
      <c r="H86" s="19">
        <v>118.72139214300176</v>
      </c>
      <c r="I86" s="19">
        <v>117.41517091662176</v>
      </c>
      <c r="J86" s="19">
        <v>124.09028682153499</v>
      </c>
      <c r="K86" s="19">
        <v>118.26053128970159</v>
      </c>
      <c r="L86" s="19">
        <v>121.24900705492759</v>
      </c>
      <c r="M86" s="19">
        <v>113.43006647392473</v>
      </c>
      <c r="N86" s="19">
        <v>124.47183078420025</v>
      </c>
      <c r="O86" s="19">
        <v>115.16127042648004</v>
      </c>
      <c r="P86" s="19">
        <v>121.66994652721012</v>
      </c>
      <c r="Q86" s="19">
        <v>124.32752002150276</v>
      </c>
      <c r="R86" s="19">
        <v>121.97734844585528</v>
      </c>
      <c r="S86" s="19">
        <v>122.10518767487966</v>
      </c>
      <c r="T86" s="19">
        <v>121.89806914557474</v>
      </c>
      <c r="U86" s="19">
        <v>122.42399547179556</v>
      </c>
      <c r="V86" s="19">
        <v>120.95042639376831</v>
      </c>
      <c r="W86" s="19">
        <v>121.97734844585528</v>
      </c>
    </row>
    <row r="87" spans="1:23" ht="9.75" customHeight="1">
      <c r="A87" s="16">
        <v>2017</v>
      </c>
      <c r="B87" s="19">
        <v>128.34500875901969</v>
      </c>
      <c r="C87" s="19">
        <v>132.24086724228948</v>
      </c>
      <c r="D87" s="19">
        <v>132.46148607349213</v>
      </c>
      <c r="E87" s="19">
        <v>123.56344783071445</v>
      </c>
      <c r="F87" s="19">
        <v>126.17795407178005</v>
      </c>
      <c r="G87" s="19">
        <v>124.50216016334264</v>
      </c>
      <c r="H87" s="19">
        <v>123.03983904118964</v>
      </c>
      <c r="I87" s="19">
        <v>122.53143245611392</v>
      </c>
      <c r="J87" s="19">
        <v>129.41256397940256</v>
      </c>
      <c r="K87" s="19">
        <v>122.32506884932735</v>
      </c>
      <c r="L87" s="19">
        <v>126.40357505906644</v>
      </c>
      <c r="M87" s="19">
        <v>116.69545739811142</v>
      </c>
      <c r="N87" s="19">
        <v>128.26991371365736</v>
      </c>
      <c r="O87" s="19">
        <v>118.3779986015345</v>
      </c>
      <c r="P87" s="19">
        <v>126.53839575254175</v>
      </c>
      <c r="Q87" s="19">
        <v>128.56612681766043</v>
      </c>
      <c r="R87" s="19">
        <v>126.67615685953581</v>
      </c>
      <c r="S87" s="19">
        <v>126.89530881413583</v>
      </c>
      <c r="T87" s="19">
        <v>126.6329149074502</v>
      </c>
      <c r="U87" s="19">
        <v>126.91977448184103</v>
      </c>
      <c r="V87" s="19">
        <v>124.91573121815611</v>
      </c>
      <c r="W87" s="19">
        <v>126.67615685953581</v>
      </c>
    </row>
    <row r="88" spans="1:23" ht="30" customHeight="1">
      <c r="B88" s="1228" t="s">
        <v>23</v>
      </c>
      <c r="C88" s="1229"/>
      <c r="D88" s="1229"/>
      <c r="E88" s="1229"/>
      <c r="F88" s="1229"/>
      <c r="G88" s="1229"/>
      <c r="H88" s="1229"/>
      <c r="I88" s="1229"/>
      <c r="J88" s="1229"/>
      <c r="K88" s="1228" t="s">
        <v>23</v>
      </c>
      <c r="L88" s="1229"/>
      <c r="M88" s="1229"/>
      <c r="N88" s="1229"/>
      <c r="O88" s="1229"/>
      <c r="P88" s="1229"/>
      <c r="Q88" s="1229"/>
      <c r="R88" s="1229"/>
      <c r="S88" s="1228" t="s">
        <v>23</v>
      </c>
      <c r="T88" s="1229"/>
      <c r="U88" s="1229"/>
      <c r="V88" s="1229"/>
      <c r="W88" s="1229"/>
    </row>
    <row r="89" spans="1:23" ht="9.75" customHeight="1">
      <c r="A89" s="16">
        <v>1991</v>
      </c>
      <c r="B89" s="19">
        <v>15.292966760728042</v>
      </c>
      <c r="C89" s="19">
        <v>16.580447667196704</v>
      </c>
      <c r="D89" s="19">
        <v>4.299077595415465</v>
      </c>
      <c r="E89" s="19">
        <v>1.2500980859495965</v>
      </c>
      <c r="F89" s="19">
        <v>1.1855944829697878</v>
      </c>
      <c r="G89" s="19">
        <v>3.867401922749051</v>
      </c>
      <c r="H89" s="19">
        <v>9.4949266008121054</v>
      </c>
      <c r="I89" s="19">
        <v>0.89907432472399196</v>
      </c>
      <c r="J89" s="19">
        <v>9.0663232904548003</v>
      </c>
      <c r="K89" s="19">
        <v>24.010995368840053</v>
      </c>
      <c r="L89" s="19">
        <v>4.7940344675209898</v>
      </c>
      <c r="M89" s="19">
        <v>1.3452525913271005</v>
      </c>
      <c r="N89" s="19">
        <v>2.330819377803139</v>
      </c>
      <c r="O89" s="19">
        <v>1.2995335437246216</v>
      </c>
      <c r="P89" s="19">
        <v>3.2018035427851679</v>
      </c>
      <c r="Q89" s="19">
        <v>1.0816503769993842</v>
      </c>
      <c r="R89" s="20">
        <v>100</v>
      </c>
      <c r="S89" s="19">
        <v>93.138824290799263</v>
      </c>
      <c r="T89" s="19">
        <v>88.839746695383795</v>
      </c>
      <c r="U89" s="19">
        <v>11.160253304616198</v>
      </c>
      <c r="V89" s="19">
        <v>6.8611757092007331</v>
      </c>
      <c r="W89" s="20">
        <v>100</v>
      </c>
    </row>
    <row r="90" spans="1:23" ht="9.75" customHeight="1">
      <c r="A90" s="16">
        <v>1992</v>
      </c>
      <c r="B90" s="19">
        <v>15.037458155118658</v>
      </c>
      <c r="C90" s="19">
        <v>16.631538755646666</v>
      </c>
      <c r="D90" s="19">
        <v>4.4061764570327639</v>
      </c>
      <c r="E90" s="19">
        <v>1.4342848574271785</v>
      </c>
      <c r="F90" s="19">
        <v>1.1394956608553914</v>
      </c>
      <c r="G90" s="19">
        <v>3.7393065028422385</v>
      </c>
      <c r="H90" s="19">
        <v>9.3462399164952412</v>
      </c>
      <c r="I90" s="19">
        <v>1.0223296685320651</v>
      </c>
      <c r="J90" s="19">
        <v>8.9837605833389045</v>
      </c>
      <c r="K90" s="19">
        <v>23.611555126837782</v>
      </c>
      <c r="L90" s="19">
        <v>4.6825750676236648</v>
      </c>
      <c r="M90" s="19">
        <v>1.3037547281389097</v>
      </c>
      <c r="N90" s="19">
        <v>2.6665324687717256</v>
      </c>
      <c r="O90" s="19">
        <v>1.4994423928164096</v>
      </c>
      <c r="P90" s="19">
        <v>3.1631596918165465</v>
      </c>
      <c r="Q90" s="19">
        <v>1.33239029127348</v>
      </c>
      <c r="R90" s="20">
        <v>100</v>
      </c>
      <c r="S90" s="19">
        <v>92.045020645746774</v>
      </c>
      <c r="T90" s="19">
        <v>87.638844188714003</v>
      </c>
      <c r="U90" s="19">
        <v>12.361156135853623</v>
      </c>
      <c r="V90" s="19">
        <v>7.9549796788208589</v>
      </c>
      <c r="W90" s="20">
        <v>100</v>
      </c>
    </row>
    <row r="91" spans="1:23" ht="9.75" customHeight="1">
      <c r="A91" s="16">
        <v>1993</v>
      </c>
      <c r="B91" s="19">
        <v>14.490086767266762</v>
      </c>
      <c r="C91" s="19">
        <v>16.454492579828784</v>
      </c>
      <c r="D91" s="19">
        <v>4.595624059790099</v>
      </c>
      <c r="E91" s="19">
        <v>1.6980229899841244</v>
      </c>
      <c r="F91" s="19">
        <v>1.1033805944459365</v>
      </c>
      <c r="G91" s="19">
        <v>3.7686119633158941</v>
      </c>
      <c r="H91" s="19">
        <v>9.2361700088646117</v>
      </c>
      <c r="I91" s="19">
        <v>1.1891468410838784</v>
      </c>
      <c r="J91" s="19">
        <v>8.913517838295876</v>
      </c>
      <c r="K91" s="19">
        <v>23.090100890117913</v>
      </c>
      <c r="L91" s="19">
        <v>4.5574160100171364</v>
      </c>
      <c r="M91" s="19">
        <v>1.2481659838520329</v>
      </c>
      <c r="N91" s="19">
        <v>3.1380270376941417</v>
      </c>
      <c r="O91" s="19">
        <v>1.7869484679858922</v>
      </c>
      <c r="P91" s="19">
        <v>3.1440455789801538</v>
      </c>
      <c r="Q91" s="19">
        <v>1.5862416949438931</v>
      </c>
      <c r="R91" s="20">
        <v>100</v>
      </c>
      <c r="S91" s="19">
        <v>90.601612274775206</v>
      </c>
      <c r="T91" s="19">
        <v>86.005988214985095</v>
      </c>
      <c r="U91" s="19">
        <v>13.994011091482029</v>
      </c>
      <c r="V91" s="19">
        <v>9.3983870316919305</v>
      </c>
      <c r="W91" s="20">
        <v>100</v>
      </c>
    </row>
    <row r="92" spans="1:23" ht="9.75" customHeight="1">
      <c r="A92" s="16">
        <v>1994</v>
      </c>
      <c r="B92" s="19">
        <v>14.355593553903962</v>
      </c>
      <c r="C92" s="19">
        <v>16.317680952257035</v>
      </c>
      <c r="D92" s="19">
        <v>4.5439650304918082</v>
      </c>
      <c r="E92" s="19">
        <v>1.8749007359549168</v>
      </c>
      <c r="F92" s="19">
        <v>1.0904667180259633</v>
      </c>
      <c r="G92" s="19">
        <v>3.7129683232561392</v>
      </c>
      <c r="H92" s="19">
        <v>9.0697472360084745</v>
      </c>
      <c r="I92" s="19">
        <v>1.3187421289255519</v>
      </c>
      <c r="J92" s="19">
        <v>8.8806355682696374</v>
      </c>
      <c r="K92" s="19">
        <v>22.740082400807061</v>
      </c>
      <c r="L92" s="19">
        <v>4.5248343178543351</v>
      </c>
      <c r="M92" s="19">
        <v>1.2489076264924404</v>
      </c>
      <c r="N92" s="19">
        <v>3.4803352192644565</v>
      </c>
      <c r="O92" s="19">
        <v>1.966169312598379</v>
      </c>
      <c r="P92" s="19">
        <v>3.104345468530529</v>
      </c>
      <c r="Q92" s="19">
        <v>1.7706250442535181</v>
      </c>
      <c r="R92" s="20">
        <v>100</v>
      </c>
      <c r="S92" s="19">
        <v>89.589227195897394</v>
      </c>
      <c r="T92" s="19">
        <v>85.045262165405575</v>
      </c>
      <c r="U92" s="19">
        <v>14.954737471488631</v>
      </c>
      <c r="V92" s="19">
        <v>10.410772440996823</v>
      </c>
      <c r="W92" s="20">
        <v>100</v>
      </c>
    </row>
    <row r="93" spans="1:23" ht="15" customHeight="1">
      <c r="A93" s="16">
        <v>1995</v>
      </c>
      <c r="B93" s="19">
        <v>14.345401171666385</v>
      </c>
      <c r="C93" s="19">
        <v>16.209132628659859</v>
      </c>
      <c r="D93" s="19">
        <v>4.5150622647529026</v>
      </c>
      <c r="E93" s="19">
        <v>1.9910176505421615</v>
      </c>
      <c r="F93" s="19">
        <v>1.0744968174630709</v>
      </c>
      <c r="G93" s="19">
        <v>3.6721867251047042</v>
      </c>
      <c r="H93" s="19">
        <v>8.9984726844595855</v>
      </c>
      <c r="I93" s="19">
        <v>1.3911148148212718</v>
      </c>
      <c r="J93" s="19">
        <v>8.6727284508283073</v>
      </c>
      <c r="K93" s="19">
        <v>22.713957834654522</v>
      </c>
      <c r="L93" s="19">
        <v>4.5363902308058419</v>
      </c>
      <c r="M93" s="19">
        <v>1.2561203907259253</v>
      </c>
      <c r="N93" s="19">
        <v>3.6955347434938579</v>
      </c>
      <c r="O93" s="19">
        <v>2.0164280272455146</v>
      </c>
      <c r="P93" s="19">
        <v>3.1059064491628008</v>
      </c>
      <c r="Q93" s="19">
        <v>1.8060492318385026</v>
      </c>
      <c r="R93" s="20">
        <v>100</v>
      </c>
      <c r="S93" s="19">
        <v>89.099855648283906</v>
      </c>
      <c r="T93" s="19">
        <v>84.584793383531007</v>
      </c>
      <c r="U93" s="19">
        <v>15.415206732694211</v>
      </c>
      <c r="V93" s="19">
        <v>10.900144467941308</v>
      </c>
      <c r="W93" s="20">
        <v>100</v>
      </c>
    </row>
    <row r="94" spans="1:23" ht="9.75" customHeight="1">
      <c r="A94" s="16">
        <v>1996</v>
      </c>
      <c r="B94" s="19">
        <v>14.403327525902991</v>
      </c>
      <c r="C94" s="19">
        <v>16.267384131459</v>
      </c>
      <c r="D94" s="19">
        <v>4.4118923882966632</v>
      </c>
      <c r="E94" s="19">
        <v>2.0595919073086022</v>
      </c>
      <c r="F94" s="19">
        <v>1.0624480065131772</v>
      </c>
      <c r="G94" s="19">
        <v>3.7041567880234489</v>
      </c>
      <c r="H94" s="19">
        <v>9.0975139885023193</v>
      </c>
      <c r="I94" s="19">
        <v>1.4231455966490574</v>
      </c>
      <c r="J94" s="19">
        <v>8.6039634996418783</v>
      </c>
      <c r="K94" s="19">
        <v>22.466357573200245</v>
      </c>
      <c r="L94" s="19">
        <v>4.4773473574283482</v>
      </c>
      <c r="M94" s="19">
        <v>1.2082997206593562</v>
      </c>
      <c r="N94" s="19">
        <v>3.7810919762992716</v>
      </c>
      <c r="O94" s="19">
        <v>2.0734929832767763</v>
      </c>
      <c r="P94" s="19">
        <v>3.1109009837897692</v>
      </c>
      <c r="Q94" s="19">
        <v>1.8490862600931059</v>
      </c>
      <c r="R94" s="20">
        <v>100</v>
      </c>
      <c r="S94" s="19">
        <v>88.813591963417196</v>
      </c>
      <c r="T94" s="19">
        <v>84.401699575120531</v>
      </c>
      <c r="U94" s="19">
        <v>15.598301111923478</v>
      </c>
      <c r="V94" s="19">
        <v>11.186408723626814</v>
      </c>
      <c r="W94" s="20">
        <v>100</v>
      </c>
    </row>
    <row r="95" spans="1:23" ht="9.75" customHeight="1">
      <c r="A95" s="16">
        <v>1997</v>
      </c>
      <c r="B95" s="19">
        <v>14.392118784880132</v>
      </c>
      <c r="C95" s="19">
        <v>16.33094885162366</v>
      </c>
      <c r="D95" s="19">
        <v>4.2564685872937442</v>
      </c>
      <c r="E95" s="19">
        <v>2.0583483749962186</v>
      </c>
      <c r="F95" s="19">
        <v>1.0731382790993154</v>
      </c>
      <c r="G95" s="19">
        <v>3.7594053809378156</v>
      </c>
      <c r="H95" s="19">
        <v>9.0972552466552603</v>
      </c>
      <c r="I95" s="19">
        <v>1.4162677404789354</v>
      </c>
      <c r="J95" s="19">
        <v>8.5897656749813169</v>
      </c>
      <c r="K95" s="19">
        <v>22.532316662577127</v>
      </c>
      <c r="L95" s="19">
        <v>4.5210454431884513</v>
      </c>
      <c r="M95" s="19">
        <v>1.2078106845665255</v>
      </c>
      <c r="N95" s="19">
        <v>3.7013668585949238</v>
      </c>
      <c r="O95" s="19">
        <v>2.0803184462886586</v>
      </c>
      <c r="P95" s="19">
        <v>3.114208517222564</v>
      </c>
      <c r="Q95" s="19">
        <v>1.8692162985520788</v>
      </c>
      <c r="R95" s="20">
        <v>100</v>
      </c>
      <c r="S95" s="19">
        <v>88.874482113025906</v>
      </c>
      <c r="T95" s="19">
        <v>84.618013525732167</v>
      </c>
      <c r="U95" s="19">
        <v>15.38198630620456</v>
      </c>
      <c r="V95" s="19">
        <v>11.125517718910816</v>
      </c>
      <c r="W95" s="20">
        <v>100</v>
      </c>
    </row>
    <row r="96" spans="1:23" ht="9.75" customHeight="1">
      <c r="A96" s="16">
        <v>1998</v>
      </c>
      <c r="B96" s="19">
        <v>14.452152614230302</v>
      </c>
      <c r="C96" s="19">
        <v>16.583851526431975</v>
      </c>
      <c r="D96" s="19">
        <v>4.1605913998182178</v>
      </c>
      <c r="E96" s="19">
        <v>2.0546882779796674</v>
      </c>
      <c r="F96" s="19">
        <v>1.0578036125857331</v>
      </c>
      <c r="G96" s="19">
        <v>3.7563180898735777</v>
      </c>
      <c r="H96" s="19">
        <v>9.049200424778606</v>
      </c>
      <c r="I96" s="19">
        <v>1.3879965611078349</v>
      </c>
      <c r="J96" s="19">
        <v>8.6518866083789376</v>
      </c>
      <c r="K96" s="19">
        <v>22.533924900760198</v>
      </c>
      <c r="L96" s="19">
        <v>4.455360206464702</v>
      </c>
      <c r="M96" s="19">
        <v>1.1982140387908349</v>
      </c>
      <c r="N96" s="19">
        <v>3.6610869566405544</v>
      </c>
      <c r="O96" s="19">
        <v>2.0524598299464545</v>
      </c>
      <c r="P96" s="19">
        <v>3.0743327035256298</v>
      </c>
      <c r="Q96" s="19">
        <v>1.8701330138566803</v>
      </c>
      <c r="R96" s="20">
        <v>100</v>
      </c>
      <c r="S96" s="19">
        <v>88.973636125638706</v>
      </c>
      <c r="T96" s="19">
        <v>84.81304472582049</v>
      </c>
      <c r="U96" s="19">
        <v>15.186956039349409</v>
      </c>
      <c r="V96" s="19">
        <v>11.026364639531192</v>
      </c>
      <c r="W96" s="20">
        <v>100</v>
      </c>
    </row>
    <row r="97" spans="1:23" ht="9.75" customHeight="1">
      <c r="A97" s="16">
        <v>1999</v>
      </c>
      <c r="B97" s="19">
        <v>14.595927148601236</v>
      </c>
      <c r="C97" s="19">
        <v>16.718937915841629</v>
      </c>
      <c r="D97" s="19">
        <v>4.0954614757923711</v>
      </c>
      <c r="E97" s="19">
        <v>2.0993870154030239</v>
      </c>
      <c r="F97" s="19">
        <v>1.0371467376856636</v>
      </c>
      <c r="G97" s="19">
        <v>3.7042359523468118</v>
      </c>
      <c r="H97" s="19">
        <v>9.1971853405705684</v>
      </c>
      <c r="I97" s="19">
        <v>1.396012055614362</v>
      </c>
      <c r="J97" s="19">
        <v>8.6382671772902473</v>
      </c>
      <c r="K97" s="19">
        <v>22.243044364854189</v>
      </c>
      <c r="L97" s="19">
        <v>4.4677327571901095</v>
      </c>
      <c r="M97" s="19">
        <v>1.1913163916721312</v>
      </c>
      <c r="N97" s="19">
        <v>3.6552554004028921</v>
      </c>
      <c r="O97" s="19">
        <v>2.0332385983737167</v>
      </c>
      <c r="P97" s="19">
        <v>3.0375131643463584</v>
      </c>
      <c r="Q97" s="19">
        <v>1.8893392558794482</v>
      </c>
      <c r="R97" s="20">
        <v>100</v>
      </c>
      <c r="S97" s="19">
        <v>88.926768426191316</v>
      </c>
      <c r="T97" s="19">
        <v>84.83130695039894</v>
      </c>
      <c r="U97" s="19">
        <v>15.168693801465814</v>
      </c>
      <c r="V97" s="19">
        <v>11.073232325673443</v>
      </c>
      <c r="W97" s="20">
        <v>100</v>
      </c>
    </row>
    <row r="98" spans="1:23" ht="15" customHeight="1">
      <c r="A98" s="16">
        <v>2000</v>
      </c>
      <c r="B98" s="19">
        <v>14.625709746877941</v>
      </c>
      <c r="C98" s="19">
        <v>16.949845409448905</v>
      </c>
      <c r="D98" s="19">
        <v>4.0319548070773825</v>
      </c>
      <c r="E98" s="19">
        <v>2.1112681139114735</v>
      </c>
      <c r="F98" s="19">
        <v>1.0564968099822076</v>
      </c>
      <c r="G98" s="19">
        <v>3.6913595850069951</v>
      </c>
      <c r="H98" s="19">
        <v>9.1903694512519927</v>
      </c>
      <c r="I98" s="19">
        <v>1.3761831035120313</v>
      </c>
      <c r="J98" s="19">
        <v>8.6860671566704397</v>
      </c>
      <c r="K98" s="19">
        <v>22.154254133981272</v>
      </c>
      <c r="L98" s="19">
        <v>4.4472504984975672</v>
      </c>
      <c r="M98" s="19">
        <v>1.2006810050297581</v>
      </c>
      <c r="N98" s="19">
        <v>3.568378519796128</v>
      </c>
      <c r="O98" s="19">
        <v>2.0047494889319659</v>
      </c>
      <c r="P98" s="19">
        <v>3.0309338756791324</v>
      </c>
      <c r="Q98" s="19">
        <v>1.8744986609834191</v>
      </c>
      <c r="R98" s="20">
        <v>100</v>
      </c>
      <c r="S98" s="19">
        <v>89.064922479503593</v>
      </c>
      <c r="T98" s="19">
        <v>85.03296767242621</v>
      </c>
      <c r="U98" s="19">
        <v>14.967032694212399</v>
      </c>
      <c r="V98" s="19">
        <v>10.935077887135018</v>
      </c>
      <c r="W98" s="20">
        <v>100</v>
      </c>
    </row>
    <row r="99" spans="1:23" ht="9.75" customHeight="1">
      <c r="A99" s="16">
        <v>2001</v>
      </c>
      <c r="B99" s="19">
        <v>14.840969374546304</v>
      </c>
      <c r="C99" s="19">
        <v>17.089626179610445</v>
      </c>
      <c r="D99" s="19">
        <v>3.9536300274629048</v>
      </c>
      <c r="E99" s="19">
        <v>2.1007655601975705</v>
      </c>
      <c r="F99" s="19">
        <v>1.0622521104810831</v>
      </c>
      <c r="G99" s="19">
        <v>3.7836740391790573</v>
      </c>
      <c r="H99" s="19">
        <v>9.2492392115455875</v>
      </c>
      <c r="I99" s="19">
        <v>1.3578127649205809</v>
      </c>
      <c r="J99" s="19">
        <v>8.5805555019721513</v>
      </c>
      <c r="K99" s="19">
        <v>22.004500667536409</v>
      </c>
      <c r="L99" s="19">
        <v>4.3347504733670741</v>
      </c>
      <c r="M99" s="19">
        <v>1.191346849888067</v>
      </c>
      <c r="N99" s="19">
        <v>3.576361850421081</v>
      </c>
      <c r="O99" s="19">
        <v>1.9754933931662546</v>
      </c>
      <c r="P99" s="19">
        <v>3.0321218012822793</v>
      </c>
      <c r="Q99" s="19">
        <v>1.8669007528186281</v>
      </c>
      <c r="R99" s="20">
        <v>100</v>
      </c>
      <c r="S99" s="19">
        <v>89.122666236871368</v>
      </c>
      <c r="T99" s="19">
        <v>85.169036209408461</v>
      </c>
      <c r="U99" s="19">
        <v>14.83096434898702</v>
      </c>
      <c r="V99" s="19">
        <v>10.877334321524115</v>
      </c>
      <c r="W99" s="20">
        <v>100</v>
      </c>
    </row>
    <row r="100" spans="1:23" ht="9.75" customHeight="1">
      <c r="A100" s="16">
        <v>2002</v>
      </c>
      <c r="B100" s="19">
        <v>14.747631388789918</v>
      </c>
      <c r="C100" s="19">
        <v>17.27471561452883</v>
      </c>
      <c r="D100" s="19">
        <v>3.9064949778416529</v>
      </c>
      <c r="E100" s="19">
        <v>2.0998446213464748</v>
      </c>
      <c r="F100" s="19">
        <v>1.0782473888379578</v>
      </c>
      <c r="G100" s="19">
        <v>3.7983457803060934</v>
      </c>
      <c r="H100" s="19">
        <v>9.1759085522812889</v>
      </c>
      <c r="I100" s="19">
        <v>1.352601103713875</v>
      </c>
      <c r="J100" s="19">
        <v>8.4139036121908948</v>
      </c>
      <c r="K100" s="19">
        <v>22.096199453147207</v>
      </c>
      <c r="L100" s="19">
        <v>4.3714251400159334</v>
      </c>
      <c r="M100" s="19">
        <v>1.1764103177430913</v>
      </c>
      <c r="N100" s="19">
        <v>3.6602545407597491</v>
      </c>
      <c r="O100" s="19">
        <v>2.0190491727150079</v>
      </c>
      <c r="P100" s="19">
        <v>2.9577088329136525</v>
      </c>
      <c r="Q100" s="19">
        <v>1.8712592026197692</v>
      </c>
      <c r="R100" s="20">
        <v>100</v>
      </c>
      <c r="S100" s="19">
        <v>88.996991058596521</v>
      </c>
      <c r="T100" s="19">
        <v>85.09049608075486</v>
      </c>
      <c r="U100" s="19">
        <v>14.90950361899653</v>
      </c>
      <c r="V100" s="19">
        <v>11.003008641154876</v>
      </c>
      <c r="W100" s="20">
        <v>100</v>
      </c>
    </row>
    <row r="101" spans="1:23" ht="9.75" customHeight="1">
      <c r="A101" s="16">
        <v>2003</v>
      </c>
      <c r="B101" s="19">
        <v>14.807958449206609</v>
      </c>
      <c r="C101" s="19">
        <v>17.041168660950472</v>
      </c>
      <c r="D101" s="19">
        <v>3.8500582525046583</v>
      </c>
      <c r="E101" s="19">
        <v>2.1042002649291991</v>
      </c>
      <c r="F101" s="19">
        <v>1.1007890022463123</v>
      </c>
      <c r="G101" s="19">
        <v>3.7941780910734022</v>
      </c>
      <c r="H101" s="19">
        <v>9.3656262343745631</v>
      </c>
      <c r="I101" s="19">
        <v>1.3574317328524177</v>
      </c>
      <c r="J101" s="19">
        <v>8.4096481708314546</v>
      </c>
      <c r="K101" s="19">
        <v>21.997771991317983</v>
      </c>
      <c r="L101" s="19">
        <v>4.373970506677094</v>
      </c>
      <c r="M101" s="19">
        <v>1.1816241775823615</v>
      </c>
      <c r="N101" s="19">
        <v>3.7165026153778631</v>
      </c>
      <c r="O101" s="19">
        <v>2.0226571820151378</v>
      </c>
      <c r="P101" s="19">
        <v>2.9784745025595192</v>
      </c>
      <c r="Q101" s="19">
        <v>1.8979398662586331</v>
      </c>
      <c r="R101" s="20">
        <v>100</v>
      </c>
      <c r="S101" s="19">
        <v>88.901268039324435</v>
      </c>
      <c r="T101" s="19">
        <v>85.051209786819769</v>
      </c>
      <c r="U101" s="19">
        <v>14.94878991393791</v>
      </c>
      <c r="V101" s="19">
        <v>11.09873166143325</v>
      </c>
      <c r="W101" s="20">
        <v>100</v>
      </c>
    </row>
    <row r="102" spans="1:23" ht="9.75" customHeight="1">
      <c r="A102" s="16">
        <v>2004</v>
      </c>
      <c r="B102" s="19">
        <v>14.652270772239465</v>
      </c>
      <c r="C102" s="19">
        <v>17.203376220945888</v>
      </c>
      <c r="D102" s="19">
        <v>3.7614109172415202</v>
      </c>
      <c r="E102" s="19">
        <v>2.1120172956601442</v>
      </c>
      <c r="F102" s="19">
        <v>1.0875556102032147</v>
      </c>
      <c r="G102" s="19">
        <v>3.7897898354705859</v>
      </c>
      <c r="H102" s="19">
        <v>9.2779245110627482</v>
      </c>
      <c r="I102" s="19">
        <v>1.3493758826919955</v>
      </c>
      <c r="J102" s="19">
        <v>8.4353890357139729</v>
      </c>
      <c r="K102" s="19">
        <v>22.094379056252205</v>
      </c>
      <c r="L102" s="19">
        <v>4.4113699962967035</v>
      </c>
      <c r="M102" s="19">
        <v>1.2052564946204996</v>
      </c>
      <c r="N102" s="19">
        <v>3.731587324421445</v>
      </c>
      <c r="O102" s="19">
        <v>2.0157048948642755</v>
      </c>
      <c r="P102" s="19">
        <v>2.9758754020409928</v>
      </c>
      <c r="Q102" s="19">
        <v>1.8967175278694961</v>
      </c>
      <c r="R102" s="20">
        <v>100</v>
      </c>
      <c r="S102" s="19">
        <v>88.894597852087799</v>
      </c>
      <c r="T102" s="19">
        <v>85.133186934846279</v>
      </c>
      <c r="U102" s="19">
        <v>14.866813842748877</v>
      </c>
      <c r="V102" s="19">
        <v>11.105402925507356</v>
      </c>
      <c r="W102" s="20">
        <v>100</v>
      </c>
    </row>
    <row r="103" spans="1:23" ht="15" customHeight="1">
      <c r="A103" s="16">
        <v>2005</v>
      </c>
      <c r="B103" s="19">
        <v>14.614907453390494</v>
      </c>
      <c r="C103" s="19">
        <v>17.250555692704335</v>
      </c>
      <c r="D103" s="19">
        <v>3.7922214068006799</v>
      </c>
      <c r="E103" s="19">
        <v>2.1172888631881679</v>
      </c>
      <c r="F103" s="19">
        <v>1.0912344158694693</v>
      </c>
      <c r="G103" s="19">
        <v>3.8222199275150017</v>
      </c>
      <c r="H103" s="19">
        <v>9.2250226935871051</v>
      </c>
      <c r="I103" s="19">
        <v>1.3399360064858032</v>
      </c>
      <c r="J103" s="19">
        <v>8.509603301688788</v>
      </c>
      <c r="K103" s="19">
        <v>22.102361958151583</v>
      </c>
      <c r="L103" s="19">
        <v>4.3811336803571033</v>
      </c>
      <c r="M103" s="19">
        <v>1.2484818110298999</v>
      </c>
      <c r="N103" s="19">
        <v>3.6792076792217037</v>
      </c>
      <c r="O103" s="19">
        <v>1.9933609850889924</v>
      </c>
      <c r="P103" s="19">
        <v>2.9572122861399577</v>
      </c>
      <c r="Q103" s="19">
        <v>1.8752514545508687</v>
      </c>
      <c r="R103" s="20">
        <v>100</v>
      </c>
      <c r="S103" s="19">
        <v>88.994954627234421</v>
      </c>
      <c r="T103" s="19">
        <v>85.202733220433743</v>
      </c>
      <c r="U103" s="19">
        <v>14.797266395336216</v>
      </c>
      <c r="V103" s="19">
        <v>11.005044988535536</v>
      </c>
      <c r="W103" s="20">
        <v>100</v>
      </c>
    </row>
    <row r="104" spans="1:23" ht="9.75" customHeight="1">
      <c r="A104" s="16">
        <v>2006</v>
      </c>
      <c r="B104" s="19">
        <v>14.915133544452306</v>
      </c>
      <c r="C104" s="19">
        <v>17.252828443046837</v>
      </c>
      <c r="D104" s="19">
        <v>3.7777789273949041</v>
      </c>
      <c r="E104" s="19">
        <v>2.1234555458453968</v>
      </c>
      <c r="F104" s="19">
        <v>1.0983079688790431</v>
      </c>
      <c r="G104" s="19">
        <v>3.726031606875285</v>
      </c>
      <c r="H104" s="19">
        <v>9.1475531323268839</v>
      </c>
      <c r="I104" s="19">
        <v>1.3232984537444363</v>
      </c>
      <c r="J104" s="19">
        <v>8.5434569130686224</v>
      </c>
      <c r="K104" s="19">
        <v>21.955179235574409</v>
      </c>
      <c r="L104" s="19">
        <v>4.3721429653593669</v>
      </c>
      <c r="M104" s="19">
        <v>1.2491988810940742</v>
      </c>
      <c r="N104" s="19">
        <v>3.7095488532877101</v>
      </c>
      <c r="O104" s="19">
        <v>2.0014057456632233</v>
      </c>
      <c r="P104" s="19">
        <v>2.9298822340427497</v>
      </c>
      <c r="Q104" s="19">
        <v>1.8747987964740422</v>
      </c>
      <c r="R104" s="20">
        <v>100</v>
      </c>
      <c r="S104" s="19">
        <v>88.967493852114487</v>
      </c>
      <c r="T104" s="19">
        <v>85.189714924719581</v>
      </c>
      <c r="U104" s="19">
        <v>14.810286322409713</v>
      </c>
      <c r="V104" s="19">
        <v>11.032507395014809</v>
      </c>
      <c r="W104" s="20">
        <v>100</v>
      </c>
    </row>
    <row r="105" spans="1:23" ht="9.75" customHeight="1">
      <c r="A105" s="16">
        <v>2007</v>
      </c>
      <c r="B105" s="19">
        <v>15.005662477447199</v>
      </c>
      <c r="C105" s="19">
        <v>17.251218779849296</v>
      </c>
      <c r="D105" s="19">
        <v>3.7670469098241766</v>
      </c>
      <c r="E105" s="19">
        <v>2.1090000707538827</v>
      </c>
      <c r="F105" s="19">
        <v>1.0856794141578519</v>
      </c>
      <c r="G105" s="19">
        <v>3.6760261524038631</v>
      </c>
      <c r="H105" s="19">
        <v>9.0506428874659495</v>
      </c>
      <c r="I105" s="19">
        <v>1.332339034917041</v>
      </c>
      <c r="J105" s="19">
        <v>8.4917701737007825</v>
      </c>
      <c r="K105" s="19">
        <v>22.202609270527471</v>
      </c>
      <c r="L105" s="19">
        <v>4.3549109385502529</v>
      </c>
      <c r="M105" s="19">
        <v>1.2475189708847774</v>
      </c>
      <c r="N105" s="19">
        <v>3.6985689142816711</v>
      </c>
      <c r="O105" s="19">
        <v>1.9955587345668093</v>
      </c>
      <c r="P105" s="19">
        <v>2.8641980489616867</v>
      </c>
      <c r="Q105" s="19">
        <v>1.8672493543708211</v>
      </c>
      <c r="R105" s="20">
        <v>100</v>
      </c>
      <c r="S105" s="19">
        <v>88.997284023773304</v>
      </c>
      <c r="T105" s="19">
        <v>85.23023711394913</v>
      </c>
      <c r="U105" s="19">
        <v>14.769763018714402</v>
      </c>
      <c r="V105" s="19">
        <v>11.002716108890226</v>
      </c>
      <c r="W105" s="20">
        <v>100</v>
      </c>
    </row>
    <row r="106" spans="1:23" ht="9.75" customHeight="1">
      <c r="A106" s="16">
        <v>2008</v>
      </c>
      <c r="B106" s="19">
        <v>14.891660523329854</v>
      </c>
      <c r="C106" s="19">
        <v>17.056105290790637</v>
      </c>
      <c r="D106" s="19">
        <v>3.876353005751378</v>
      </c>
      <c r="E106" s="19">
        <v>2.1424323274749257</v>
      </c>
      <c r="F106" s="19">
        <v>1.079438703672768</v>
      </c>
      <c r="G106" s="19">
        <v>3.7140687692137471</v>
      </c>
      <c r="H106" s="19">
        <v>9.0004708710376562</v>
      </c>
      <c r="I106" s="19">
        <v>1.3448574521676686</v>
      </c>
      <c r="J106" s="19">
        <v>8.5575717945992142</v>
      </c>
      <c r="K106" s="19">
        <v>22.343762065202537</v>
      </c>
      <c r="L106" s="19">
        <v>4.3462554427650009</v>
      </c>
      <c r="M106" s="19">
        <v>1.2386032677200374</v>
      </c>
      <c r="N106" s="19">
        <v>3.6686574838425541</v>
      </c>
      <c r="O106" s="19">
        <v>1.9857332410567263</v>
      </c>
      <c r="P106" s="19">
        <v>2.9028384168631884</v>
      </c>
      <c r="Q106" s="19">
        <v>1.8511918218049044</v>
      </c>
      <c r="R106" s="20">
        <v>100</v>
      </c>
      <c r="S106" s="19">
        <v>89.007128150946016</v>
      </c>
      <c r="T106" s="19">
        <v>85.130775145194633</v>
      </c>
      <c r="U106" s="19">
        <v>14.869225332098157</v>
      </c>
      <c r="V106" s="19">
        <v>10.992872326346779</v>
      </c>
      <c r="W106" s="20">
        <v>100</v>
      </c>
    </row>
    <row r="107" spans="1:23" ht="9.75" customHeight="1">
      <c r="A107" s="16">
        <v>2009</v>
      </c>
      <c r="B107" s="19">
        <v>14.449417416171174</v>
      </c>
      <c r="C107" s="19">
        <v>17.343814163958907</v>
      </c>
      <c r="D107" s="19">
        <v>4.0347881241516541</v>
      </c>
      <c r="E107" s="19">
        <v>2.1797207910708236</v>
      </c>
      <c r="F107" s="19">
        <v>1.0227264325155987</v>
      </c>
      <c r="G107" s="19">
        <v>3.7278364434070483</v>
      </c>
      <c r="H107" s="19">
        <v>8.9215830115130412</v>
      </c>
      <c r="I107" s="19">
        <v>1.3860557729214276</v>
      </c>
      <c r="J107" s="19">
        <v>8.5286317367059983</v>
      </c>
      <c r="K107" s="19">
        <v>22.370549003368918</v>
      </c>
      <c r="L107" s="19">
        <v>4.4043408588841428</v>
      </c>
      <c r="M107" s="19">
        <v>1.1661459399901053</v>
      </c>
      <c r="N107" s="19">
        <v>3.7055966376046783</v>
      </c>
      <c r="O107" s="19">
        <v>1.9725581224662883</v>
      </c>
      <c r="P107" s="19">
        <v>2.9363052251775525</v>
      </c>
      <c r="Q107" s="19">
        <v>1.8499299576483892</v>
      </c>
      <c r="R107" s="20">
        <v>100</v>
      </c>
      <c r="S107" s="19">
        <v>88.906138355844135</v>
      </c>
      <c r="T107" s="19">
        <v>84.871350231692489</v>
      </c>
      <c r="U107" s="19">
        <v>15.128649405863261</v>
      </c>
      <c r="V107" s="19">
        <v>11.093861281711607</v>
      </c>
      <c r="W107" s="20">
        <v>100</v>
      </c>
    </row>
    <row r="108" spans="1:23" ht="15" customHeight="1">
      <c r="A108" s="16">
        <v>2010</v>
      </c>
      <c r="B108" s="19">
        <v>14.918759742343417</v>
      </c>
      <c r="C108" s="19">
        <v>17.449316641505451</v>
      </c>
      <c r="D108" s="19">
        <v>4.0034712139191413</v>
      </c>
      <c r="E108" s="19">
        <v>2.1718028423199431</v>
      </c>
      <c r="F108" s="19">
        <v>1.0355869310999075</v>
      </c>
      <c r="G108" s="19">
        <v>3.6657265489222315</v>
      </c>
      <c r="H108" s="19">
        <v>8.804859725329985</v>
      </c>
      <c r="I108" s="19">
        <v>1.3553527056740873</v>
      </c>
      <c r="J108" s="19">
        <v>8.6374414813315266</v>
      </c>
      <c r="K108" s="19">
        <v>21.944168161623296</v>
      </c>
      <c r="L108" s="19">
        <v>4.4316057880126376</v>
      </c>
      <c r="M108" s="19">
        <v>1.1742139686737492</v>
      </c>
      <c r="N108" s="19">
        <v>3.6841206963016244</v>
      </c>
      <c r="O108" s="19">
        <v>1.9902609946612282</v>
      </c>
      <c r="P108" s="19">
        <v>2.8641895683972272</v>
      </c>
      <c r="Q108" s="19">
        <v>1.8691233775323632</v>
      </c>
      <c r="R108" s="20">
        <v>100</v>
      </c>
      <c r="S108" s="19">
        <v>88.929339771158567</v>
      </c>
      <c r="T108" s="19">
        <v>84.925868557239426</v>
      </c>
      <c r="U108" s="19">
        <v>15.074131830408387</v>
      </c>
      <c r="V108" s="19">
        <v>11.070660616489246</v>
      </c>
      <c r="W108" s="20">
        <v>100</v>
      </c>
    </row>
    <row r="109" spans="1:23" ht="9.75" customHeight="1">
      <c r="A109" s="16">
        <v>2011</v>
      </c>
      <c r="B109" s="19">
        <v>15.018021290914048</v>
      </c>
      <c r="C109" s="19">
        <v>17.774718975255325</v>
      </c>
      <c r="D109" s="19">
        <v>4.0006594516321137</v>
      </c>
      <c r="E109" s="19">
        <v>2.1360562140095993</v>
      </c>
      <c r="F109" s="19">
        <v>1.0234287778234472</v>
      </c>
      <c r="G109" s="19">
        <v>3.5467187627415595</v>
      </c>
      <c r="H109" s="19">
        <v>8.7149847327804135</v>
      </c>
      <c r="I109" s="19">
        <v>1.3415213185078898</v>
      </c>
      <c r="J109" s="19">
        <v>8.726434323773784</v>
      </c>
      <c r="K109" s="19">
        <v>21.781681725216405</v>
      </c>
      <c r="L109" s="19">
        <v>4.4248167892464743</v>
      </c>
      <c r="M109" s="19">
        <v>1.185042819876462</v>
      </c>
      <c r="N109" s="19">
        <v>3.681319916411252</v>
      </c>
      <c r="O109" s="19">
        <v>1.9252686281083227</v>
      </c>
      <c r="P109" s="19">
        <v>2.8336354103945589</v>
      </c>
      <c r="Q109" s="19">
        <v>1.8856902455357694</v>
      </c>
      <c r="R109" s="20">
        <v>100</v>
      </c>
      <c r="S109" s="19">
        <v>89.030143059654591</v>
      </c>
      <c r="T109" s="19">
        <v>85.029483608022474</v>
      </c>
      <c r="U109" s="19">
        <v>14.970515774204948</v>
      </c>
      <c r="V109" s="19">
        <v>10.969856322572832</v>
      </c>
      <c r="W109" s="20">
        <v>100</v>
      </c>
    </row>
    <row r="110" spans="1:23" ht="9.75" customHeight="1">
      <c r="A110" s="16">
        <v>2012</v>
      </c>
      <c r="B110" s="19">
        <v>14.998191879596352</v>
      </c>
      <c r="C110" s="19">
        <v>17.910372162304789</v>
      </c>
      <c r="D110" s="19">
        <v>3.9847519321422289</v>
      </c>
      <c r="E110" s="19">
        <v>2.1387582728286496</v>
      </c>
      <c r="F110" s="19">
        <v>1.0467258883658328</v>
      </c>
      <c r="G110" s="19">
        <v>3.5535713363533228</v>
      </c>
      <c r="H110" s="19">
        <v>8.6293674322075891</v>
      </c>
      <c r="I110" s="19">
        <v>1.3309235551094249</v>
      </c>
      <c r="J110" s="19">
        <v>8.7559990413927888</v>
      </c>
      <c r="K110" s="19">
        <v>21.619878955666838</v>
      </c>
      <c r="L110" s="19">
        <v>4.4493189289420298</v>
      </c>
      <c r="M110" s="19">
        <v>1.1701769066035772</v>
      </c>
      <c r="N110" s="19">
        <v>3.6805768669036825</v>
      </c>
      <c r="O110" s="19">
        <v>1.9657174061444462</v>
      </c>
      <c r="P110" s="19">
        <v>2.8944739279818092</v>
      </c>
      <c r="Q110" s="19">
        <v>1.871194861929899</v>
      </c>
      <c r="R110" s="20">
        <v>100</v>
      </c>
      <c r="S110" s="19">
        <v>89.01282839155715</v>
      </c>
      <c r="T110" s="19">
        <v>85.028076459414933</v>
      </c>
      <c r="U110" s="19">
        <v>14.971922895058331</v>
      </c>
      <c r="V110" s="19">
        <v>10.987170962916103</v>
      </c>
      <c r="W110" s="20">
        <v>100</v>
      </c>
    </row>
    <row r="111" spans="1:23" ht="9.75" customHeight="1">
      <c r="A111" s="16">
        <v>2013</v>
      </c>
      <c r="B111" s="19">
        <v>15.01159956360593</v>
      </c>
      <c r="C111" s="19">
        <v>18.012751901948199</v>
      </c>
      <c r="D111" s="19">
        <v>3.9841933002340859</v>
      </c>
      <c r="E111" s="19">
        <v>2.1505966202270383</v>
      </c>
      <c r="F111" s="19">
        <v>1.0319913901054645</v>
      </c>
      <c r="G111" s="19">
        <v>3.6172626969593997</v>
      </c>
      <c r="H111" s="19">
        <v>8.6273368084396793</v>
      </c>
      <c r="I111" s="19">
        <v>1.3464474942737044</v>
      </c>
      <c r="J111" s="19">
        <v>8.688952536245564</v>
      </c>
      <c r="K111" s="19">
        <v>21.541896033124416</v>
      </c>
      <c r="L111" s="19">
        <v>4.4321030056759545</v>
      </c>
      <c r="M111" s="19">
        <v>1.1313620088600267</v>
      </c>
      <c r="N111" s="19">
        <v>3.6876939310705028</v>
      </c>
      <c r="O111" s="19">
        <v>1.9523363364922348</v>
      </c>
      <c r="P111" s="19">
        <v>2.8829841708827306</v>
      </c>
      <c r="Q111" s="19">
        <v>1.9004922018550681</v>
      </c>
      <c r="R111" s="20">
        <v>100</v>
      </c>
      <c r="S111" s="19">
        <v>88.962433416081453</v>
      </c>
      <c r="T111" s="19">
        <v>84.97824011584737</v>
      </c>
      <c r="U111" s="19">
        <v>15.021759884152635</v>
      </c>
      <c r="V111" s="19">
        <v>11.037566583918547</v>
      </c>
      <c r="W111" s="20">
        <v>100</v>
      </c>
    </row>
    <row r="112" spans="1:23" ht="9.75" customHeight="1">
      <c r="A112" s="16">
        <v>2014</v>
      </c>
      <c r="B112" s="19">
        <v>15.016137223200404</v>
      </c>
      <c r="C112" s="19">
        <v>18.060136274649444</v>
      </c>
      <c r="D112" s="19">
        <v>4.0176795276640496</v>
      </c>
      <c r="E112" s="19">
        <v>2.1653829660855148</v>
      </c>
      <c r="F112" s="19">
        <v>1.0257016019298315</v>
      </c>
      <c r="G112" s="19">
        <v>3.57722030626377</v>
      </c>
      <c r="H112" s="19">
        <v>8.6506716377202046</v>
      </c>
      <c r="I112" s="19">
        <v>1.3365962627698293</v>
      </c>
      <c r="J112" s="19">
        <v>8.6598300033032611</v>
      </c>
      <c r="K112" s="19">
        <v>21.491254882916081</v>
      </c>
      <c r="L112" s="19">
        <v>4.426665911563533</v>
      </c>
      <c r="M112" s="19">
        <v>1.1399579743436663</v>
      </c>
      <c r="N112" s="19">
        <v>3.7203108095412709</v>
      </c>
      <c r="O112" s="19">
        <v>1.9148123581340517</v>
      </c>
      <c r="P112" s="19">
        <v>2.8716834809698857</v>
      </c>
      <c r="Q112" s="19">
        <v>1.9259586274194869</v>
      </c>
      <c r="R112" s="20">
        <v>100</v>
      </c>
      <c r="S112" s="19">
        <v>88.936938824524134</v>
      </c>
      <c r="T112" s="19">
        <v>84.919259296860091</v>
      </c>
      <c r="U112" s="19">
        <v>15.080740551614204</v>
      </c>
      <c r="V112" s="19">
        <v>11.063061023950153</v>
      </c>
      <c r="W112" s="20">
        <v>100</v>
      </c>
    </row>
    <row r="113" spans="1:23" ht="15" customHeight="1">
      <c r="A113" s="16">
        <v>2015</v>
      </c>
      <c r="B113" s="19">
        <v>15.259807256773712</v>
      </c>
      <c r="C113" s="19">
        <v>18.161091347939916</v>
      </c>
      <c r="D113" s="19">
        <v>4.0872164558689681</v>
      </c>
      <c r="E113" s="19">
        <v>2.1421615224437693</v>
      </c>
      <c r="F113" s="19">
        <v>1.0234747061008835</v>
      </c>
      <c r="G113" s="19">
        <v>3.6221520049806113</v>
      </c>
      <c r="H113" s="19">
        <v>8.5521407358371171</v>
      </c>
      <c r="I113" s="19">
        <v>1.3208058751358465</v>
      </c>
      <c r="J113" s="19">
        <v>8.4924694897428168</v>
      </c>
      <c r="K113" s="19">
        <v>21.355651285696872</v>
      </c>
      <c r="L113" s="19">
        <v>4.4538130066644142</v>
      </c>
      <c r="M113" s="19">
        <v>1.1272177550318843</v>
      </c>
      <c r="N113" s="19">
        <v>3.7447993705628662</v>
      </c>
      <c r="O113" s="19">
        <v>1.89669560101977</v>
      </c>
      <c r="P113" s="19">
        <v>2.8482076660830167</v>
      </c>
      <c r="Q113" s="19">
        <v>1.9122954457041135</v>
      </c>
      <c r="R113" s="20">
        <v>100</v>
      </c>
      <c r="S113" s="19">
        <v>88.983241710720208</v>
      </c>
      <c r="T113" s="19">
        <v>84.896025254851239</v>
      </c>
      <c r="U113" s="19">
        <v>15.103974270735334</v>
      </c>
      <c r="V113" s="19">
        <v>11.016757814866365</v>
      </c>
      <c r="W113" s="20">
        <v>100</v>
      </c>
    </row>
    <row r="114" spans="1:23" ht="9.75" customHeight="1">
      <c r="A114" s="16">
        <v>2016</v>
      </c>
      <c r="B114" s="19">
        <v>15.148426592070035</v>
      </c>
      <c r="C114" s="19">
        <v>18.123429964314241</v>
      </c>
      <c r="D114" s="19">
        <v>4.1518718956814791</v>
      </c>
      <c r="E114" s="19">
        <v>2.1291530688128502</v>
      </c>
      <c r="F114" s="19">
        <v>1.0195829575605715</v>
      </c>
      <c r="G114" s="19">
        <v>3.5927899300197534</v>
      </c>
      <c r="H114" s="19">
        <v>8.5698305261901542</v>
      </c>
      <c r="I114" s="19">
        <v>1.3046600177546008</v>
      </c>
      <c r="J114" s="19">
        <v>8.7870625528347688</v>
      </c>
      <c r="K114" s="19">
        <v>21.275499251043982</v>
      </c>
      <c r="L114" s="19">
        <v>4.4051441378389811</v>
      </c>
      <c r="M114" s="19">
        <v>1.091933627171743</v>
      </c>
      <c r="N114" s="19">
        <v>3.7594623406835308</v>
      </c>
      <c r="O114" s="19">
        <v>1.8790454748013907</v>
      </c>
      <c r="P114" s="19">
        <v>2.8569713645265336</v>
      </c>
      <c r="Q114" s="19">
        <v>1.9051362986953828</v>
      </c>
      <c r="R114" s="20">
        <v>100</v>
      </c>
      <c r="S114" s="19">
        <v>89.02254279925225</v>
      </c>
      <c r="T114" s="19">
        <v>84.870670903570769</v>
      </c>
      <c r="U114" s="19">
        <v>15.129329096429235</v>
      </c>
      <c r="V114" s="19">
        <v>10.977457200747756</v>
      </c>
      <c r="W114" s="20">
        <v>100</v>
      </c>
    </row>
    <row r="115" spans="1:23" ht="9.75" customHeight="1">
      <c r="A115" s="16">
        <v>2017</v>
      </c>
      <c r="B115" s="19">
        <v>15.115301863222255</v>
      </c>
      <c r="C115" s="19">
        <v>18.215841265350893</v>
      </c>
      <c r="D115" s="19">
        <v>4.186310664888607</v>
      </c>
      <c r="E115" s="19">
        <v>2.1184369170842636</v>
      </c>
      <c r="F115" s="19">
        <v>1.0315140865423522</v>
      </c>
      <c r="G115" s="19">
        <v>3.6028159144028935</v>
      </c>
      <c r="H115" s="19">
        <v>8.5521107542449357</v>
      </c>
      <c r="I115" s="19">
        <v>1.3110068431714832</v>
      </c>
      <c r="J115" s="19">
        <v>8.8240239997225469</v>
      </c>
      <c r="K115" s="19">
        <v>21.190427210294068</v>
      </c>
      <c r="L115" s="19">
        <v>4.4220698570638763</v>
      </c>
      <c r="M115" s="19">
        <v>1.0816987154857782</v>
      </c>
      <c r="N115" s="19">
        <v>3.7304719020589356</v>
      </c>
      <c r="O115" s="19">
        <v>1.859885230840582</v>
      </c>
      <c r="P115" s="19">
        <v>2.8610747444606215</v>
      </c>
      <c r="Q115" s="19">
        <v>1.8970101331708509</v>
      </c>
      <c r="R115" s="20">
        <v>100</v>
      </c>
      <c r="S115" s="19">
        <v>89.083189075678831</v>
      </c>
      <c r="T115" s="19">
        <v>84.896878410790222</v>
      </c>
      <c r="U115" s="19">
        <v>15.103121691214723</v>
      </c>
      <c r="V115" s="19">
        <v>10.916811026326116</v>
      </c>
      <c r="W115" s="20">
        <v>100</v>
      </c>
    </row>
  </sheetData>
  <mergeCells count="12">
    <mergeCell ref="B60:J60"/>
    <mergeCell ref="K60:R60"/>
    <mergeCell ref="S60:W60"/>
    <mergeCell ref="B88:J88"/>
    <mergeCell ref="K88:R88"/>
    <mergeCell ref="S88:W88"/>
    <mergeCell ref="B5:J5"/>
    <mergeCell ref="K5:R5"/>
    <mergeCell ref="S5:W5"/>
    <mergeCell ref="B33:J33"/>
    <mergeCell ref="K33:R33"/>
    <mergeCell ref="S33:W3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81"/>
  <sheetViews>
    <sheetView topLeftCell="B115" workbookViewId="0">
      <selection activeCell="B168" sqref="B168"/>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31" t="s">
        <v>28</v>
      </c>
      <c r="L1"/>
      <c r="M1"/>
      <c r="N1"/>
      <c r="O1"/>
      <c r="P1"/>
      <c r="Q1"/>
      <c r="R1"/>
      <c r="S1"/>
      <c r="T1"/>
      <c r="U1"/>
      <c r="V1"/>
      <c r="W1"/>
    </row>
    <row r="2" spans="1:23" ht="13.5" customHeight="1">
      <c r="A2"/>
      <c r="B2" s="229" t="s">
        <v>59</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02">
        <v>1991</v>
      </c>
      <c r="B6" s="703">
        <v>2345.8879999999999</v>
      </c>
      <c r="C6" s="703">
        <v>3677.4229999999998</v>
      </c>
      <c r="D6" s="703">
        <v>23.687999999999999</v>
      </c>
      <c r="E6" s="703">
        <v>648.70899999999995</v>
      </c>
      <c r="F6" s="703">
        <v>42.445999999999998</v>
      </c>
      <c r="G6" s="703">
        <v>81.988</v>
      </c>
      <c r="H6" s="703">
        <v>997.93899999999996</v>
      </c>
      <c r="I6" s="703">
        <v>735.58399999999995</v>
      </c>
      <c r="J6" s="703">
        <v>2715.5010000000002</v>
      </c>
      <c r="K6" s="703">
        <v>2042.4459999999999</v>
      </c>
      <c r="L6" s="703">
        <v>1329.252</v>
      </c>
      <c r="M6" s="703">
        <v>61.530999999999999</v>
      </c>
      <c r="N6" s="703">
        <v>547.17100000000005</v>
      </c>
      <c r="O6" s="703">
        <v>676.88300000000004</v>
      </c>
      <c r="P6" s="703">
        <v>1057.598</v>
      </c>
      <c r="Q6" s="703">
        <v>483.95</v>
      </c>
      <c r="R6" s="703">
        <v>17468</v>
      </c>
      <c r="S6" s="703">
        <v>14375.7</v>
      </c>
      <c r="T6" s="703">
        <v>14352.012000000001</v>
      </c>
      <c r="U6" s="703">
        <v>3115.9850000000001</v>
      </c>
      <c r="V6" s="703">
        <v>3092.297</v>
      </c>
      <c r="W6" s="703">
        <v>17468</v>
      </c>
    </row>
    <row r="7" spans="1:23" ht="9.75" customHeight="1">
      <c r="A7" s="702">
        <v>1992</v>
      </c>
      <c r="B7" s="703">
        <v>2586.9839999999999</v>
      </c>
      <c r="C7" s="703">
        <v>3750.5880000000002</v>
      </c>
      <c r="D7" s="703">
        <v>18.693000000000001</v>
      </c>
      <c r="E7" s="703">
        <v>565.56200000000001</v>
      </c>
      <c r="F7" s="703">
        <v>34.139000000000003</v>
      </c>
      <c r="G7" s="703">
        <v>81.501000000000005</v>
      </c>
      <c r="H7" s="703">
        <v>929.16099999999994</v>
      </c>
      <c r="I7" s="703">
        <v>641.15499999999997</v>
      </c>
      <c r="J7" s="703">
        <v>2518.6799999999998</v>
      </c>
      <c r="K7" s="703">
        <v>2081.4859999999999</v>
      </c>
      <c r="L7" s="703">
        <v>1163.9770000000001</v>
      </c>
      <c r="M7" s="703">
        <v>55.103000000000002</v>
      </c>
      <c r="N7" s="703">
        <v>581.64499999999998</v>
      </c>
      <c r="O7" s="703">
        <v>587.13099999999997</v>
      </c>
      <c r="P7" s="703">
        <v>954.54100000000005</v>
      </c>
      <c r="Q7" s="703">
        <v>562.65300000000002</v>
      </c>
      <c r="R7" s="703">
        <v>17113</v>
      </c>
      <c r="S7" s="703">
        <v>14174.852999999999</v>
      </c>
      <c r="T7" s="703">
        <v>14156.16</v>
      </c>
      <c r="U7" s="703">
        <v>2956.8389999999999</v>
      </c>
      <c r="V7" s="703">
        <v>2938.1460000000002</v>
      </c>
      <c r="W7" s="703">
        <v>17113</v>
      </c>
    </row>
    <row r="8" spans="1:23" ht="9.75" customHeight="1">
      <c r="A8" s="702">
        <v>1993</v>
      </c>
      <c r="B8" s="703">
        <v>2167.3609999999999</v>
      </c>
      <c r="C8" s="703">
        <v>3397.2959999999998</v>
      </c>
      <c r="D8" s="703">
        <v>17.093</v>
      </c>
      <c r="E8" s="703">
        <v>799.21500000000003</v>
      </c>
      <c r="F8" s="703">
        <v>28.138000000000002</v>
      </c>
      <c r="G8" s="703">
        <v>81.447000000000003</v>
      </c>
      <c r="H8" s="703">
        <v>800.452</v>
      </c>
      <c r="I8" s="703">
        <v>925.08699999999999</v>
      </c>
      <c r="J8" s="703">
        <v>2451.4340000000002</v>
      </c>
      <c r="K8" s="703">
        <v>1870.992</v>
      </c>
      <c r="L8" s="703">
        <v>1057.115</v>
      </c>
      <c r="M8" s="703">
        <v>65.625</v>
      </c>
      <c r="N8" s="703">
        <v>745.21699999999998</v>
      </c>
      <c r="O8" s="703">
        <v>790.75</v>
      </c>
      <c r="P8" s="703">
        <v>1026.2940000000001</v>
      </c>
      <c r="Q8" s="703">
        <v>612.48400000000004</v>
      </c>
      <c r="R8" s="703">
        <v>16836</v>
      </c>
      <c r="S8" s="703">
        <v>12963.246999999999</v>
      </c>
      <c r="T8" s="703">
        <v>12946.154</v>
      </c>
      <c r="U8" s="703">
        <v>3889.846</v>
      </c>
      <c r="V8" s="703">
        <v>3872.7530000000002</v>
      </c>
      <c r="W8" s="703">
        <v>16836</v>
      </c>
    </row>
    <row r="9" spans="1:23" ht="9.75" customHeight="1">
      <c r="A9" s="702">
        <v>1994</v>
      </c>
      <c r="B9" s="703">
        <v>2340.2570000000001</v>
      </c>
      <c r="C9" s="703">
        <v>3780.1419999999998</v>
      </c>
      <c r="D9" s="703">
        <v>18.344999999999999</v>
      </c>
      <c r="E9" s="703">
        <v>762.04200000000003</v>
      </c>
      <c r="F9" s="703">
        <v>29.347999999999999</v>
      </c>
      <c r="G9" s="703">
        <v>82.123000000000005</v>
      </c>
      <c r="H9" s="703">
        <v>867.58500000000004</v>
      </c>
      <c r="I9" s="703">
        <v>804.65599999999995</v>
      </c>
      <c r="J9" s="703">
        <v>2675.5540000000001</v>
      </c>
      <c r="K9" s="703">
        <v>2004.3810000000001</v>
      </c>
      <c r="L9" s="703">
        <v>1258.116</v>
      </c>
      <c r="M9" s="703">
        <v>68.908000000000001</v>
      </c>
      <c r="N9" s="703">
        <v>694.84699999999998</v>
      </c>
      <c r="O9" s="703">
        <v>876.93700000000001</v>
      </c>
      <c r="P9" s="703">
        <v>955.78499999999997</v>
      </c>
      <c r="Q9" s="703">
        <v>628.97500000000002</v>
      </c>
      <c r="R9" s="703">
        <v>17848</v>
      </c>
      <c r="S9" s="703">
        <v>14080.544</v>
      </c>
      <c r="T9" s="703">
        <v>14062.199000000001</v>
      </c>
      <c r="U9" s="703">
        <v>3785.8020000000001</v>
      </c>
      <c r="V9" s="703">
        <v>3767.4569999999999</v>
      </c>
      <c r="W9" s="703">
        <v>17848</v>
      </c>
    </row>
    <row r="10" spans="1:23" ht="15" customHeight="1">
      <c r="A10" s="702">
        <v>1995</v>
      </c>
      <c r="B10" s="703">
        <v>2244.0129999999999</v>
      </c>
      <c r="C10" s="703">
        <v>3809.4319999999998</v>
      </c>
      <c r="D10" s="703">
        <v>17.14</v>
      </c>
      <c r="E10" s="703">
        <v>815.90800000000002</v>
      </c>
      <c r="F10" s="703">
        <v>29.01</v>
      </c>
      <c r="G10" s="703">
        <v>70.334999999999994</v>
      </c>
      <c r="H10" s="703">
        <v>915.83500000000004</v>
      </c>
      <c r="I10" s="703">
        <v>972.81299999999999</v>
      </c>
      <c r="J10" s="703">
        <v>2973.0309999999999</v>
      </c>
      <c r="K10" s="703">
        <v>2168.181</v>
      </c>
      <c r="L10" s="703">
        <v>1307.2560000000001</v>
      </c>
      <c r="M10" s="703">
        <v>70.260999999999996</v>
      </c>
      <c r="N10" s="703">
        <v>804.73299999999995</v>
      </c>
      <c r="O10" s="703">
        <v>938.66200000000003</v>
      </c>
      <c r="P10" s="703">
        <v>1042.123</v>
      </c>
      <c r="Q10" s="703">
        <v>681.26400000000001</v>
      </c>
      <c r="R10" s="703">
        <v>18860</v>
      </c>
      <c r="S10" s="703">
        <v>14646.617</v>
      </c>
      <c r="T10" s="703">
        <v>14629.477000000001</v>
      </c>
      <c r="U10" s="703">
        <v>4230.5200000000004</v>
      </c>
      <c r="V10" s="703">
        <v>4213.38</v>
      </c>
      <c r="W10" s="703">
        <v>18860</v>
      </c>
    </row>
    <row r="11" spans="1:23" ht="9.75" customHeight="1">
      <c r="A11" s="702">
        <v>1996</v>
      </c>
      <c r="B11" s="703">
        <v>2541.306</v>
      </c>
      <c r="C11" s="703">
        <v>4004.1990000000001</v>
      </c>
      <c r="D11" s="703">
        <v>17.683</v>
      </c>
      <c r="E11" s="703">
        <v>815.43899999999996</v>
      </c>
      <c r="F11" s="703">
        <v>32.018000000000001</v>
      </c>
      <c r="G11" s="703">
        <v>86.475999999999999</v>
      </c>
      <c r="H11" s="703">
        <v>977.33699999999999</v>
      </c>
      <c r="I11" s="703">
        <v>882.97299999999996</v>
      </c>
      <c r="J11" s="703">
        <v>3125.9920000000002</v>
      </c>
      <c r="K11" s="703">
        <v>2435.596</v>
      </c>
      <c r="L11" s="703">
        <v>1418.575</v>
      </c>
      <c r="M11" s="703">
        <v>72.094999999999999</v>
      </c>
      <c r="N11" s="703">
        <v>798.48</v>
      </c>
      <c r="O11" s="703">
        <v>959.47400000000005</v>
      </c>
      <c r="P11" s="703">
        <v>1134.107</v>
      </c>
      <c r="Q11" s="703">
        <v>722.25099999999998</v>
      </c>
      <c r="R11" s="703">
        <v>20024</v>
      </c>
      <c r="S11" s="703">
        <v>15845.384</v>
      </c>
      <c r="T11" s="703">
        <v>15827.700999999999</v>
      </c>
      <c r="U11" s="703">
        <v>4196.3</v>
      </c>
      <c r="V11" s="703">
        <v>4178.6170000000002</v>
      </c>
      <c r="W11" s="703">
        <v>20024</v>
      </c>
    </row>
    <row r="12" spans="1:23" ht="9.75" customHeight="1">
      <c r="A12" s="702">
        <v>1997</v>
      </c>
      <c r="B12" s="703">
        <v>2499.4969999999998</v>
      </c>
      <c r="C12" s="703">
        <v>3875.5479999999998</v>
      </c>
      <c r="D12" s="703">
        <v>17.018999999999998</v>
      </c>
      <c r="E12" s="703">
        <v>820.91399999999999</v>
      </c>
      <c r="F12" s="703">
        <v>44.57</v>
      </c>
      <c r="G12" s="703">
        <v>88.47</v>
      </c>
      <c r="H12" s="703">
        <v>925.84799999999996</v>
      </c>
      <c r="I12" s="703">
        <v>1093.6379999999999</v>
      </c>
      <c r="J12" s="703">
        <v>3190.3679999999999</v>
      </c>
      <c r="K12" s="703">
        <v>2415.2849999999999</v>
      </c>
      <c r="L12" s="703">
        <v>1423.4549999999999</v>
      </c>
      <c r="M12" s="703">
        <v>67.647999999999996</v>
      </c>
      <c r="N12" s="703">
        <v>877.90499999999997</v>
      </c>
      <c r="O12" s="703">
        <v>986.37099999999998</v>
      </c>
      <c r="P12" s="703">
        <v>1148.9359999999999</v>
      </c>
      <c r="Q12" s="703">
        <v>751.529</v>
      </c>
      <c r="R12" s="703">
        <v>20227</v>
      </c>
      <c r="S12" s="703">
        <v>15696.644</v>
      </c>
      <c r="T12" s="703">
        <v>15679.625</v>
      </c>
      <c r="U12" s="703">
        <v>4547.3760000000002</v>
      </c>
      <c r="V12" s="703">
        <v>4530.357</v>
      </c>
      <c r="W12" s="703">
        <v>20227</v>
      </c>
    </row>
    <row r="13" spans="1:23" ht="9.75" customHeight="1">
      <c r="A13" s="702">
        <v>1998</v>
      </c>
      <c r="B13" s="703">
        <v>2525.5410000000002</v>
      </c>
      <c r="C13" s="703">
        <v>3951.1010000000001</v>
      </c>
      <c r="D13" s="703">
        <v>17.72</v>
      </c>
      <c r="E13" s="703">
        <v>854.78599999999994</v>
      </c>
      <c r="F13" s="703">
        <v>37.043999999999997</v>
      </c>
      <c r="G13" s="703">
        <v>74.563000000000002</v>
      </c>
      <c r="H13" s="703">
        <v>939.95899999999995</v>
      </c>
      <c r="I13" s="703">
        <v>1078.0940000000001</v>
      </c>
      <c r="J13" s="703">
        <v>2854.3029999999999</v>
      </c>
      <c r="K13" s="703">
        <v>2175.433</v>
      </c>
      <c r="L13" s="703">
        <v>1333.934</v>
      </c>
      <c r="M13" s="703">
        <v>70.975999999999999</v>
      </c>
      <c r="N13" s="703">
        <v>894.86599999999999</v>
      </c>
      <c r="O13" s="703">
        <v>1001.083</v>
      </c>
      <c r="P13" s="703">
        <v>1084.0260000000001</v>
      </c>
      <c r="Q13" s="703">
        <v>753.56899999999996</v>
      </c>
      <c r="R13" s="703">
        <v>19647</v>
      </c>
      <c r="S13" s="703">
        <v>15064.6</v>
      </c>
      <c r="T13" s="703">
        <v>15046.88</v>
      </c>
      <c r="U13" s="703">
        <v>4600.1180000000004</v>
      </c>
      <c r="V13" s="703">
        <v>4582.3980000000001</v>
      </c>
      <c r="W13" s="703">
        <v>19647</v>
      </c>
    </row>
    <row r="14" spans="1:23" ht="9.75" customHeight="1">
      <c r="A14" s="702">
        <v>1999</v>
      </c>
      <c r="B14" s="703">
        <v>2410.7139999999999</v>
      </c>
      <c r="C14" s="703">
        <v>3784.2420000000002</v>
      </c>
      <c r="D14" s="703">
        <v>11.653</v>
      </c>
      <c r="E14" s="703">
        <v>866.25800000000004</v>
      </c>
      <c r="F14" s="703">
        <v>35.427</v>
      </c>
      <c r="G14" s="703">
        <v>79.188999999999993</v>
      </c>
      <c r="H14" s="703">
        <v>968.64</v>
      </c>
      <c r="I14" s="703">
        <v>1054.6679999999999</v>
      </c>
      <c r="J14" s="703">
        <v>3117.6950000000002</v>
      </c>
      <c r="K14" s="703">
        <v>2283.8000000000002</v>
      </c>
      <c r="L14" s="703">
        <v>1254.443</v>
      </c>
      <c r="M14" s="703">
        <v>65.867999999999995</v>
      </c>
      <c r="N14" s="703">
        <v>884.57100000000003</v>
      </c>
      <c r="O14" s="703">
        <v>1074.6310000000001</v>
      </c>
      <c r="P14" s="703">
        <v>1072.088</v>
      </c>
      <c r="Q14" s="703">
        <v>774.11199999999997</v>
      </c>
      <c r="R14" s="703">
        <v>19738</v>
      </c>
      <c r="S14" s="703">
        <v>15083.759</v>
      </c>
      <c r="T14" s="703">
        <v>15072.106</v>
      </c>
      <c r="U14" s="703">
        <v>4665.893</v>
      </c>
      <c r="V14" s="703">
        <v>4654.24</v>
      </c>
      <c r="W14" s="703">
        <v>19738</v>
      </c>
    </row>
    <row r="15" spans="1:23" ht="15" customHeight="1">
      <c r="A15" s="702">
        <v>2000</v>
      </c>
      <c r="B15" s="703">
        <v>2740.0659999999998</v>
      </c>
      <c r="C15" s="703">
        <v>4080.7559999999999</v>
      </c>
      <c r="D15" s="703">
        <v>12.347</v>
      </c>
      <c r="E15" s="703">
        <v>880.61</v>
      </c>
      <c r="F15" s="703">
        <v>31.172999999999998</v>
      </c>
      <c r="G15" s="703">
        <v>80.662999999999997</v>
      </c>
      <c r="H15" s="703">
        <v>903.59</v>
      </c>
      <c r="I15" s="703">
        <v>1155.7840000000001</v>
      </c>
      <c r="J15" s="703">
        <v>3372.482</v>
      </c>
      <c r="K15" s="703">
        <v>2423.1469999999999</v>
      </c>
      <c r="L15" s="703">
        <v>1258.8869999999999</v>
      </c>
      <c r="M15" s="703">
        <v>64.066000000000003</v>
      </c>
      <c r="N15" s="703">
        <v>946.79899999999998</v>
      </c>
      <c r="O15" s="703">
        <v>1040.356</v>
      </c>
      <c r="P15" s="703">
        <v>1197.4949999999999</v>
      </c>
      <c r="Q15" s="703">
        <v>792.779</v>
      </c>
      <c r="R15" s="703">
        <v>20981</v>
      </c>
      <c r="S15" s="703">
        <v>16164.672</v>
      </c>
      <c r="T15" s="703">
        <v>16152.325000000001</v>
      </c>
      <c r="U15" s="703">
        <v>4828.6750000000002</v>
      </c>
      <c r="V15" s="703">
        <v>4816.3280000000004</v>
      </c>
      <c r="W15" s="703">
        <v>20981</v>
      </c>
    </row>
    <row r="16" spans="1:23" ht="9.75" customHeight="1">
      <c r="A16" s="702">
        <v>2001</v>
      </c>
      <c r="B16" s="703">
        <v>2466.75</v>
      </c>
      <c r="C16" s="703">
        <v>4542.4229999999998</v>
      </c>
      <c r="D16" s="703">
        <v>11.359</v>
      </c>
      <c r="E16" s="703">
        <v>1100.1590000000001</v>
      </c>
      <c r="F16" s="703">
        <v>37.642000000000003</v>
      </c>
      <c r="G16" s="703">
        <v>81.134</v>
      </c>
      <c r="H16" s="703">
        <v>1061.8579999999999</v>
      </c>
      <c r="I16" s="703">
        <v>1297.7670000000001</v>
      </c>
      <c r="J16" s="703">
        <v>4149.72</v>
      </c>
      <c r="K16" s="703">
        <v>2882.0169999999998</v>
      </c>
      <c r="L16" s="703">
        <v>1325.501</v>
      </c>
      <c r="M16" s="703">
        <v>69.427999999999997</v>
      </c>
      <c r="N16" s="703">
        <v>1100.8</v>
      </c>
      <c r="O16" s="703">
        <v>1146.4739999999999</v>
      </c>
      <c r="P16" s="703">
        <v>1343.549</v>
      </c>
      <c r="Q16" s="703">
        <v>921.423</v>
      </c>
      <c r="R16" s="703">
        <v>23538</v>
      </c>
      <c r="S16" s="703">
        <v>17971.381000000001</v>
      </c>
      <c r="T16" s="703">
        <v>17960.022000000001</v>
      </c>
      <c r="U16" s="703">
        <v>5577.982</v>
      </c>
      <c r="V16" s="703">
        <v>5566.6229999999996</v>
      </c>
      <c r="W16" s="703">
        <v>23538</v>
      </c>
    </row>
    <row r="17" spans="1:23" ht="9.75" customHeight="1">
      <c r="A17" s="702">
        <v>2002</v>
      </c>
      <c r="B17" s="703">
        <v>2180.1280000000002</v>
      </c>
      <c r="C17" s="703">
        <v>4070.8119999999999</v>
      </c>
      <c r="D17" s="703">
        <v>11.976000000000001</v>
      </c>
      <c r="E17" s="703">
        <v>893.23599999999999</v>
      </c>
      <c r="F17" s="703">
        <v>38.816000000000003</v>
      </c>
      <c r="G17" s="703">
        <v>81.570999999999998</v>
      </c>
      <c r="H17" s="703">
        <v>959.95899999999995</v>
      </c>
      <c r="I17" s="703">
        <v>1071.2940000000001</v>
      </c>
      <c r="J17" s="703">
        <v>3143.6669999999999</v>
      </c>
      <c r="K17" s="703">
        <v>2341.8829999999998</v>
      </c>
      <c r="L17" s="703">
        <v>1290.6300000000001</v>
      </c>
      <c r="M17" s="703">
        <v>64.405000000000001</v>
      </c>
      <c r="N17" s="703">
        <v>923.649</v>
      </c>
      <c r="O17" s="703">
        <v>917.44100000000003</v>
      </c>
      <c r="P17" s="703">
        <v>1055.2529999999999</v>
      </c>
      <c r="Q17" s="703">
        <v>749.279</v>
      </c>
      <c r="R17" s="703">
        <v>19794</v>
      </c>
      <c r="S17" s="703">
        <v>15239.1</v>
      </c>
      <c r="T17" s="703">
        <v>15227.124</v>
      </c>
      <c r="U17" s="703">
        <v>4566.875</v>
      </c>
      <c r="V17" s="703">
        <v>4554.8990000000003</v>
      </c>
      <c r="W17" s="703">
        <v>19794</v>
      </c>
    </row>
    <row r="18" spans="1:23" ht="9.75" customHeight="1">
      <c r="A18" s="702">
        <v>2003</v>
      </c>
      <c r="B18" s="703">
        <v>1999.8879999999999</v>
      </c>
      <c r="C18" s="703">
        <v>3692.9180000000001</v>
      </c>
      <c r="D18" s="703">
        <v>10.375999999999999</v>
      </c>
      <c r="E18" s="703">
        <v>731.36300000000006</v>
      </c>
      <c r="F18" s="703">
        <v>40.082999999999998</v>
      </c>
      <c r="G18" s="703">
        <v>71.503</v>
      </c>
      <c r="H18" s="703">
        <v>899.22</v>
      </c>
      <c r="I18" s="703">
        <v>1009.1660000000001</v>
      </c>
      <c r="J18" s="703">
        <v>2984.8670000000002</v>
      </c>
      <c r="K18" s="703">
        <v>2224.5659999999998</v>
      </c>
      <c r="L18" s="703">
        <v>1274.893</v>
      </c>
      <c r="M18" s="703">
        <v>55.624000000000002</v>
      </c>
      <c r="N18" s="703">
        <v>808.41300000000001</v>
      </c>
      <c r="O18" s="703">
        <v>871.71</v>
      </c>
      <c r="P18" s="703">
        <v>1034.3</v>
      </c>
      <c r="Q18" s="703">
        <v>697.10900000000004</v>
      </c>
      <c r="R18" s="703">
        <v>18406</v>
      </c>
      <c r="S18" s="703">
        <v>14288.237999999999</v>
      </c>
      <c r="T18" s="703">
        <v>14277.861999999999</v>
      </c>
      <c r="U18" s="703">
        <v>4128.1369999999997</v>
      </c>
      <c r="V18" s="703">
        <v>4117.7610000000004</v>
      </c>
      <c r="W18" s="703">
        <v>18406</v>
      </c>
    </row>
    <row r="19" spans="1:23" ht="9.75" customHeight="1">
      <c r="A19" s="702">
        <v>2004</v>
      </c>
      <c r="B19" s="703">
        <v>2212.9070000000002</v>
      </c>
      <c r="C19" s="703">
        <v>4378.0569999999998</v>
      </c>
      <c r="D19" s="703">
        <v>14.182</v>
      </c>
      <c r="E19" s="703">
        <v>1020.673</v>
      </c>
      <c r="F19" s="703">
        <v>42.720999999999997</v>
      </c>
      <c r="G19" s="703">
        <v>83.869</v>
      </c>
      <c r="H19" s="703">
        <v>957.50699999999995</v>
      </c>
      <c r="I19" s="703">
        <v>1172.6600000000001</v>
      </c>
      <c r="J19" s="703">
        <v>3577.971</v>
      </c>
      <c r="K19" s="703">
        <v>2570.893</v>
      </c>
      <c r="L19" s="703">
        <v>1348.3620000000001</v>
      </c>
      <c r="M19" s="703">
        <v>63.438000000000002</v>
      </c>
      <c r="N19" s="703">
        <v>1052.8979999999999</v>
      </c>
      <c r="O19" s="703">
        <v>1073.915</v>
      </c>
      <c r="P19" s="703">
        <v>1133.2929999999999</v>
      </c>
      <c r="Q19" s="703">
        <v>814.654</v>
      </c>
      <c r="R19" s="703">
        <v>21518</v>
      </c>
      <c r="S19" s="703">
        <v>16383.2</v>
      </c>
      <c r="T19" s="703">
        <v>16369.018</v>
      </c>
      <c r="U19" s="703">
        <v>5148.982</v>
      </c>
      <c r="V19" s="703">
        <v>5134.8</v>
      </c>
      <c r="W19" s="703">
        <v>21518</v>
      </c>
    </row>
    <row r="20" spans="1:23" ht="15" customHeight="1">
      <c r="A20" s="702">
        <v>2005</v>
      </c>
      <c r="B20" s="703">
        <v>1883.2429999999999</v>
      </c>
      <c r="C20" s="703">
        <v>3352.913</v>
      </c>
      <c r="D20" s="703">
        <v>13.192</v>
      </c>
      <c r="E20" s="703">
        <v>764.72</v>
      </c>
      <c r="F20" s="703">
        <v>43.932000000000002</v>
      </c>
      <c r="G20" s="703">
        <v>91.421999999999997</v>
      </c>
      <c r="H20" s="703">
        <v>719.66300000000001</v>
      </c>
      <c r="I20" s="703">
        <v>757.56299999999999</v>
      </c>
      <c r="J20" s="703">
        <v>2869.4740000000002</v>
      </c>
      <c r="K20" s="703">
        <v>2062.4569999999999</v>
      </c>
      <c r="L20" s="703">
        <v>1241.943</v>
      </c>
      <c r="M20" s="703">
        <v>42.13</v>
      </c>
      <c r="N20" s="703">
        <v>744.88199999999995</v>
      </c>
      <c r="O20" s="703">
        <v>692.34</v>
      </c>
      <c r="P20" s="703">
        <v>813.98099999999999</v>
      </c>
      <c r="Q20" s="703">
        <v>541.14200000000005</v>
      </c>
      <c r="R20" s="703">
        <v>16635</v>
      </c>
      <c r="S20" s="703">
        <v>13134.35</v>
      </c>
      <c r="T20" s="703">
        <v>13121.157999999999</v>
      </c>
      <c r="U20" s="703">
        <v>3513.8389999999999</v>
      </c>
      <c r="V20" s="703">
        <v>3500.6469999999999</v>
      </c>
      <c r="W20" s="703">
        <v>16635</v>
      </c>
    </row>
    <row r="21" spans="1:23" ht="9.75" customHeight="1">
      <c r="A21" s="702">
        <v>2006</v>
      </c>
      <c r="B21" s="703">
        <v>1931.4970000000001</v>
      </c>
      <c r="C21" s="703">
        <v>3733.0039999999999</v>
      </c>
      <c r="D21" s="703">
        <v>12.54</v>
      </c>
      <c r="E21" s="703">
        <v>718.45100000000002</v>
      </c>
      <c r="F21" s="703">
        <v>11.441000000000001</v>
      </c>
      <c r="G21" s="703">
        <v>91.156999999999996</v>
      </c>
      <c r="H21" s="703">
        <v>801.41</v>
      </c>
      <c r="I21" s="703">
        <v>792.83500000000004</v>
      </c>
      <c r="J21" s="703">
        <v>2999.0830000000001</v>
      </c>
      <c r="K21" s="703">
        <v>2202.277</v>
      </c>
      <c r="L21" s="703">
        <v>1329.202</v>
      </c>
      <c r="M21" s="703">
        <v>47.051000000000002</v>
      </c>
      <c r="N21" s="703">
        <v>728.221</v>
      </c>
      <c r="O21" s="703">
        <v>685.38400000000001</v>
      </c>
      <c r="P21" s="703">
        <v>954.63099999999997</v>
      </c>
      <c r="Q21" s="703">
        <v>553.81600000000003</v>
      </c>
      <c r="R21" s="703">
        <v>17592</v>
      </c>
      <c r="S21" s="703">
        <v>14113.293</v>
      </c>
      <c r="T21" s="703">
        <v>14100.753000000001</v>
      </c>
      <c r="U21" s="703">
        <v>3491.2469999999998</v>
      </c>
      <c r="V21" s="703">
        <v>3478.7069999999999</v>
      </c>
      <c r="W21" s="703">
        <v>17592</v>
      </c>
    </row>
    <row r="22" spans="1:23" ht="9.75" customHeight="1">
      <c r="A22" s="702">
        <v>2007</v>
      </c>
      <c r="B22" s="703">
        <v>1991.8630000000001</v>
      </c>
      <c r="C22" s="703">
        <v>4086.076</v>
      </c>
      <c r="D22" s="703">
        <v>8.7959999999999994</v>
      </c>
      <c r="E22" s="703">
        <v>865.19500000000005</v>
      </c>
      <c r="F22" s="703">
        <v>9.9380000000000006</v>
      </c>
      <c r="G22" s="703">
        <v>78.394000000000005</v>
      </c>
      <c r="H22" s="703">
        <v>989.048</v>
      </c>
      <c r="I22" s="703">
        <v>922.88</v>
      </c>
      <c r="J22" s="703">
        <v>3239.7489999999998</v>
      </c>
      <c r="K22" s="703">
        <v>2282.4110000000001</v>
      </c>
      <c r="L22" s="703">
        <v>1398.9949999999999</v>
      </c>
      <c r="M22" s="703">
        <v>50.173999999999999</v>
      </c>
      <c r="N22" s="703">
        <v>928.38300000000004</v>
      </c>
      <c r="O22" s="703">
        <v>913.43200000000002</v>
      </c>
      <c r="P22" s="703">
        <v>987.38699999999994</v>
      </c>
      <c r="Q22" s="703">
        <v>715.27800000000002</v>
      </c>
      <c r="R22" s="703">
        <v>19468</v>
      </c>
      <c r="S22" s="703">
        <v>15122.831</v>
      </c>
      <c r="T22" s="703">
        <v>15114.035</v>
      </c>
      <c r="U22" s="703">
        <v>4353.9639999999999</v>
      </c>
      <c r="V22" s="703">
        <v>4345.1679999999997</v>
      </c>
      <c r="W22" s="703">
        <v>19468</v>
      </c>
    </row>
    <row r="23" spans="1:23" ht="9.75" customHeight="1">
      <c r="A23" s="702">
        <v>2008</v>
      </c>
      <c r="B23" s="703">
        <v>2070.924</v>
      </c>
      <c r="C23" s="703">
        <v>4282.8829999999998</v>
      </c>
      <c r="D23" s="703">
        <v>8.7560000000000002</v>
      </c>
      <c r="E23" s="703">
        <v>984.96600000000001</v>
      </c>
      <c r="F23" s="703">
        <v>6.98</v>
      </c>
      <c r="G23" s="703">
        <v>86.893000000000001</v>
      </c>
      <c r="H23" s="703">
        <v>1024.7149999999999</v>
      </c>
      <c r="I23" s="703">
        <v>1127.875</v>
      </c>
      <c r="J23" s="703">
        <v>3723.1840000000002</v>
      </c>
      <c r="K23" s="703">
        <v>2529.2109999999998</v>
      </c>
      <c r="L23" s="703">
        <v>1476.308</v>
      </c>
      <c r="M23" s="703">
        <v>58.679000000000002</v>
      </c>
      <c r="N23" s="703">
        <v>973.529</v>
      </c>
      <c r="O23" s="703">
        <v>1099.606</v>
      </c>
      <c r="P23" s="703">
        <v>1203.1420000000001</v>
      </c>
      <c r="Q23" s="703">
        <v>690.34900000000005</v>
      </c>
      <c r="R23" s="703">
        <v>21348</v>
      </c>
      <c r="S23" s="703">
        <v>16471.674999999999</v>
      </c>
      <c r="T23" s="703">
        <v>16462.919000000002</v>
      </c>
      <c r="U23" s="703">
        <v>4885.0810000000001</v>
      </c>
      <c r="V23" s="703">
        <v>4876.3249999999998</v>
      </c>
      <c r="W23" s="703">
        <v>21348</v>
      </c>
    </row>
    <row r="24" spans="1:23" ht="9.75" customHeight="1">
      <c r="A24" s="702">
        <v>2009</v>
      </c>
      <c r="B24" s="703">
        <v>1723.1189999999999</v>
      </c>
      <c r="C24" s="703">
        <v>3289.9380000000001</v>
      </c>
      <c r="D24" s="703">
        <v>6.5629999999999997</v>
      </c>
      <c r="E24" s="703">
        <v>795.27099999999996</v>
      </c>
      <c r="F24" s="703">
        <v>7.06</v>
      </c>
      <c r="G24" s="703">
        <v>72.444000000000003</v>
      </c>
      <c r="H24" s="703">
        <v>673.39599999999996</v>
      </c>
      <c r="I24" s="703">
        <v>820.97900000000004</v>
      </c>
      <c r="J24" s="703">
        <v>3164.81</v>
      </c>
      <c r="K24" s="703">
        <v>2210.9229999999998</v>
      </c>
      <c r="L24" s="703">
        <v>1277.8230000000001</v>
      </c>
      <c r="M24" s="703">
        <v>50.656999999999996</v>
      </c>
      <c r="N24" s="703">
        <v>675.74</v>
      </c>
      <c r="O24" s="703">
        <v>819.91899999999998</v>
      </c>
      <c r="P24" s="703">
        <v>867.62</v>
      </c>
      <c r="Q24" s="703">
        <v>549.73800000000006</v>
      </c>
      <c r="R24" s="703">
        <v>17006</v>
      </c>
      <c r="S24" s="703">
        <v>13344.352999999999</v>
      </c>
      <c r="T24" s="703">
        <v>13337.79</v>
      </c>
      <c r="U24" s="703">
        <v>3668.21</v>
      </c>
      <c r="V24" s="703">
        <v>3661.6469999999999</v>
      </c>
      <c r="W24" s="703">
        <v>17006</v>
      </c>
    </row>
    <row r="25" spans="1:23" ht="15" customHeight="1">
      <c r="A25" s="702">
        <v>2010</v>
      </c>
      <c r="B25" s="703">
        <v>1963.5530000000001</v>
      </c>
      <c r="C25" s="703">
        <v>3746.9769999999999</v>
      </c>
      <c r="D25" s="703">
        <v>7.1630000000000003</v>
      </c>
      <c r="E25" s="703">
        <v>976.69799999999998</v>
      </c>
      <c r="F25" s="703">
        <v>10.606</v>
      </c>
      <c r="G25" s="703">
        <v>81.263000000000005</v>
      </c>
      <c r="H25" s="703">
        <v>828.46900000000005</v>
      </c>
      <c r="I25" s="703">
        <v>955.74800000000005</v>
      </c>
      <c r="J25" s="703">
        <v>3765.4360000000001</v>
      </c>
      <c r="K25" s="703">
        <v>2781.1030000000001</v>
      </c>
      <c r="L25" s="703">
        <v>1833.8920000000001</v>
      </c>
      <c r="M25" s="703">
        <v>59.08</v>
      </c>
      <c r="N25" s="703">
        <v>875.55200000000002</v>
      </c>
      <c r="O25" s="703">
        <v>1044.3789999999999</v>
      </c>
      <c r="P25" s="703">
        <v>1026.278</v>
      </c>
      <c r="Q25" s="703">
        <v>653.803</v>
      </c>
      <c r="R25" s="703">
        <v>20610</v>
      </c>
      <c r="S25" s="703">
        <v>16103.82</v>
      </c>
      <c r="T25" s="703">
        <v>16096.656999999999</v>
      </c>
      <c r="U25" s="703">
        <v>4513.3429999999998</v>
      </c>
      <c r="V25" s="703">
        <v>4506.18</v>
      </c>
      <c r="W25" s="703">
        <v>20610</v>
      </c>
    </row>
    <row r="26" spans="1:23" ht="9.75" customHeight="1">
      <c r="A26" s="702">
        <v>2011</v>
      </c>
      <c r="B26" s="703">
        <v>2285.038</v>
      </c>
      <c r="C26" s="703">
        <v>4771.9809999999998</v>
      </c>
      <c r="D26" s="703">
        <v>6.2919999999999998</v>
      </c>
      <c r="E26" s="703">
        <v>1025</v>
      </c>
      <c r="F26" s="703">
        <v>13.002000000000001</v>
      </c>
      <c r="G26" s="703">
        <v>85.948999999999998</v>
      </c>
      <c r="H26" s="703">
        <v>1015.951</v>
      </c>
      <c r="I26" s="703">
        <v>1185.8779999999999</v>
      </c>
      <c r="J26" s="703">
        <v>4831.8670000000002</v>
      </c>
      <c r="K26" s="703">
        <v>3202.511</v>
      </c>
      <c r="L26" s="703">
        <v>1572.492</v>
      </c>
      <c r="M26" s="703">
        <v>67.281999999999996</v>
      </c>
      <c r="N26" s="703">
        <v>1092.6130000000001</v>
      </c>
      <c r="O26" s="703">
        <v>1288.903</v>
      </c>
      <c r="P26" s="703">
        <v>1200.2529999999999</v>
      </c>
      <c r="Q26" s="703">
        <v>866.98800000000006</v>
      </c>
      <c r="R26" s="703">
        <v>24512</v>
      </c>
      <c r="S26" s="703">
        <v>19052.617999999999</v>
      </c>
      <c r="T26" s="703">
        <v>19046.326000000001</v>
      </c>
      <c r="U26" s="703">
        <v>5465.674</v>
      </c>
      <c r="V26" s="703">
        <v>5459.3819999999996</v>
      </c>
      <c r="W26" s="703">
        <v>24512</v>
      </c>
    </row>
    <row r="27" spans="1:23" ht="9.75" customHeight="1">
      <c r="A27" s="702">
        <v>2012</v>
      </c>
      <c r="B27" s="703">
        <v>2212.3040000000001</v>
      </c>
      <c r="C27" s="703">
        <v>4392.9390000000003</v>
      </c>
      <c r="D27" s="703">
        <v>6.82</v>
      </c>
      <c r="E27" s="703">
        <v>1068.682</v>
      </c>
      <c r="F27" s="703">
        <v>25.081</v>
      </c>
      <c r="G27" s="703">
        <v>75.120999999999995</v>
      </c>
      <c r="H27" s="703">
        <v>878.37099999999998</v>
      </c>
      <c r="I27" s="703">
        <v>1211.105</v>
      </c>
      <c r="J27" s="703">
        <v>4494.018</v>
      </c>
      <c r="K27" s="703">
        <v>3002.4409999999998</v>
      </c>
      <c r="L27" s="703">
        <v>1667.6880000000001</v>
      </c>
      <c r="M27" s="703">
        <v>65.801000000000002</v>
      </c>
      <c r="N27" s="703">
        <v>946.65599999999995</v>
      </c>
      <c r="O27" s="703">
        <v>1322.6569999999999</v>
      </c>
      <c r="P27" s="703">
        <v>1099.0229999999999</v>
      </c>
      <c r="Q27" s="703">
        <v>809.29300000000001</v>
      </c>
      <c r="R27" s="703">
        <v>23278</v>
      </c>
      <c r="S27" s="703">
        <v>17919.607</v>
      </c>
      <c r="T27" s="703">
        <v>17912.787</v>
      </c>
      <c r="U27" s="703">
        <v>5365.2129999999997</v>
      </c>
      <c r="V27" s="703">
        <v>5358.393</v>
      </c>
      <c r="W27" s="703">
        <v>23278</v>
      </c>
    </row>
    <row r="28" spans="1:23" ht="9.75" customHeight="1">
      <c r="A28" s="702">
        <v>2013</v>
      </c>
      <c r="B28" s="703">
        <v>2419.5700000000002</v>
      </c>
      <c r="C28" s="703">
        <v>4760.6760000000004</v>
      </c>
      <c r="D28" s="703">
        <v>6.8529999999999998</v>
      </c>
      <c r="E28" s="703">
        <v>1327.4449999999999</v>
      </c>
      <c r="F28" s="703">
        <v>22.646999999999998</v>
      </c>
      <c r="G28" s="703">
        <v>72.436999999999998</v>
      </c>
      <c r="H28" s="703">
        <v>1031.847</v>
      </c>
      <c r="I28" s="703">
        <v>1434.08</v>
      </c>
      <c r="J28" s="703">
        <v>5426.38</v>
      </c>
      <c r="K28" s="703">
        <v>3432.904</v>
      </c>
      <c r="L28" s="703">
        <v>1962.9259999999999</v>
      </c>
      <c r="M28" s="703">
        <v>76.394999999999996</v>
      </c>
      <c r="N28" s="703">
        <v>1027.9380000000001</v>
      </c>
      <c r="O28" s="703">
        <v>1357.422</v>
      </c>
      <c r="P28" s="703">
        <v>1261.5309999999999</v>
      </c>
      <c r="Q28" s="703">
        <v>879.94899999999996</v>
      </c>
      <c r="R28" s="703">
        <v>26501</v>
      </c>
      <c r="S28" s="703">
        <v>20474.166000000001</v>
      </c>
      <c r="T28" s="703">
        <v>20467.312999999998</v>
      </c>
      <c r="U28" s="703">
        <v>6033.6869999999999</v>
      </c>
      <c r="V28" s="703">
        <v>6026.8339999999998</v>
      </c>
      <c r="W28" s="703">
        <v>26501</v>
      </c>
    </row>
    <row r="29" spans="1:23" ht="9.75" customHeight="1">
      <c r="A29" s="702">
        <v>2014</v>
      </c>
      <c r="B29" s="703">
        <v>2435.364</v>
      </c>
      <c r="C29" s="703">
        <v>5125.085</v>
      </c>
      <c r="D29" s="703">
        <v>5.9420000000000002</v>
      </c>
      <c r="E29" s="703">
        <v>1323.614</v>
      </c>
      <c r="F29" s="703">
        <v>37.262</v>
      </c>
      <c r="G29" s="703">
        <v>67.146000000000001</v>
      </c>
      <c r="H29" s="703">
        <v>987.976</v>
      </c>
      <c r="I29" s="703">
        <v>1337.673</v>
      </c>
      <c r="J29" s="703">
        <v>5278.0659999999998</v>
      </c>
      <c r="K29" s="703">
        <v>3276.3110000000001</v>
      </c>
      <c r="L29" s="703">
        <v>1824.2170000000001</v>
      </c>
      <c r="M29" s="703">
        <v>71.897000000000006</v>
      </c>
      <c r="N29" s="703">
        <v>1130.4760000000001</v>
      </c>
      <c r="O29" s="703">
        <v>1377.982</v>
      </c>
      <c r="P29" s="703">
        <v>1310.0640000000001</v>
      </c>
      <c r="Q29" s="703">
        <v>890.92499999999995</v>
      </c>
      <c r="R29" s="703">
        <v>26480</v>
      </c>
      <c r="S29" s="703">
        <v>20419.330000000002</v>
      </c>
      <c r="T29" s="703">
        <v>20413.387999999999</v>
      </c>
      <c r="U29" s="703">
        <v>6066.6120000000001</v>
      </c>
      <c r="V29" s="703">
        <v>6060.67</v>
      </c>
      <c r="W29" s="703">
        <v>26480</v>
      </c>
    </row>
    <row r="30" spans="1:23" ht="15" customHeight="1">
      <c r="A30" s="702">
        <v>2015</v>
      </c>
      <c r="B30" s="703">
        <v>2002.683</v>
      </c>
      <c r="C30" s="703">
        <v>4030.7750000000001</v>
      </c>
      <c r="D30" s="703">
        <v>6.9950000000000001</v>
      </c>
      <c r="E30" s="703">
        <v>833.30600000000004</v>
      </c>
      <c r="F30" s="703">
        <v>28.361000000000001</v>
      </c>
      <c r="G30" s="703">
        <v>57.173000000000002</v>
      </c>
      <c r="H30" s="703">
        <v>821.85400000000004</v>
      </c>
      <c r="I30" s="703">
        <v>914.75599999999997</v>
      </c>
      <c r="J30" s="703">
        <v>4356.2539999999999</v>
      </c>
      <c r="K30" s="703">
        <v>2775.4720000000002</v>
      </c>
      <c r="L30" s="703">
        <v>1698.0920000000001</v>
      </c>
      <c r="M30" s="703">
        <v>46.366999999999997</v>
      </c>
      <c r="N30" s="703">
        <v>777.721</v>
      </c>
      <c r="O30" s="703">
        <v>927.20299999999997</v>
      </c>
      <c r="P30" s="703">
        <v>884.30899999999997</v>
      </c>
      <c r="Q30" s="703">
        <v>558.67899999999997</v>
      </c>
      <c r="R30" s="703">
        <v>20720</v>
      </c>
      <c r="S30" s="703">
        <v>16708.334999999999</v>
      </c>
      <c r="T30" s="703">
        <v>16701.34</v>
      </c>
      <c r="U30" s="703">
        <v>4018.66</v>
      </c>
      <c r="V30" s="703">
        <v>4011.665</v>
      </c>
      <c r="W30" s="703">
        <v>20720</v>
      </c>
    </row>
    <row r="31" spans="1:23" ht="9.75" customHeight="1">
      <c r="A31" s="702">
        <v>2016</v>
      </c>
      <c r="B31" s="703">
        <v>2061.2359999999999</v>
      </c>
      <c r="C31" s="703">
        <v>4456.942</v>
      </c>
      <c r="D31" s="703">
        <v>6.843</v>
      </c>
      <c r="E31" s="703">
        <v>931.72199999999998</v>
      </c>
      <c r="F31" s="703">
        <v>27.85</v>
      </c>
      <c r="G31" s="703">
        <v>62.491</v>
      </c>
      <c r="H31" s="703">
        <v>870.33399999999995</v>
      </c>
      <c r="I31" s="703">
        <v>795.30700000000002</v>
      </c>
      <c r="J31" s="703">
        <v>4456.5569999999998</v>
      </c>
      <c r="K31" s="703">
        <v>2922.5590000000002</v>
      </c>
      <c r="L31" s="703">
        <v>1716.8030000000001</v>
      </c>
      <c r="M31" s="703">
        <v>48.881</v>
      </c>
      <c r="N31" s="703">
        <v>908.06799999999998</v>
      </c>
      <c r="O31" s="703">
        <v>1066.633</v>
      </c>
      <c r="P31" s="703">
        <v>884.61500000000001</v>
      </c>
      <c r="Q31" s="703">
        <v>677.15899999999999</v>
      </c>
      <c r="R31" s="703">
        <v>21894</v>
      </c>
      <c r="S31" s="703">
        <v>17515.111000000001</v>
      </c>
      <c r="T31" s="703">
        <v>17508.268</v>
      </c>
      <c r="U31" s="703">
        <v>4385.732</v>
      </c>
      <c r="V31" s="703">
        <v>4378.8890000000001</v>
      </c>
      <c r="W31" s="703">
        <v>21894</v>
      </c>
    </row>
    <row r="32" spans="1:23" ht="9.75" customHeight="1">
      <c r="A32" s="702">
        <v>2017</v>
      </c>
      <c r="B32" s="703">
        <v>2471.1610000000001</v>
      </c>
      <c r="C32" s="703">
        <v>5535.1080000000002</v>
      </c>
      <c r="D32" s="703">
        <v>8.9039999999999999</v>
      </c>
      <c r="E32" s="703">
        <v>1223.492</v>
      </c>
      <c r="F32" s="703">
        <v>22.126999999999999</v>
      </c>
      <c r="G32" s="703">
        <v>74.150000000000006</v>
      </c>
      <c r="H32" s="703">
        <v>1051.115</v>
      </c>
      <c r="I32" s="703">
        <v>1179.1199999999999</v>
      </c>
      <c r="J32" s="703">
        <v>5763.4639999999999</v>
      </c>
      <c r="K32" s="703">
        <v>3939.319</v>
      </c>
      <c r="L32" s="703">
        <v>1872.9760000000001</v>
      </c>
      <c r="M32" s="703">
        <v>60.146000000000001</v>
      </c>
      <c r="N32" s="703">
        <v>1127.875</v>
      </c>
      <c r="O32" s="703">
        <v>1340.518</v>
      </c>
      <c r="P32" s="703">
        <v>1313.0060000000001</v>
      </c>
      <c r="Q32" s="703">
        <v>845.52099999999996</v>
      </c>
      <c r="R32" s="703">
        <v>27828</v>
      </c>
      <c r="S32" s="703">
        <v>22111.475999999999</v>
      </c>
      <c r="T32" s="703">
        <v>22102.572</v>
      </c>
      <c r="U32" s="703">
        <v>5725.43</v>
      </c>
      <c r="V32" s="703">
        <v>5716.5259999999998</v>
      </c>
      <c r="W32" s="703">
        <v>27828</v>
      </c>
    </row>
    <row r="33" spans="1:23" ht="9.75" customHeight="1">
      <c r="A33" s="702">
        <v>2018</v>
      </c>
      <c r="B33" s="703">
        <v>2328.8960000000002</v>
      </c>
      <c r="C33" s="703">
        <v>4691.26</v>
      </c>
      <c r="D33" s="703">
        <v>8.4719999999999995</v>
      </c>
      <c r="E33" s="703">
        <v>908.10500000000002</v>
      </c>
      <c r="F33" s="703">
        <v>17.706</v>
      </c>
      <c r="G33" s="703">
        <v>79.186000000000007</v>
      </c>
      <c r="H33" s="703">
        <v>964.23500000000001</v>
      </c>
      <c r="I33" s="703">
        <v>910.41499999999996</v>
      </c>
      <c r="J33" s="703">
        <v>4634.8419999999996</v>
      </c>
      <c r="K33" s="703">
        <v>3048.02</v>
      </c>
      <c r="L33" s="703">
        <v>1951.018</v>
      </c>
      <c r="M33" s="703">
        <v>53.209000000000003</v>
      </c>
      <c r="N33" s="703">
        <v>911.24</v>
      </c>
      <c r="O33" s="703">
        <v>1049.6959999999999</v>
      </c>
      <c r="P33" s="703">
        <v>923.44600000000003</v>
      </c>
      <c r="Q33" s="703">
        <v>711.25400000000002</v>
      </c>
      <c r="R33" s="703">
        <v>23191</v>
      </c>
      <c r="S33" s="703">
        <v>18700.29</v>
      </c>
      <c r="T33" s="703">
        <v>18691.817999999999</v>
      </c>
      <c r="U33" s="703">
        <v>4499.1819999999998</v>
      </c>
      <c r="V33" s="703">
        <v>4490.71</v>
      </c>
      <c r="W33" s="703">
        <v>23191</v>
      </c>
    </row>
    <row r="34" spans="1:23" ht="16" customHeight="1">
      <c r="A34" s="702">
        <v>2019</v>
      </c>
      <c r="B34" s="703">
        <v>2394.3319999999999</v>
      </c>
      <c r="C34" s="703">
        <v>5082.5889999999999</v>
      </c>
      <c r="D34" s="703">
        <v>8.7360000000000007</v>
      </c>
      <c r="E34" s="703">
        <v>1104.9380000000001</v>
      </c>
      <c r="F34" s="703">
        <v>15.02</v>
      </c>
      <c r="G34" s="703">
        <v>86.548000000000002</v>
      </c>
      <c r="H34" s="703">
        <v>1012.318</v>
      </c>
      <c r="I34" s="703">
        <v>1276.623</v>
      </c>
      <c r="J34" s="703">
        <v>5646.5259999999998</v>
      </c>
      <c r="K34" s="703">
        <v>3875.8649999999998</v>
      </c>
      <c r="L34" s="703">
        <v>1819.5809999999999</v>
      </c>
      <c r="M34" s="703">
        <v>55.15</v>
      </c>
      <c r="N34" s="703">
        <v>1081.971</v>
      </c>
      <c r="O34" s="703">
        <v>1199.3820000000001</v>
      </c>
      <c r="P34" s="703">
        <v>1454.15</v>
      </c>
      <c r="Q34" s="703">
        <v>832.27099999999996</v>
      </c>
      <c r="R34" s="703">
        <v>26946</v>
      </c>
      <c r="S34" s="703">
        <v>21450.814999999999</v>
      </c>
      <c r="T34" s="703">
        <v>21442.079000000002</v>
      </c>
      <c r="U34" s="703">
        <v>5503.9210000000003</v>
      </c>
      <c r="V34" s="703">
        <v>5495.1850000000004</v>
      </c>
      <c r="W34" s="703">
        <v>26946</v>
      </c>
    </row>
    <row r="35" spans="1:23" ht="9.75" customHeight="1">
      <c r="A35" s="702">
        <v>2020</v>
      </c>
      <c r="B35" s="703">
        <v>2410.0500000000002</v>
      </c>
      <c r="C35" s="703">
        <v>4779.9340000000002</v>
      </c>
      <c r="D35" s="703">
        <v>8.8049999999999997</v>
      </c>
      <c r="E35" s="703">
        <v>953.58600000000001</v>
      </c>
      <c r="F35" s="703">
        <v>13.875</v>
      </c>
      <c r="G35" s="703">
        <v>92.275000000000006</v>
      </c>
      <c r="H35" s="703">
        <v>869.928</v>
      </c>
      <c r="I35" s="703">
        <v>1328.0989999999999</v>
      </c>
      <c r="J35" s="703">
        <v>5222.6760000000004</v>
      </c>
      <c r="K35" s="703">
        <v>3642.8690000000001</v>
      </c>
      <c r="L35" s="703">
        <v>1811.52</v>
      </c>
      <c r="M35" s="703">
        <v>48.911999999999999</v>
      </c>
      <c r="N35" s="703">
        <v>1010.824</v>
      </c>
      <c r="O35" s="703">
        <v>1311.7539999999999</v>
      </c>
      <c r="P35" s="703">
        <v>1292.174</v>
      </c>
      <c r="Q35" s="703">
        <v>826.721</v>
      </c>
      <c r="R35" s="703">
        <v>25624</v>
      </c>
      <c r="S35" s="703">
        <v>20193.018</v>
      </c>
      <c r="T35" s="703">
        <v>20184.213</v>
      </c>
      <c r="U35" s="703">
        <v>5439.7889999999998</v>
      </c>
      <c r="V35" s="703">
        <v>5430.9840000000004</v>
      </c>
      <c r="W35" s="703">
        <v>25624</v>
      </c>
    </row>
    <row r="36" spans="1:23" ht="9.75" customHeight="1">
      <c r="A36" s="702">
        <v>2021</v>
      </c>
      <c r="B36" s="703">
        <v>2916.1849999999999</v>
      </c>
      <c r="C36" s="703">
        <v>5906.14</v>
      </c>
      <c r="D36" s="703">
        <v>9.0519999999999996</v>
      </c>
      <c r="E36" s="703">
        <v>1163.9000000000001</v>
      </c>
      <c r="F36" s="703">
        <v>15.475</v>
      </c>
      <c r="G36" s="703">
        <v>102.292</v>
      </c>
      <c r="H36" s="703">
        <v>1099.5820000000001</v>
      </c>
      <c r="I36" s="703">
        <v>1717.2329999999999</v>
      </c>
      <c r="J36" s="703">
        <v>5507.01</v>
      </c>
      <c r="K36" s="703">
        <v>4192.0540000000001</v>
      </c>
      <c r="L36" s="703">
        <v>2351.7939999999999</v>
      </c>
      <c r="M36" s="703">
        <v>55.030999999999999</v>
      </c>
      <c r="N36" s="703">
        <v>1307.2049999999999</v>
      </c>
      <c r="O36" s="703">
        <v>1688.587</v>
      </c>
      <c r="P36" s="703">
        <v>1541.961</v>
      </c>
      <c r="Q36" s="703">
        <v>1067.5</v>
      </c>
      <c r="R36" s="703">
        <v>30641</v>
      </c>
      <c r="S36" s="703">
        <v>23696.576000000001</v>
      </c>
      <c r="T36" s="703">
        <v>23687.524000000001</v>
      </c>
      <c r="U36" s="703">
        <v>6953.4769999999999</v>
      </c>
      <c r="V36" s="703">
        <v>6944.4250000000002</v>
      </c>
      <c r="W36" s="703">
        <v>30641</v>
      </c>
    </row>
    <row r="37" spans="1:23" ht="9.75" customHeight="1">
      <c r="A37" s="702">
        <v>2022</v>
      </c>
      <c r="B37" s="703">
        <v>4089.8969999999999</v>
      </c>
      <c r="C37" s="703">
        <v>8259.6370000000006</v>
      </c>
      <c r="D37" s="703">
        <v>12.74</v>
      </c>
      <c r="E37" s="703">
        <v>1602.463</v>
      </c>
      <c r="F37" s="703">
        <v>17.867999999999999</v>
      </c>
      <c r="G37" s="703">
        <v>143.97</v>
      </c>
      <c r="H37" s="703">
        <v>1526.7840000000001</v>
      </c>
      <c r="I37" s="703">
        <v>1898.0730000000001</v>
      </c>
      <c r="J37" s="703">
        <v>8224.5849999999991</v>
      </c>
      <c r="K37" s="703">
        <v>5967.1040000000003</v>
      </c>
      <c r="L37" s="703">
        <v>2994.8760000000002</v>
      </c>
      <c r="M37" s="703">
        <v>81.522999999999996</v>
      </c>
      <c r="N37" s="703">
        <v>1857.6479999999999</v>
      </c>
      <c r="O37" s="703">
        <v>2423.8420000000001</v>
      </c>
      <c r="P37" s="703">
        <v>2368.3029999999999</v>
      </c>
      <c r="Q37" s="703">
        <v>1428.6880000000001</v>
      </c>
      <c r="R37" s="703">
        <v>42898</v>
      </c>
      <c r="S37" s="703">
        <v>33687.286999999997</v>
      </c>
      <c r="T37" s="703">
        <v>33674.546999999999</v>
      </c>
      <c r="U37" s="703">
        <v>9223.4539999999997</v>
      </c>
      <c r="V37" s="703">
        <v>9210.7139999999999</v>
      </c>
      <c r="W37" s="703">
        <v>42898</v>
      </c>
    </row>
    <row r="38" spans="1:23" ht="28" customHeight="1">
      <c r="A38" s="701"/>
      <c r="B38" s="1216" t="s">
        <v>20</v>
      </c>
      <c r="C38" s="1217"/>
      <c r="D38" s="1217"/>
      <c r="E38" s="1217"/>
      <c r="F38" s="1217"/>
      <c r="G38" s="1217"/>
      <c r="H38" s="1217"/>
      <c r="I38" s="1217"/>
      <c r="J38" s="1217"/>
      <c r="K38" s="1216" t="s">
        <v>20</v>
      </c>
      <c r="L38" s="1217"/>
      <c r="M38" s="1217"/>
      <c r="N38" s="1217"/>
      <c r="O38" s="1217"/>
      <c r="P38" s="1217"/>
      <c r="Q38" s="1217"/>
      <c r="R38" s="1217"/>
      <c r="S38" s="1216" t="s">
        <v>20</v>
      </c>
      <c r="T38" s="1217"/>
      <c r="U38" s="1217"/>
      <c r="V38" s="1217"/>
      <c r="W38" s="1217"/>
    </row>
    <row r="39" spans="1:23" ht="9.75" customHeight="1">
      <c r="A39" s="702">
        <v>1992</v>
      </c>
      <c r="B39" s="704">
        <v>10.277387496760289</v>
      </c>
      <c r="C39" s="704">
        <v>1.9895725892833107</v>
      </c>
      <c r="D39" s="704">
        <v>-21.086626139817628</v>
      </c>
      <c r="E39" s="704">
        <v>-12.817303290073053</v>
      </c>
      <c r="F39" s="704">
        <v>-19.570748716015643</v>
      </c>
      <c r="G39" s="704">
        <v>-0.59398936429721427</v>
      </c>
      <c r="H39" s="704">
        <v>-6.8920044211119116</v>
      </c>
      <c r="I39" s="704">
        <v>-12.837283029538435</v>
      </c>
      <c r="J39" s="704">
        <v>-7.2480547788419152</v>
      </c>
      <c r="K39" s="704">
        <v>1.9114336437780974</v>
      </c>
      <c r="L39" s="704">
        <v>-12.433684508279844</v>
      </c>
      <c r="M39" s="704">
        <v>-10.446766670458793</v>
      </c>
      <c r="N39" s="704">
        <v>6.3004070025640981</v>
      </c>
      <c r="O39" s="704">
        <v>-13.259603210599172</v>
      </c>
      <c r="P39" s="704">
        <v>-9.7444397587741278</v>
      </c>
      <c r="Q39" s="704">
        <v>16.262630437028619</v>
      </c>
      <c r="R39" s="704">
        <v>-2.0322876116326998</v>
      </c>
      <c r="S39" s="704">
        <v>-1.3971284876562533</v>
      </c>
      <c r="T39" s="704">
        <v>-1.3646309660276204</v>
      </c>
      <c r="U39" s="704">
        <v>-5.1074058443798673</v>
      </c>
      <c r="V39" s="704">
        <v>-4.9849998237556097</v>
      </c>
      <c r="W39" s="704">
        <v>-2.0322876116326998</v>
      </c>
    </row>
    <row r="40" spans="1:23" ht="9.75" customHeight="1">
      <c r="A40" s="702">
        <v>1993</v>
      </c>
      <c r="B40" s="704">
        <v>-16.220548716188425</v>
      </c>
      <c r="C40" s="704">
        <v>-9.4196429999776043</v>
      </c>
      <c r="D40" s="704">
        <v>-8.5593537687904568</v>
      </c>
      <c r="E40" s="704">
        <v>41.313419218405762</v>
      </c>
      <c r="F40" s="704">
        <v>-17.578136442192214</v>
      </c>
      <c r="G40" s="704">
        <v>-6.6256855744101284E-2</v>
      </c>
      <c r="H40" s="704">
        <v>-13.852174165725854</v>
      </c>
      <c r="I40" s="704">
        <v>44.284455396900903</v>
      </c>
      <c r="J40" s="704">
        <v>-2.6698905776041419</v>
      </c>
      <c r="K40" s="704">
        <v>-10.112679114824697</v>
      </c>
      <c r="L40" s="704">
        <v>-9.1807655993202619</v>
      </c>
      <c r="M40" s="704">
        <v>19.095149084441864</v>
      </c>
      <c r="N40" s="704">
        <v>28.122308280824214</v>
      </c>
      <c r="O40" s="704">
        <v>34.680335393634472</v>
      </c>
      <c r="P40" s="704">
        <v>7.517016031789101</v>
      </c>
      <c r="Q40" s="704">
        <v>8.8564354939900785</v>
      </c>
      <c r="R40" s="704">
        <v>-1.6186524864138374</v>
      </c>
      <c r="S40" s="704">
        <v>-8.5475736503228639</v>
      </c>
      <c r="T40" s="704">
        <v>-8.5475580948505812</v>
      </c>
      <c r="U40" s="704">
        <v>31.554203661410039</v>
      </c>
      <c r="V40" s="704">
        <v>31.809413146930069</v>
      </c>
      <c r="W40" s="704">
        <v>-1.6186524864138374</v>
      </c>
    </row>
    <row r="41" spans="1:23" ht="9.75" customHeight="1">
      <c r="A41" s="702">
        <v>1994</v>
      </c>
      <c r="B41" s="704">
        <v>7.97725897992997</v>
      </c>
      <c r="C41" s="704">
        <v>11.269138750347334</v>
      </c>
      <c r="D41" s="704">
        <v>7.3246358158310416</v>
      </c>
      <c r="E41" s="704">
        <v>-4.6511889791858261</v>
      </c>
      <c r="F41" s="704">
        <v>4.3002345582486319</v>
      </c>
      <c r="G41" s="704">
        <v>0.82998759929770283</v>
      </c>
      <c r="H41" s="704">
        <v>8.386886409178814</v>
      </c>
      <c r="I41" s="704">
        <v>-13.018343139618219</v>
      </c>
      <c r="J41" s="704">
        <v>9.1424039970074666</v>
      </c>
      <c r="K41" s="704">
        <v>7.1293196336488878</v>
      </c>
      <c r="L41" s="704">
        <v>19.014109155579099</v>
      </c>
      <c r="M41" s="704">
        <v>5.0026666666666664</v>
      </c>
      <c r="N41" s="704">
        <v>-6.7591050660411662</v>
      </c>
      <c r="O41" s="704">
        <v>10.899399304457793</v>
      </c>
      <c r="P41" s="704">
        <v>-6.8702535530754343</v>
      </c>
      <c r="Q41" s="704">
        <v>2.6924784973974831</v>
      </c>
      <c r="R41" s="704">
        <v>6.0109289617486334</v>
      </c>
      <c r="S41" s="704">
        <v>8.6189594320003309</v>
      </c>
      <c r="T41" s="704">
        <v>8.6206683467537921</v>
      </c>
      <c r="U41" s="704">
        <v>-2.6747588464941798</v>
      </c>
      <c r="V41" s="704">
        <v>-2.7188927359942654</v>
      </c>
      <c r="W41" s="704">
        <v>6.0109289617486334</v>
      </c>
    </row>
    <row r="42" spans="1:23" ht="9.75" customHeight="1">
      <c r="A42" s="702">
        <v>1995</v>
      </c>
      <c r="B42" s="704">
        <v>-4.1125397766142777</v>
      </c>
      <c r="C42" s="704">
        <v>0.77483861717364055</v>
      </c>
      <c r="D42" s="704">
        <v>-6.5685472880893974</v>
      </c>
      <c r="E42" s="704">
        <v>7.0686392613530487</v>
      </c>
      <c r="F42" s="704">
        <v>-1.1516968788333106</v>
      </c>
      <c r="G42" s="704">
        <v>-14.354078638140351</v>
      </c>
      <c r="H42" s="704">
        <v>5.5614147316977585</v>
      </c>
      <c r="I42" s="704">
        <v>20.8979986478694</v>
      </c>
      <c r="J42" s="704">
        <v>11.118332876107154</v>
      </c>
      <c r="K42" s="704">
        <v>8.1720990171030365</v>
      </c>
      <c r="L42" s="704">
        <v>3.9058401610026419</v>
      </c>
      <c r="M42" s="704">
        <v>1.9634875486155454</v>
      </c>
      <c r="N42" s="704">
        <v>15.814416698927966</v>
      </c>
      <c r="O42" s="704">
        <v>7.0387040346113805</v>
      </c>
      <c r="P42" s="704">
        <v>9.0332030739130662</v>
      </c>
      <c r="Q42" s="704">
        <v>8.3133669859692354</v>
      </c>
      <c r="R42" s="704">
        <v>5.6701030927835054</v>
      </c>
      <c r="S42" s="704">
        <v>4.0202495017237974</v>
      </c>
      <c r="T42" s="704">
        <v>4.0340632357713044</v>
      </c>
      <c r="U42" s="704">
        <v>11.746995748853216</v>
      </c>
      <c r="V42" s="704">
        <v>11.836180213868399</v>
      </c>
      <c r="W42" s="704">
        <v>5.6701030927835054</v>
      </c>
    </row>
    <row r="43" spans="1:23" ht="15" customHeight="1">
      <c r="A43" s="702">
        <v>1996</v>
      </c>
      <c r="B43" s="704">
        <v>13.248274408392465</v>
      </c>
      <c r="C43" s="704">
        <v>5.1127569674429152</v>
      </c>
      <c r="D43" s="704">
        <v>3.1680280046674447</v>
      </c>
      <c r="E43" s="704">
        <v>-5.748197100653505E-2</v>
      </c>
      <c r="F43" s="704">
        <v>10.368838331609791</v>
      </c>
      <c r="G43" s="704">
        <v>22.948745290395962</v>
      </c>
      <c r="H43" s="704">
        <v>6.7154017918074764</v>
      </c>
      <c r="I43" s="704">
        <v>-9.2350739556317603</v>
      </c>
      <c r="J43" s="704">
        <v>5.1449513980849844</v>
      </c>
      <c r="K43" s="704">
        <v>12.333610524213615</v>
      </c>
      <c r="L43" s="704">
        <v>8.5154705734760441</v>
      </c>
      <c r="M43" s="704">
        <v>2.6102674314342238</v>
      </c>
      <c r="N43" s="704">
        <v>-0.77702790863553506</v>
      </c>
      <c r="O43" s="704">
        <v>2.2171985230040208</v>
      </c>
      <c r="P43" s="704">
        <v>8.8265972442792258</v>
      </c>
      <c r="Q43" s="704">
        <v>6.0163167289039201</v>
      </c>
      <c r="R43" s="704">
        <v>6.1717921527041355</v>
      </c>
      <c r="S43" s="704">
        <v>8.1845998977101679</v>
      </c>
      <c r="T43" s="704">
        <v>8.1904773492586234</v>
      </c>
      <c r="U43" s="704">
        <v>-0.80888401425829448</v>
      </c>
      <c r="V43" s="704">
        <v>-0.82506206418599792</v>
      </c>
      <c r="W43" s="704">
        <v>6.1717921527041355</v>
      </c>
    </row>
    <row r="44" spans="1:23" ht="9.75" customHeight="1">
      <c r="A44" s="702">
        <v>1997</v>
      </c>
      <c r="B44" s="704">
        <v>-1.6451777157099539</v>
      </c>
      <c r="C44" s="704">
        <v>-3.212902255856914</v>
      </c>
      <c r="D44" s="704">
        <v>-3.7550189447491942</v>
      </c>
      <c r="E44" s="704">
        <v>0.67141748187172801</v>
      </c>
      <c r="F44" s="704">
        <v>39.202948341557871</v>
      </c>
      <c r="G44" s="704">
        <v>2.3058420833526063</v>
      </c>
      <c r="H44" s="704">
        <v>-5.2682953781551296</v>
      </c>
      <c r="I44" s="704">
        <v>23.858600432855816</v>
      </c>
      <c r="J44" s="704">
        <v>2.0593782709616657</v>
      </c>
      <c r="K44" s="704">
        <v>-0.83392319580094565</v>
      </c>
      <c r="L44" s="704">
        <v>0.34400719031422378</v>
      </c>
      <c r="M44" s="704">
        <v>-6.1682502253970455</v>
      </c>
      <c r="N44" s="704">
        <v>9.9470243462578907</v>
      </c>
      <c r="O44" s="704">
        <v>2.8033068118573303</v>
      </c>
      <c r="P44" s="704">
        <v>1.3075485822766282</v>
      </c>
      <c r="Q44" s="704">
        <v>4.0537153981095218</v>
      </c>
      <c r="R44" s="704">
        <v>1.0137834598481821</v>
      </c>
      <c r="S44" s="704">
        <v>-0.9386960896624531</v>
      </c>
      <c r="T44" s="704">
        <v>-0.93554964173255484</v>
      </c>
      <c r="U44" s="704">
        <v>8.3663227128660971</v>
      </c>
      <c r="V44" s="704">
        <v>8.4176175993157543</v>
      </c>
      <c r="W44" s="704">
        <v>1.0137834598481821</v>
      </c>
    </row>
    <row r="45" spans="1:23" ht="9.75" customHeight="1">
      <c r="A45" s="702">
        <v>1998</v>
      </c>
      <c r="B45" s="704">
        <v>1.0419696442924316</v>
      </c>
      <c r="C45" s="704">
        <v>1.9494791446267727</v>
      </c>
      <c r="D45" s="704">
        <v>4.1189259063399728</v>
      </c>
      <c r="E45" s="704">
        <v>4.1261325790521299</v>
      </c>
      <c r="F45" s="704">
        <v>-16.885797621718645</v>
      </c>
      <c r="G45" s="704">
        <v>-15.719452921894428</v>
      </c>
      <c r="H45" s="704">
        <v>1.5241162696252517</v>
      </c>
      <c r="I45" s="704">
        <v>-1.4213112565583859</v>
      </c>
      <c r="J45" s="704">
        <v>-10.533737800780349</v>
      </c>
      <c r="K45" s="704">
        <v>-9.9305879016347962</v>
      </c>
      <c r="L45" s="704">
        <v>-6.2889940321260598</v>
      </c>
      <c r="M45" s="704">
        <v>4.919583727530747</v>
      </c>
      <c r="N45" s="704">
        <v>1.9319858071203604</v>
      </c>
      <c r="O45" s="704">
        <v>1.4915280355971536</v>
      </c>
      <c r="P45" s="704">
        <v>-5.649574911048135</v>
      </c>
      <c r="Q45" s="704">
        <v>0.27144661084269534</v>
      </c>
      <c r="R45" s="704">
        <v>-2.8674543926434963</v>
      </c>
      <c r="S45" s="704">
        <v>-4.026618683586122</v>
      </c>
      <c r="T45" s="704">
        <v>-4.035460031729075</v>
      </c>
      <c r="U45" s="704">
        <v>1.1598337150919564</v>
      </c>
      <c r="V45" s="704">
        <v>1.1487174189583735</v>
      </c>
      <c r="W45" s="704">
        <v>-2.8674543926434963</v>
      </c>
    </row>
    <row r="46" spans="1:23" ht="9.75" customHeight="1">
      <c r="A46" s="702">
        <v>1999</v>
      </c>
      <c r="B46" s="704">
        <v>-4.5466298111968877</v>
      </c>
      <c r="C46" s="704">
        <v>-4.2231013583302479</v>
      </c>
      <c r="D46" s="704">
        <v>-34.238148984198645</v>
      </c>
      <c r="E46" s="704">
        <v>1.342090300964218</v>
      </c>
      <c r="F46" s="704">
        <v>-4.3650793650793647</v>
      </c>
      <c r="G46" s="704">
        <v>6.2041495111516438</v>
      </c>
      <c r="H46" s="704">
        <v>3.0513033015269815</v>
      </c>
      <c r="I46" s="704">
        <v>-2.172908855814057</v>
      </c>
      <c r="J46" s="704">
        <v>9.2278920633163324</v>
      </c>
      <c r="K46" s="704">
        <v>4.9813991053735052</v>
      </c>
      <c r="L46" s="704">
        <v>-5.9591404072465357</v>
      </c>
      <c r="M46" s="704">
        <v>-7.1967989179440934</v>
      </c>
      <c r="N46" s="704">
        <v>-1.1504515759901481</v>
      </c>
      <c r="O46" s="704">
        <v>7.346843368631772</v>
      </c>
      <c r="P46" s="704">
        <v>-1.1012650988075932</v>
      </c>
      <c r="Q46" s="704">
        <v>2.7260940935733822</v>
      </c>
      <c r="R46" s="704">
        <v>0.4631750394462259</v>
      </c>
      <c r="S46" s="704">
        <v>0.12717894932490739</v>
      </c>
      <c r="T46" s="704">
        <v>0.16764937315908679</v>
      </c>
      <c r="U46" s="704">
        <v>1.4298546254683031</v>
      </c>
      <c r="V46" s="704">
        <v>1.5677817596812849</v>
      </c>
      <c r="W46" s="704">
        <v>0.4631750394462259</v>
      </c>
    </row>
    <row r="47" spans="1:23" ht="9.75" customHeight="1">
      <c r="A47" s="702">
        <v>2000</v>
      </c>
      <c r="B47" s="704">
        <v>13.662010508090134</v>
      </c>
      <c r="C47" s="704">
        <v>7.835492550423572</v>
      </c>
      <c r="D47" s="704">
        <v>5.9555479275722991</v>
      </c>
      <c r="E47" s="704">
        <v>1.6567812360751646</v>
      </c>
      <c r="F47" s="704">
        <v>-12.007790668134474</v>
      </c>
      <c r="G47" s="704">
        <v>1.8613696346714821</v>
      </c>
      <c r="H47" s="704">
        <v>-6.7156012553683517</v>
      </c>
      <c r="I47" s="704">
        <v>9.5874720765207631</v>
      </c>
      <c r="J47" s="704">
        <v>8.1722875393519896</v>
      </c>
      <c r="K47" s="704">
        <v>6.1015412908310713</v>
      </c>
      <c r="L47" s="704">
        <v>0.35426081535789189</v>
      </c>
      <c r="M47" s="704">
        <v>-2.7357745794619541</v>
      </c>
      <c r="N47" s="704">
        <v>7.0348225297912776</v>
      </c>
      <c r="O47" s="704">
        <v>-3.1894668960787471</v>
      </c>
      <c r="P47" s="704">
        <v>11.697453940348181</v>
      </c>
      <c r="Q47" s="704">
        <v>2.4114081683270636</v>
      </c>
      <c r="R47" s="704">
        <v>6.2974972134968086</v>
      </c>
      <c r="S47" s="704">
        <v>7.1660717994765095</v>
      </c>
      <c r="T47" s="704">
        <v>7.167007716108154</v>
      </c>
      <c r="U47" s="704">
        <v>3.4887641015342616</v>
      </c>
      <c r="V47" s="704">
        <v>3.4825879198322389</v>
      </c>
      <c r="W47" s="704">
        <v>6.2974972134968086</v>
      </c>
    </row>
    <row r="48" spans="1:23" ht="15" customHeight="1">
      <c r="A48" s="702">
        <v>2001</v>
      </c>
      <c r="B48" s="704">
        <v>-9.9747962275361246</v>
      </c>
      <c r="C48" s="704">
        <v>11.313271364423651</v>
      </c>
      <c r="D48" s="704">
        <v>-8.001943792014254</v>
      </c>
      <c r="E48" s="704">
        <v>24.931467959709746</v>
      </c>
      <c r="F48" s="704">
        <v>20.751932762326373</v>
      </c>
      <c r="G48" s="704">
        <v>0.58391083892243034</v>
      </c>
      <c r="H48" s="704">
        <v>17.515466085282043</v>
      </c>
      <c r="I48" s="704">
        <v>12.284561821239954</v>
      </c>
      <c r="J48" s="704">
        <v>23.046468446681111</v>
      </c>
      <c r="K48" s="704">
        <v>18.936944395036701</v>
      </c>
      <c r="L48" s="704">
        <v>5.2914995547654398</v>
      </c>
      <c r="M48" s="704">
        <v>8.3694939593544149</v>
      </c>
      <c r="N48" s="704">
        <v>16.265437542709698</v>
      </c>
      <c r="O48" s="704">
        <v>10.200162252152149</v>
      </c>
      <c r="P48" s="704">
        <v>12.196627125791757</v>
      </c>
      <c r="Q48" s="704">
        <v>16.22696867601185</v>
      </c>
      <c r="R48" s="704">
        <v>12.187217005862447</v>
      </c>
      <c r="S48" s="704">
        <v>11.176898609510914</v>
      </c>
      <c r="T48" s="704">
        <v>11.191559109911422</v>
      </c>
      <c r="U48" s="704">
        <v>15.517859454198097</v>
      </c>
      <c r="V48" s="704">
        <v>15.578154145647888</v>
      </c>
      <c r="W48" s="704">
        <v>12.187217005862447</v>
      </c>
    </row>
    <row r="49" spans="1:23" ht="9.75" customHeight="1">
      <c r="A49" s="702">
        <v>2002</v>
      </c>
      <c r="B49" s="704">
        <v>-11.619418262896524</v>
      </c>
      <c r="C49" s="704">
        <v>-10.382366415457126</v>
      </c>
      <c r="D49" s="704">
        <v>5.4318161810018486</v>
      </c>
      <c r="E49" s="704">
        <v>-18.808463140327898</v>
      </c>
      <c r="F49" s="704">
        <v>3.1188565963551351</v>
      </c>
      <c r="G49" s="704">
        <v>0.5386151305248108</v>
      </c>
      <c r="H49" s="704">
        <v>-9.5962925362901625</v>
      </c>
      <c r="I49" s="704">
        <v>-17.450975406216987</v>
      </c>
      <c r="J49" s="704">
        <v>-24.243876695295103</v>
      </c>
      <c r="K49" s="704">
        <v>-18.741527201262173</v>
      </c>
      <c r="L49" s="704">
        <v>-2.630778852675328</v>
      </c>
      <c r="M49" s="704">
        <v>-7.2348332085037734</v>
      </c>
      <c r="N49" s="704">
        <v>-16.092932412790699</v>
      </c>
      <c r="O49" s="704">
        <v>-19.977164767801103</v>
      </c>
      <c r="P49" s="704">
        <v>-21.457795733538561</v>
      </c>
      <c r="Q49" s="704">
        <v>-18.682407537037822</v>
      </c>
      <c r="R49" s="704">
        <v>-15.906194239102728</v>
      </c>
      <c r="S49" s="704">
        <v>-15.203511627737457</v>
      </c>
      <c r="T49" s="704">
        <v>-15.216562652317464</v>
      </c>
      <c r="U49" s="704">
        <v>-18.126752649972698</v>
      </c>
      <c r="V49" s="704">
        <v>-18.174825203718665</v>
      </c>
      <c r="W49" s="704">
        <v>-15.906194239102728</v>
      </c>
    </row>
    <row r="50" spans="1:23" ht="9.75" customHeight="1">
      <c r="A50" s="702">
        <v>2003</v>
      </c>
      <c r="B50" s="704">
        <v>-8.2674044826725765</v>
      </c>
      <c r="C50" s="704">
        <v>-9.283012823977133</v>
      </c>
      <c r="D50" s="704">
        <v>-13.360053440213761</v>
      </c>
      <c r="E50" s="704">
        <v>-18.122086436283357</v>
      </c>
      <c r="F50" s="704">
        <v>3.2641178895300906</v>
      </c>
      <c r="G50" s="704">
        <v>-12.342621765088083</v>
      </c>
      <c r="H50" s="704">
        <v>-6.3272493929428233</v>
      </c>
      <c r="I50" s="704">
        <v>-5.7993417306547039</v>
      </c>
      <c r="J50" s="704">
        <v>-5.051425612191113</v>
      </c>
      <c r="K50" s="704">
        <v>-5.0095158468634002</v>
      </c>
      <c r="L50" s="704">
        <v>-1.2193269953433594</v>
      </c>
      <c r="M50" s="704">
        <v>-13.634034624640943</v>
      </c>
      <c r="N50" s="704">
        <v>-12.476167894947107</v>
      </c>
      <c r="O50" s="704">
        <v>-4.9846257143511137</v>
      </c>
      <c r="P50" s="704">
        <v>-1.9855901854815858</v>
      </c>
      <c r="Q50" s="704">
        <v>-6.9626934693218416</v>
      </c>
      <c r="R50" s="704">
        <v>-7.0122259270486005</v>
      </c>
      <c r="S50" s="704">
        <v>-6.2396204500265764</v>
      </c>
      <c r="T50" s="704">
        <v>-6.2340202916847591</v>
      </c>
      <c r="U50" s="704">
        <v>-9.6069631859860412</v>
      </c>
      <c r="V50" s="704">
        <v>-9.597095347229434</v>
      </c>
      <c r="W50" s="704">
        <v>-7.0122259270486005</v>
      </c>
    </row>
    <row r="51" spans="1:23" ht="9.75" customHeight="1">
      <c r="A51" s="702">
        <v>2004</v>
      </c>
      <c r="B51" s="704">
        <v>10.65154648660325</v>
      </c>
      <c r="C51" s="704">
        <v>18.552781296524863</v>
      </c>
      <c r="D51" s="704">
        <v>36.680801850424054</v>
      </c>
      <c r="E51" s="704">
        <v>39.557647843820376</v>
      </c>
      <c r="F51" s="704">
        <v>6.5813437117980191</v>
      </c>
      <c r="G51" s="704">
        <v>17.294379256814398</v>
      </c>
      <c r="H51" s="704">
        <v>6.4819510242209919</v>
      </c>
      <c r="I51" s="704">
        <v>16.200902527433545</v>
      </c>
      <c r="J51" s="704">
        <v>19.870366083312923</v>
      </c>
      <c r="K51" s="704">
        <v>15.568295119137845</v>
      </c>
      <c r="L51" s="704">
        <v>5.7627581295057704</v>
      </c>
      <c r="M51" s="704">
        <v>14.047892995829139</v>
      </c>
      <c r="N51" s="704">
        <v>30.242586400762978</v>
      </c>
      <c r="O51" s="704">
        <v>23.196361175161464</v>
      </c>
      <c r="P51" s="704">
        <v>9.5710142125108764</v>
      </c>
      <c r="Q51" s="704">
        <v>16.861782016872542</v>
      </c>
      <c r="R51" s="704">
        <v>16.90753015321091</v>
      </c>
      <c r="S51" s="704">
        <v>14.662143785678822</v>
      </c>
      <c r="T51" s="704">
        <v>14.646142398630831</v>
      </c>
      <c r="U51" s="704">
        <v>24.728951582759972</v>
      </c>
      <c r="V51" s="704">
        <v>24.698835119376767</v>
      </c>
      <c r="W51" s="704">
        <v>16.90753015321091</v>
      </c>
    </row>
    <row r="52" spans="1:23" ht="9.75" customHeight="1">
      <c r="A52" s="702">
        <v>2005</v>
      </c>
      <c r="B52" s="704">
        <v>-14.897327361701146</v>
      </c>
      <c r="C52" s="704">
        <v>-23.415501442763308</v>
      </c>
      <c r="D52" s="704">
        <v>-6.9806797348751939</v>
      </c>
      <c r="E52" s="704">
        <v>-25.076885545125617</v>
      </c>
      <c r="F52" s="704">
        <v>2.8346714730460429</v>
      </c>
      <c r="G52" s="704">
        <v>9.0057112878417538</v>
      </c>
      <c r="H52" s="704">
        <v>-24.839922841295156</v>
      </c>
      <c r="I52" s="704">
        <v>-35.397898794194397</v>
      </c>
      <c r="J52" s="704">
        <v>-19.801641768477161</v>
      </c>
      <c r="K52" s="704">
        <v>-19.776630143689371</v>
      </c>
      <c r="L52" s="704">
        <v>-7.8924650798524434</v>
      </c>
      <c r="M52" s="704">
        <v>-33.588700778713076</v>
      </c>
      <c r="N52" s="704">
        <v>-29.254115783295248</v>
      </c>
      <c r="O52" s="704">
        <v>-35.531210570669003</v>
      </c>
      <c r="P52" s="704">
        <v>-28.17559095485457</v>
      </c>
      <c r="Q52" s="704">
        <v>-33.574008106509019</v>
      </c>
      <c r="R52" s="704">
        <v>-22.692629426526629</v>
      </c>
      <c r="S52" s="704">
        <v>-19.83037501831144</v>
      </c>
      <c r="T52" s="704">
        <v>-19.841507902306663</v>
      </c>
      <c r="U52" s="704">
        <v>-31.756626843908176</v>
      </c>
      <c r="V52" s="704">
        <v>-31.825056477370101</v>
      </c>
      <c r="W52" s="704">
        <v>-22.692629426526629</v>
      </c>
    </row>
    <row r="53" spans="1:23" ht="15" customHeight="1">
      <c r="A53" s="702">
        <v>2006</v>
      </c>
      <c r="B53" s="704">
        <v>2.562282190880306</v>
      </c>
      <c r="C53" s="704">
        <v>11.336142631795099</v>
      </c>
      <c r="D53" s="704">
        <v>-4.9423893268647667</v>
      </c>
      <c r="E53" s="704">
        <v>-6.0504498378491478</v>
      </c>
      <c r="F53" s="704">
        <v>-73.957479741418553</v>
      </c>
      <c r="G53" s="704">
        <v>-0.28986458401697623</v>
      </c>
      <c r="H53" s="704">
        <v>11.359066674262815</v>
      </c>
      <c r="I53" s="704">
        <v>4.6559824067437292</v>
      </c>
      <c r="J53" s="704">
        <v>4.5168208528810503</v>
      </c>
      <c r="K53" s="704">
        <v>6.7792928531358472</v>
      </c>
      <c r="L53" s="704">
        <v>7.0260068296210054</v>
      </c>
      <c r="M53" s="704">
        <v>11.68051269878946</v>
      </c>
      <c r="N53" s="704">
        <v>-2.2367301129574884</v>
      </c>
      <c r="O53" s="704">
        <v>-1.0047086691509952</v>
      </c>
      <c r="P53" s="704">
        <v>17.279273103426249</v>
      </c>
      <c r="Q53" s="704">
        <v>2.3420839631741761</v>
      </c>
      <c r="R53" s="704">
        <v>5.7529305680793508</v>
      </c>
      <c r="S53" s="704">
        <v>7.453303741715426</v>
      </c>
      <c r="T53" s="704">
        <v>7.4657663599508517</v>
      </c>
      <c r="U53" s="704">
        <v>-0.64294351562493324</v>
      </c>
      <c r="V53" s="704">
        <v>-0.62674128525384021</v>
      </c>
      <c r="W53" s="704">
        <v>5.7529305680793508</v>
      </c>
    </row>
    <row r="54" spans="1:23" ht="9.75" customHeight="1">
      <c r="A54" s="702">
        <v>2007</v>
      </c>
      <c r="B54" s="704">
        <v>3.1253478519511031</v>
      </c>
      <c r="C54" s="704">
        <v>9.4581200555906175</v>
      </c>
      <c r="D54" s="704">
        <v>-29.85645933014354</v>
      </c>
      <c r="E54" s="704">
        <v>20.425053343930205</v>
      </c>
      <c r="F54" s="704">
        <v>-13.13696355213705</v>
      </c>
      <c r="G54" s="704">
        <v>-14.001118948627093</v>
      </c>
      <c r="H54" s="704">
        <v>23.413483734917207</v>
      </c>
      <c r="I54" s="704">
        <v>16.402530160752239</v>
      </c>
      <c r="J54" s="704">
        <v>8.0246528688935914</v>
      </c>
      <c r="K54" s="704">
        <v>3.6386885028540914</v>
      </c>
      <c r="L54" s="704">
        <v>5.2507444316213787</v>
      </c>
      <c r="M54" s="704">
        <v>6.6374784807974327</v>
      </c>
      <c r="N54" s="704">
        <v>27.486436123099992</v>
      </c>
      <c r="O54" s="704">
        <v>33.273026507767909</v>
      </c>
      <c r="P54" s="704">
        <v>3.4312734449226978</v>
      </c>
      <c r="Q54" s="704">
        <v>29.154448408857817</v>
      </c>
      <c r="R54" s="704">
        <v>10.66393815370623</v>
      </c>
      <c r="S54" s="704">
        <v>7.1531002722043677</v>
      </c>
      <c r="T54" s="704">
        <v>7.1860133994262574</v>
      </c>
      <c r="U54" s="704">
        <v>24.710855462246013</v>
      </c>
      <c r="V54" s="704">
        <v>24.907559044208092</v>
      </c>
      <c r="W54" s="704">
        <v>10.66393815370623</v>
      </c>
    </row>
    <row r="55" spans="1:23" ht="9.75" customHeight="1">
      <c r="A55" s="702">
        <v>2008</v>
      </c>
      <c r="B55" s="704">
        <v>3.9691986848493093</v>
      </c>
      <c r="C55" s="704">
        <v>4.8165281311458719</v>
      </c>
      <c r="D55" s="704">
        <v>-0.45475216007276031</v>
      </c>
      <c r="E55" s="704">
        <v>13.843237651627668</v>
      </c>
      <c r="F55" s="704">
        <v>-29.764540148923324</v>
      </c>
      <c r="G55" s="704">
        <v>10.841390922774702</v>
      </c>
      <c r="H55" s="704">
        <v>3.6061950481675309</v>
      </c>
      <c r="I55" s="704">
        <v>22.212530339805824</v>
      </c>
      <c r="J55" s="704">
        <v>14.921989326950946</v>
      </c>
      <c r="K55" s="704">
        <v>10.813126995970489</v>
      </c>
      <c r="L55" s="704">
        <v>5.526324254196763</v>
      </c>
      <c r="M55" s="704">
        <v>16.951010483517358</v>
      </c>
      <c r="N55" s="704">
        <v>4.8628637103436834</v>
      </c>
      <c r="O55" s="704">
        <v>20.381812767671814</v>
      </c>
      <c r="P55" s="704">
        <v>21.85110802552596</v>
      </c>
      <c r="Q55" s="704">
        <v>-3.4852183346894492</v>
      </c>
      <c r="R55" s="704">
        <v>9.6568728169303473</v>
      </c>
      <c r="S55" s="704">
        <v>8.9192559250314964</v>
      </c>
      <c r="T55" s="704">
        <v>8.9247113692670421</v>
      </c>
      <c r="U55" s="704">
        <v>12.198470175683584</v>
      </c>
      <c r="V55" s="704">
        <v>12.224084316187545</v>
      </c>
      <c r="W55" s="704">
        <v>9.6568728169303473</v>
      </c>
    </row>
    <row r="56" spans="1:23" ht="9.75" customHeight="1">
      <c r="A56" s="702">
        <v>2009</v>
      </c>
      <c r="B56" s="704">
        <v>-16.794677158601669</v>
      </c>
      <c r="C56" s="704">
        <v>-23.184032811543066</v>
      </c>
      <c r="D56" s="704">
        <v>-25.045682960255824</v>
      </c>
      <c r="E56" s="704">
        <v>-19.259040413577729</v>
      </c>
      <c r="F56" s="704">
        <v>1.1461318051575931</v>
      </c>
      <c r="G56" s="704">
        <v>-16.628497117144075</v>
      </c>
      <c r="H56" s="704">
        <v>-34.284557169554461</v>
      </c>
      <c r="I56" s="704">
        <v>-27.210107503047766</v>
      </c>
      <c r="J56" s="704">
        <v>-14.997217435399378</v>
      </c>
      <c r="K56" s="704">
        <v>-12.584477926120043</v>
      </c>
      <c r="L56" s="704">
        <v>-13.444687693895853</v>
      </c>
      <c r="M56" s="704">
        <v>-13.670989621500025</v>
      </c>
      <c r="N56" s="704">
        <v>-30.588611125092317</v>
      </c>
      <c r="O56" s="704">
        <v>-25.43520133575117</v>
      </c>
      <c r="P56" s="704">
        <v>-27.887148815351804</v>
      </c>
      <c r="Q56" s="704">
        <v>-20.368103669303498</v>
      </c>
      <c r="R56" s="704">
        <v>-20.339141839985011</v>
      </c>
      <c r="S56" s="704">
        <v>-18.986059401973389</v>
      </c>
      <c r="T56" s="704">
        <v>-18.982836518845776</v>
      </c>
      <c r="U56" s="704">
        <v>-24.909945198452185</v>
      </c>
      <c r="V56" s="704">
        <v>-24.909701465755461</v>
      </c>
      <c r="W56" s="704">
        <v>-20.339141839985011</v>
      </c>
    </row>
    <row r="57" spans="1:23" ht="9.75" customHeight="1">
      <c r="A57" s="702">
        <v>2010</v>
      </c>
      <c r="B57" s="704">
        <v>13.953418191082566</v>
      </c>
      <c r="C57" s="704">
        <v>13.892024712927721</v>
      </c>
      <c r="D57" s="704">
        <v>9.142160597287825</v>
      </c>
      <c r="E57" s="704">
        <v>22.813229704088293</v>
      </c>
      <c r="F57" s="704">
        <v>50.226628895184135</v>
      </c>
      <c r="G57" s="704">
        <v>12.17354094196897</v>
      </c>
      <c r="H57" s="704">
        <v>23.028500317792204</v>
      </c>
      <c r="I57" s="704">
        <v>16.415645223568447</v>
      </c>
      <c r="J57" s="704">
        <v>18.978264098002725</v>
      </c>
      <c r="K57" s="704">
        <v>25.789229204273511</v>
      </c>
      <c r="L57" s="704">
        <v>43.516903358289838</v>
      </c>
      <c r="M57" s="704">
        <v>16.627514459995655</v>
      </c>
      <c r="N57" s="704">
        <v>29.569360996833101</v>
      </c>
      <c r="O57" s="704">
        <v>27.375874933987383</v>
      </c>
      <c r="P57" s="704">
        <v>18.286577072912106</v>
      </c>
      <c r="Q57" s="704">
        <v>18.929926619589697</v>
      </c>
      <c r="R57" s="704">
        <v>21.192520286957546</v>
      </c>
      <c r="S57" s="704">
        <v>20.678911896290515</v>
      </c>
      <c r="T57" s="704">
        <v>20.68458867623497</v>
      </c>
      <c r="U57" s="704">
        <v>23.039384331867588</v>
      </c>
      <c r="V57" s="704">
        <v>23.064293199207896</v>
      </c>
      <c r="W57" s="704">
        <v>21.192520286957546</v>
      </c>
    </row>
    <row r="58" spans="1:23" ht="15" customHeight="1">
      <c r="A58" s="702">
        <v>2011</v>
      </c>
      <c r="B58" s="704">
        <v>16.372616374500712</v>
      </c>
      <c r="C58" s="704">
        <v>27.355492174091275</v>
      </c>
      <c r="D58" s="704">
        <v>-12.159709618874773</v>
      </c>
      <c r="E58" s="704">
        <v>4.9454386105019159</v>
      </c>
      <c r="F58" s="704">
        <v>22.590986234207051</v>
      </c>
      <c r="G58" s="704">
        <v>5.7664619814675806</v>
      </c>
      <c r="H58" s="704">
        <v>22.629935459262811</v>
      </c>
      <c r="I58" s="704">
        <v>24.078522790526375</v>
      </c>
      <c r="J58" s="704">
        <v>28.321580820919543</v>
      </c>
      <c r="K58" s="704">
        <v>15.15254918641992</v>
      </c>
      <c r="L58" s="704">
        <v>-14.253838284915361</v>
      </c>
      <c r="M58" s="704">
        <v>13.882870683818551</v>
      </c>
      <c r="N58" s="704">
        <v>24.791331639925442</v>
      </c>
      <c r="O58" s="704">
        <v>23.41333941030986</v>
      </c>
      <c r="P58" s="704">
        <v>16.952034439011651</v>
      </c>
      <c r="Q58" s="704">
        <v>32.606916762388671</v>
      </c>
      <c r="R58" s="704">
        <v>18.932557011159631</v>
      </c>
      <c r="S58" s="704">
        <v>18.311170889888238</v>
      </c>
      <c r="T58" s="704">
        <v>18.324730408307762</v>
      </c>
      <c r="U58" s="704">
        <v>21.100346240026518</v>
      </c>
      <c r="V58" s="704">
        <v>21.153216249683769</v>
      </c>
      <c r="W58" s="704">
        <v>18.932557011159631</v>
      </c>
    </row>
    <row r="59" spans="1:23" ht="9.75" customHeight="1">
      <c r="A59" s="702">
        <v>2012</v>
      </c>
      <c r="B59" s="704">
        <v>-3.1830542861869255</v>
      </c>
      <c r="C59" s="704">
        <v>-7.9430743751913511</v>
      </c>
      <c r="D59" s="704">
        <v>8.3916083916083917</v>
      </c>
      <c r="E59" s="704">
        <v>4.2616585365853661</v>
      </c>
      <c r="F59" s="704">
        <v>92.901092139670823</v>
      </c>
      <c r="G59" s="704">
        <v>-12.598168681427358</v>
      </c>
      <c r="H59" s="704">
        <v>-13.54199169054413</v>
      </c>
      <c r="I59" s="704">
        <v>2.1272845941994034</v>
      </c>
      <c r="J59" s="704">
        <v>-6.9921005689933109</v>
      </c>
      <c r="K59" s="704">
        <v>-6.2472853332900335</v>
      </c>
      <c r="L59" s="704">
        <v>6.0538304805366261</v>
      </c>
      <c r="M59" s="704">
        <v>-2.2011830801700305</v>
      </c>
      <c r="N59" s="704">
        <v>-13.358526761076428</v>
      </c>
      <c r="O59" s="704">
        <v>2.6188161560644985</v>
      </c>
      <c r="P59" s="704">
        <v>-8.4340551533718315</v>
      </c>
      <c r="Q59" s="704">
        <v>-6.6546480458783739</v>
      </c>
      <c r="R59" s="704">
        <v>-5.0342689295039165</v>
      </c>
      <c r="S59" s="704">
        <v>-5.9467470559688964</v>
      </c>
      <c r="T59" s="704">
        <v>-5.9514837664754872</v>
      </c>
      <c r="U59" s="704">
        <v>-1.8380349797664479</v>
      </c>
      <c r="V59" s="704">
        <v>-1.8498247603849667</v>
      </c>
      <c r="W59" s="704">
        <v>-5.0342689295039165</v>
      </c>
    </row>
    <row r="60" spans="1:23" ht="9.75" customHeight="1">
      <c r="A60" s="702">
        <v>2013</v>
      </c>
      <c r="B60" s="704">
        <v>9.3687847601414642</v>
      </c>
      <c r="C60" s="704">
        <v>8.3710927923196756</v>
      </c>
      <c r="D60" s="704">
        <v>0.4838709677419355</v>
      </c>
      <c r="E60" s="704">
        <v>24.213283277906804</v>
      </c>
      <c r="F60" s="704">
        <v>-9.7045572345600259</v>
      </c>
      <c r="G60" s="704">
        <v>-3.5729023841535654</v>
      </c>
      <c r="H60" s="704">
        <v>17.472799079204574</v>
      </c>
      <c r="I60" s="704">
        <v>18.410872715412783</v>
      </c>
      <c r="J60" s="704">
        <v>20.746734881791749</v>
      </c>
      <c r="K60" s="704">
        <v>14.337101045449353</v>
      </c>
      <c r="L60" s="704">
        <v>17.703431337276516</v>
      </c>
      <c r="M60" s="704">
        <v>16.100059269615965</v>
      </c>
      <c r="N60" s="704">
        <v>8.5862235067437371</v>
      </c>
      <c r="O60" s="704">
        <v>2.6284214274751503</v>
      </c>
      <c r="P60" s="704">
        <v>14.786587723823796</v>
      </c>
      <c r="Q60" s="704">
        <v>8.7305833610324068</v>
      </c>
      <c r="R60" s="704">
        <v>13.845691210585102</v>
      </c>
      <c r="S60" s="704">
        <v>14.255664200671365</v>
      </c>
      <c r="T60" s="704">
        <v>14.260907585179236</v>
      </c>
      <c r="U60" s="704">
        <v>12.459412142630685</v>
      </c>
      <c r="V60" s="704">
        <v>12.474654248018016</v>
      </c>
      <c r="W60" s="704">
        <v>13.845691210585102</v>
      </c>
    </row>
    <row r="61" spans="1:23" ht="9.75" customHeight="1">
      <c r="A61" s="702">
        <v>2014</v>
      </c>
      <c r="B61" s="704">
        <v>0.65276061448935141</v>
      </c>
      <c r="C61" s="704">
        <v>7.6545641837419724</v>
      </c>
      <c r="D61" s="704">
        <v>-13.293448124908799</v>
      </c>
      <c r="E61" s="704">
        <v>-0.28859952766404634</v>
      </c>
      <c r="F61" s="704">
        <v>64.533933854373643</v>
      </c>
      <c r="G61" s="704">
        <v>-7.3042782003672153</v>
      </c>
      <c r="H61" s="704">
        <v>-4.2516962301581529</v>
      </c>
      <c r="I61" s="704">
        <v>-6.7225677786455424</v>
      </c>
      <c r="J61" s="704">
        <v>-2.7332033510369711</v>
      </c>
      <c r="K61" s="704">
        <v>-4.5615315779293564</v>
      </c>
      <c r="L61" s="704">
        <v>-7.0664406095797805</v>
      </c>
      <c r="M61" s="704">
        <v>-5.8878198835002289</v>
      </c>
      <c r="N61" s="704">
        <v>9.9751152306851196</v>
      </c>
      <c r="O61" s="704">
        <v>1.5146358317457651</v>
      </c>
      <c r="P61" s="704">
        <v>3.847150803269995</v>
      </c>
      <c r="Q61" s="704">
        <v>1.2473450165861886</v>
      </c>
      <c r="R61" s="704">
        <v>-7.9242292743670048E-2</v>
      </c>
      <c r="S61" s="704">
        <v>-0.26783020123994306</v>
      </c>
      <c r="T61" s="704">
        <v>-0.26346887840138078</v>
      </c>
      <c r="U61" s="704">
        <v>0.54568624457980663</v>
      </c>
      <c r="V61" s="704">
        <v>0.56142246492934766</v>
      </c>
      <c r="W61" s="704">
        <v>-7.9242292743670048E-2</v>
      </c>
    </row>
    <row r="62" spans="1:23" ht="11.5" customHeight="1">
      <c r="A62" s="702">
        <v>2015</v>
      </c>
      <c r="B62" s="704">
        <v>-17.766584379172887</v>
      </c>
      <c r="C62" s="704">
        <v>-21.352036112571792</v>
      </c>
      <c r="D62" s="704">
        <v>17.721305957590037</v>
      </c>
      <c r="E62" s="704">
        <v>-37.04312586600021</v>
      </c>
      <c r="F62" s="704">
        <v>-23.887606677043635</v>
      </c>
      <c r="G62" s="704">
        <v>-14.852709022130879</v>
      </c>
      <c r="H62" s="704">
        <v>-16.814376057718</v>
      </c>
      <c r="I62" s="704">
        <v>-31.61587323658323</v>
      </c>
      <c r="J62" s="704">
        <v>-17.46495780840937</v>
      </c>
      <c r="K62" s="704">
        <v>-15.286674555620635</v>
      </c>
      <c r="L62" s="704">
        <v>-6.9139252621809799</v>
      </c>
      <c r="M62" s="704">
        <v>-35.509131118127321</v>
      </c>
      <c r="N62" s="704">
        <v>-31.204112250061037</v>
      </c>
      <c r="O62" s="704">
        <v>-32.712981737061881</v>
      </c>
      <c r="P62" s="704">
        <v>-32.498793952051194</v>
      </c>
      <c r="Q62" s="704">
        <v>-37.292252434267752</v>
      </c>
      <c r="R62" s="704">
        <v>-21.75226586102719</v>
      </c>
      <c r="S62" s="704">
        <v>-18.17393127002698</v>
      </c>
      <c r="T62" s="704">
        <v>-18.184379780563617</v>
      </c>
      <c r="U62" s="704">
        <v>-33.757754740207552</v>
      </c>
      <c r="V62" s="704">
        <v>-33.808225823217562</v>
      </c>
      <c r="W62" s="704">
        <v>-21.75226586102719</v>
      </c>
    </row>
    <row r="63" spans="1:23" ht="9.75" customHeight="1">
      <c r="A63" s="702">
        <v>2016</v>
      </c>
      <c r="B63" s="704">
        <v>2.9237278191306362</v>
      </c>
      <c r="C63" s="704">
        <v>10.572830286979551</v>
      </c>
      <c r="D63" s="704">
        <v>-2.1729807005003572</v>
      </c>
      <c r="E63" s="704">
        <v>11.810307378082001</v>
      </c>
      <c r="F63" s="704">
        <v>-1.8017700363174782</v>
      </c>
      <c r="G63" s="704">
        <v>9.3015934094765012</v>
      </c>
      <c r="H63" s="704">
        <v>5.8988579480053636</v>
      </c>
      <c r="I63" s="704">
        <v>-13.058017657167595</v>
      </c>
      <c r="J63" s="704">
        <v>2.3025057767522279</v>
      </c>
      <c r="K63" s="704">
        <v>5.2995310347213014</v>
      </c>
      <c r="L63" s="704">
        <v>1.1018837613038635</v>
      </c>
      <c r="M63" s="704">
        <v>5.4219595833243472</v>
      </c>
      <c r="N63" s="704">
        <v>16.760123489014699</v>
      </c>
      <c r="O63" s="704">
        <v>15.037699403474752</v>
      </c>
      <c r="P63" s="704">
        <v>3.4603289121788873E-2</v>
      </c>
      <c r="Q63" s="704">
        <v>21.207169054143794</v>
      </c>
      <c r="R63" s="704">
        <v>5.6660231660231659</v>
      </c>
      <c r="S63" s="704">
        <v>4.8285840569990963</v>
      </c>
      <c r="T63" s="704">
        <v>4.8315165130462585</v>
      </c>
      <c r="U63" s="704">
        <v>9.1341890082763904</v>
      </c>
      <c r="V63" s="704">
        <v>9.1539049247631592</v>
      </c>
      <c r="W63" s="704">
        <v>5.6660231660231659</v>
      </c>
    </row>
    <row r="64" spans="1:23" ht="9.75" customHeight="1">
      <c r="A64" s="702">
        <v>2017</v>
      </c>
      <c r="B64" s="704">
        <v>19.887339440995596</v>
      </c>
      <c r="C64" s="704">
        <v>24.190711927595199</v>
      </c>
      <c r="D64" s="704">
        <v>30.118369136343709</v>
      </c>
      <c r="E64" s="704">
        <v>31.315134771959876</v>
      </c>
      <c r="F64" s="704">
        <v>-20.549371633752244</v>
      </c>
      <c r="G64" s="704">
        <v>18.657086620473347</v>
      </c>
      <c r="H64" s="704">
        <v>20.771450960206082</v>
      </c>
      <c r="I64" s="704">
        <v>48.259728633093886</v>
      </c>
      <c r="J64" s="704">
        <v>29.325486019813052</v>
      </c>
      <c r="K64" s="704">
        <v>34.790058985977701</v>
      </c>
      <c r="L64" s="704">
        <v>9.0967338710382037</v>
      </c>
      <c r="M64" s="704">
        <v>23.045764202860006</v>
      </c>
      <c r="N64" s="704">
        <v>24.206006598624771</v>
      </c>
      <c r="O64" s="704">
        <v>25.677529197015282</v>
      </c>
      <c r="P64" s="704">
        <v>48.426829750795541</v>
      </c>
      <c r="Q64" s="704">
        <v>24.862993772511331</v>
      </c>
      <c r="R64" s="704">
        <v>27.103315976979996</v>
      </c>
      <c r="S64" s="704">
        <v>26.242283020644287</v>
      </c>
      <c r="T64" s="704">
        <v>26.240768075974163</v>
      </c>
      <c r="U64" s="704">
        <v>30.546736553897958</v>
      </c>
      <c r="V64" s="704">
        <v>30.547405974437808</v>
      </c>
      <c r="W64" s="704">
        <v>27.103315976979996</v>
      </c>
    </row>
    <row r="65" spans="1:23" ht="9.75" customHeight="1">
      <c r="A65" s="702">
        <v>2018</v>
      </c>
      <c r="B65" s="704">
        <v>-5.7570105711444945</v>
      </c>
      <c r="C65" s="704">
        <v>-15.245375519321394</v>
      </c>
      <c r="D65" s="704">
        <v>-4.8517520215633425</v>
      </c>
      <c r="E65" s="704">
        <v>-25.777610315392337</v>
      </c>
      <c r="F65" s="704">
        <v>-19.980114791883221</v>
      </c>
      <c r="G65" s="704">
        <v>6.7916385704652731</v>
      </c>
      <c r="H65" s="704">
        <v>-8.2655085314166392</v>
      </c>
      <c r="I65" s="704">
        <v>-22.788605061401725</v>
      </c>
      <c r="J65" s="704">
        <v>-19.582355333528586</v>
      </c>
      <c r="K65" s="704">
        <v>-22.62571271836579</v>
      </c>
      <c r="L65" s="704">
        <v>4.1667378546228031</v>
      </c>
      <c r="M65" s="704">
        <v>-11.533601569514182</v>
      </c>
      <c r="N65" s="704">
        <v>-19.207358971517234</v>
      </c>
      <c r="O65" s="704">
        <v>-21.69474785120379</v>
      </c>
      <c r="P65" s="704">
        <v>-29.66932367407308</v>
      </c>
      <c r="Q65" s="704">
        <v>-15.879794824729368</v>
      </c>
      <c r="R65" s="704">
        <v>-16.663073163719993</v>
      </c>
      <c r="S65" s="704">
        <v>-15.427219783971003</v>
      </c>
      <c r="T65" s="704">
        <v>-15.431480101048873</v>
      </c>
      <c r="U65" s="704">
        <v>-21.417570383359852</v>
      </c>
      <c r="V65" s="704">
        <v>-21.443373125566122</v>
      </c>
      <c r="W65" s="704">
        <v>-16.663073163719993</v>
      </c>
    </row>
    <row r="66" spans="1:23" ht="9.75" customHeight="1">
      <c r="A66" s="702">
        <v>2019</v>
      </c>
      <c r="B66" s="704">
        <v>2.8097433290280032</v>
      </c>
      <c r="C66" s="704">
        <v>8.3416608757561939</v>
      </c>
      <c r="D66" s="704">
        <v>3.1161473087818696</v>
      </c>
      <c r="E66" s="704">
        <v>21.67513668573568</v>
      </c>
      <c r="F66" s="704">
        <v>-15.169998870439398</v>
      </c>
      <c r="G66" s="704">
        <v>9.2970979718637139</v>
      </c>
      <c r="H66" s="704">
        <v>4.9866474459027108</v>
      </c>
      <c r="I66" s="704">
        <v>40.224293316784106</v>
      </c>
      <c r="J66" s="704">
        <v>21.827799092180488</v>
      </c>
      <c r="K66" s="704">
        <v>27.160090813052406</v>
      </c>
      <c r="L66" s="704">
        <v>-6.7368419973572768</v>
      </c>
      <c r="M66" s="704">
        <v>3.6478791181942904</v>
      </c>
      <c r="N66" s="704">
        <v>18.736117817479478</v>
      </c>
      <c r="O66" s="704">
        <v>14.259938115416272</v>
      </c>
      <c r="P66" s="704">
        <v>57.469954929687283</v>
      </c>
      <c r="Q66" s="704">
        <v>17.014596754464648</v>
      </c>
      <c r="R66" s="704">
        <v>16.191626061834331</v>
      </c>
      <c r="S66" s="704">
        <v>14.708461740432902</v>
      </c>
      <c r="T66" s="704">
        <v>14.713715915701727</v>
      </c>
      <c r="U66" s="704">
        <v>22.331592720632329</v>
      </c>
      <c r="V66" s="704">
        <v>22.367843837611424</v>
      </c>
      <c r="W66" s="704">
        <v>16.191626061834331</v>
      </c>
    </row>
    <row r="67" spans="1:23" ht="15" customHeight="1">
      <c r="A67" s="702">
        <v>2020</v>
      </c>
      <c r="B67" s="704">
        <v>0.65646702295253956</v>
      </c>
      <c r="C67" s="704">
        <v>-5.9547407826995258</v>
      </c>
      <c r="D67" s="704">
        <v>0.7898351648351648</v>
      </c>
      <c r="E67" s="704">
        <v>-13.697782138002314</v>
      </c>
      <c r="F67" s="704">
        <v>-7.6231691078561914</v>
      </c>
      <c r="G67" s="704">
        <v>6.6171373110874887</v>
      </c>
      <c r="H67" s="704">
        <v>-14.065738236403975</v>
      </c>
      <c r="I67" s="704">
        <v>4.032200579184301</v>
      </c>
      <c r="J67" s="704">
        <v>-7.5063853420669631</v>
      </c>
      <c r="K67" s="704">
        <v>-6.0114580874204853</v>
      </c>
      <c r="L67" s="704">
        <v>-0.4430140785158781</v>
      </c>
      <c r="M67" s="704">
        <v>-11.310970081595649</v>
      </c>
      <c r="N67" s="704">
        <v>-6.575684560861613</v>
      </c>
      <c r="O67" s="704">
        <v>9.3691584499350498</v>
      </c>
      <c r="P67" s="704">
        <v>-11.138878382560259</v>
      </c>
      <c r="Q67" s="704">
        <v>-0.66685010050812776</v>
      </c>
      <c r="R67" s="704">
        <v>-4.9061085133229421</v>
      </c>
      <c r="S67" s="704">
        <v>-5.8636326871496491</v>
      </c>
      <c r="T67" s="704">
        <v>-5.8663434641762118</v>
      </c>
      <c r="U67" s="704">
        <v>-1.1652056779157987</v>
      </c>
      <c r="V67" s="704">
        <v>-1.1683137146429101</v>
      </c>
      <c r="W67" s="704">
        <v>-4.9061085133229421</v>
      </c>
    </row>
    <row r="68" spans="1:23" ht="9.75" customHeight="1">
      <c r="A68" s="702">
        <v>2021</v>
      </c>
      <c r="B68" s="704">
        <v>21.001016576419577</v>
      </c>
      <c r="C68" s="704">
        <v>23.561120299987405</v>
      </c>
      <c r="D68" s="704">
        <v>2.8052243043725156</v>
      </c>
      <c r="E68" s="704">
        <v>22.055063727865132</v>
      </c>
      <c r="F68" s="704">
        <v>11.531531531531531</v>
      </c>
      <c r="G68" s="704">
        <v>10.855594689785965</v>
      </c>
      <c r="H68" s="704">
        <v>26.399196255322281</v>
      </c>
      <c r="I68" s="704">
        <v>29.300074768522528</v>
      </c>
      <c r="J68" s="704">
        <v>5.4442205490059123</v>
      </c>
      <c r="K68" s="704">
        <v>15.075617597009391</v>
      </c>
      <c r="L68" s="704">
        <v>29.824346405228759</v>
      </c>
      <c r="M68" s="704">
        <v>12.510222440300948</v>
      </c>
      <c r="N68" s="704">
        <v>29.320732392582684</v>
      </c>
      <c r="O68" s="704">
        <v>28.727413829117349</v>
      </c>
      <c r="P68" s="704">
        <v>19.330755765090458</v>
      </c>
      <c r="Q68" s="704">
        <v>29.124577699127034</v>
      </c>
      <c r="R68" s="704">
        <v>19.579300655635343</v>
      </c>
      <c r="S68" s="704">
        <v>17.350343569247549</v>
      </c>
      <c r="T68" s="704">
        <v>17.356688615999047</v>
      </c>
      <c r="U68" s="704">
        <v>27.826226348117547</v>
      </c>
      <c r="V68" s="704">
        <v>27.866791726876752</v>
      </c>
      <c r="W68" s="704">
        <v>19.579300655635343</v>
      </c>
    </row>
    <row r="69" spans="1:23" ht="9.75" customHeight="1">
      <c r="A69" s="702">
        <v>2022</v>
      </c>
      <c r="B69" s="704">
        <v>40.248200988620404</v>
      </c>
      <c r="C69" s="704">
        <v>39.848310402394794</v>
      </c>
      <c r="D69" s="704">
        <v>40.742377375165709</v>
      </c>
      <c r="E69" s="704">
        <v>37.680470830827389</v>
      </c>
      <c r="F69" s="704">
        <v>15.463651050080776</v>
      </c>
      <c r="G69" s="704">
        <v>40.744144214601334</v>
      </c>
      <c r="H69" s="704">
        <v>38.851308951947196</v>
      </c>
      <c r="I69" s="704">
        <v>10.530894759185271</v>
      </c>
      <c r="J69" s="704">
        <v>49.347558838643835</v>
      </c>
      <c r="K69" s="704">
        <v>42.34320454841469</v>
      </c>
      <c r="L69" s="704">
        <v>27.344316721617624</v>
      </c>
      <c r="M69" s="704">
        <v>48.140139194272322</v>
      </c>
      <c r="N69" s="704">
        <v>42.108391568269703</v>
      </c>
      <c r="O69" s="704">
        <v>43.542618769420827</v>
      </c>
      <c r="P69" s="704">
        <v>53.590330754150074</v>
      </c>
      <c r="Q69" s="704">
        <v>33.83494145199063</v>
      </c>
      <c r="R69" s="704">
        <v>40.001958160634445</v>
      </c>
      <c r="S69" s="704">
        <v>42.160989840895155</v>
      </c>
      <c r="T69" s="704">
        <v>42.161531952432007</v>
      </c>
      <c r="U69" s="704">
        <v>32.645207570255856</v>
      </c>
      <c r="V69" s="704">
        <v>32.634652977028338</v>
      </c>
      <c r="W69" s="704">
        <v>40.001958160634445</v>
      </c>
    </row>
    <row r="70" spans="1:23" ht="28" customHeight="1">
      <c r="A70" s="701"/>
      <c r="B70" s="1216" t="s">
        <v>286</v>
      </c>
      <c r="C70" s="1217"/>
      <c r="D70" s="1217"/>
      <c r="E70" s="1217"/>
      <c r="F70" s="1217"/>
      <c r="G70" s="1217"/>
      <c r="H70" s="1217"/>
      <c r="I70" s="1217"/>
      <c r="J70" s="1217"/>
      <c r="K70" s="1216" t="s">
        <v>286</v>
      </c>
      <c r="L70" s="1217"/>
      <c r="M70" s="1217"/>
      <c r="N70" s="1217"/>
      <c r="O70" s="1217"/>
      <c r="P70" s="1217"/>
      <c r="Q70" s="1217"/>
      <c r="R70" s="1217"/>
      <c r="S70" s="1216" t="s">
        <v>286</v>
      </c>
      <c r="T70" s="1217"/>
      <c r="U70" s="1217"/>
      <c r="V70" s="1217"/>
      <c r="W70" s="1217"/>
    </row>
    <row r="71" spans="1:23" ht="9.75" customHeight="1">
      <c r="A71" s="702">
        <v>1991</v>
      </c>
      <c r="B71" s="705">
        <v>117.13726036522006</v>
      </c>
      <c r="C71" s="705">
        <v>91.233646135048474</v>
      </c>
      <c r="D71" s="705">
        <v>338.64188706218727</v>
      </c>
      <c r="E71" s="705">
        <v>77.847633402375592</v>
      </c>
      <c r="F71" s="705">
        <v>149.66326998342794</v>
      </c>
      <c r="G71" s="705">
        <v>143.40335473037973</v>
      </c>
      <c r="H71" s="705">
        <v>121.42533832043161</v>
      </c>
      <c r="I71" s="705">
        <v>80.413137492402342</v>
      </c>
      <c r="J71" s="705">
        <v>62.33569025130307</v>
      </c>
      <c r="K71" s="705">
        <v>73.589140874056739</v>
      </c>
      <c r="L71" s="705">
        <v>78.279150952951895</v>
      </c>
      <c r="M71" s="705">
        <v>132.70429400219984</v>
      </c>
      <c r="N71" s="705">
        <v>70.355693108454062</v>
      </c>
      <c r="O71" s="705">
        <v>73.002675789444169</v>
      </c>
      <c r="P71" s="705">
        <v>119.59597832884207</v>
      </c>
      <c r="Q71" s="705">
        <v>86.623982644774543</v>
      </c>
      <c r="R71" s="705">
        <v>84.3050193050193</v>
      </c>
      <c r="S71" s="705">
        <v>86.039093661935794</v>
      </c>
      <c r="T71" s="705">
        <v>85.933296370231375</v>
      </c>
      <c r="U71" s="705">
        <v>77.537910646832529</v>
      </c>
      <c r="V71" s="705">
        <v>77.08263277217813</v>
      </c>
      <c r="W71" s="705">
        <v>84.3050193050193</v>
      </c>
    </row>
    <row r="72" spans="1:23" ht="15" customHeight="1">
      <c r="A72" s="702">
        <v>1992</v>
      </c>
      <c r="B72" s="705">
        <v>129.17591051604273</v>
      </c>
      <c r="C72" s="705">
        <v>93.048805750755122</v>
      </c>
      <c r="D72" s="705">
        <v>267.23373838456041</v>
      </c>
      <c r="E72" s="705">
        <v>67.869666125048909</v>
      </c>
      <c r="F72" s="705">
        <v>120.3730474947992</v>
      </c>
      <c r="G72" s="705">
        <v>142.55155405523587</v>
      </c>
      <c r="H72" s="705">
        <v>113.05669863503736</v>
      </c>
      <c r="I72" s="705">
        <v>70.090275439570775</v>
      </c>
      <c r="J72" s="705">
        <v>57.817565275119406</v>
      </c>
      <c r="K72" s="705">
        <v>74.995748470890717</v>
      </c>
      <c r="L72" s="705">
        <v>68.546168287701732</v>
      </c>
      <c r="M72" s="705">
        <v>118.84098604611037</v>
      </c>
      <c r="N72" s="705">
        <v>74.788388123761607</v>
      </c>
      <c r="O72" s="705">
        <v>63.322810646643724</v>
      </c>
      <c r="P72" s="705">
        <v>107.94202026667149</v>
      </c>
      <c r="Q72" s="705">
        <v>100.71132081213004</v>
      </c>
      <c r="R72" s="705">
        <v>82.591698841698843</v>
      </c>
      <c r="S72" s="705">
        <v>84.837016973863641</v>
      </c>
      <c r="T72" s="705">
        <v>84.760623997834898</v>
      </c>
      <c r="U72" s="705">
        <v>73.577734866846157</v>
      </c>
      <c r="V72" s="705">
        <v>73.240063664338876</v>
      </c>
      <c r="W72" s="705">
        <v>82.591698841698843</v>
      </c>
    </row>
    <row r="73" spans="1:23" ht="9.75" customHeight="1">
      <c r="A73" s="702">
        <v>1993</v>
      </c>
      <c r="B73" s="705">
        <v>108.22286902120806</v>
      </c>
      <c r="C73" s="705">
        <v>84.283940433291363</v>
      </c>
      <c r="D73" s="705">
        <v>244.36025732666189</v>
      </c>
      <c r="E73" s="705">
        <v>95.908945813422676</v>
      </c>
      <c r="F73" s="705">
        <v>99.213708966538562</v>
      </c>
      <c r="G73" s="705">
        <v>142.4571038777045</v>
      </c>
      <c r="H73" s="705">
        <v>97.395887834092193</v>
      </c>
      <c r="I73" s="705">
        <v>101.12937220417248</v>
      </c>
      <c r="J73" s="705">
        <v>56.273899547638862</v>
      </c>
      <c r="K73" s="705">
        <v>67.411669078268488</v>
      </c>
      <c r="L73" s="705">
        <v>62.253105249892229</v>
      </c>
      <c r="M73" s="705">
        <v>141.5338495050359</v>
      </c>
      <c r="N73" s="705">
        <v>95.820609190185166</v>
      </c>
      <c r="O73" s="705">
        <v>85.283373759575838</v>
      </c>
      <c r="P73" s="705">
        <v>116.05603923515423</v>
      </c>
      <c r="Q73" s="705">
        <v>109.63075397500174</v>
      </c>
      <c r="R73" s="705">
        <v>81.254826254826256</v>
      </c>
      <c r="S73" s="705">
        <v>77.585510465285736</v>
      </c>
      <c r="T73" s="705">
        <v>77.515660420062105</v>
      </c>
      <c r="U73" s="705">
        <v>96.794603176183102</v>
      </c>
      <c r="V73" s="705">
        <v>96.537298104403035</v>
      </c>
      <c r="W73" s="705">
        <v>81.254826254826256</v>
      </c>
    </row>
    <row r="74" spans="1:23" ht="9.75" customHeight="1">
      <c r="A74" s="702">
        <v>1994</v>
      </c>
      <c r="B74" s="705">
        <v>116.85608755854022</v>
      </c>
      <c r="C74" s="705">
        <v>93.78201462497907</v>
      </c>
      <c r="D74" s="705">
        <v>262.25875625446747</v>
      </c>
      <c r="E74" s="705">
        <v>91.448039495695454</v>
      </c>
      <c r="F74" s="705">
        <v>103.48013116603786</v>
      </c>
      <c r="G74" s="705">
        <v>143.6394801742081</v>
      </c>
      <c r="H74" s="705">
        <v>105.5643703139487</v>
      </c>
      <c r="I74" s="705">
        <v>87.964003515691616</v>
      </c>
      <c r="J74" s="705">
        <v>61.418686789154165</v>
      </c>
      <c r="K74" s="705">
        <v>72.217662437235902</v>
      </c>
      <c r="L74" s="705">
        <v>74.089978634844286</v>
      </c>
      <c r="M74" s="705">
        <v>148.61431621627452</v>
      </c>
      <c r="N74" s="705">
        <v>89.343993540099859</v>
      </c>
      <c r="O74" s="705">
        <v>94.578749205945186</v>
      </c>
      <c r="P74" s="705">
        <v>108.08269507604243</v>
      </c>
      <c r="Q74" s="705">
        <v>112.5825384523134</v>
      </c>
      <c r="R74" s="705">
        <v>86.138996138996134</v>
      </c>
      <c r="S74" s="705">
        <v>84.27257413739909</v>
      </c>
      <c r="T74" s="705">
        <v>84.198028421671552</v>
      </c>
      <c r="U74" s="705">
        <v>94.205580964799211</v>
      </c>
      <c r="V74" s="705">
        <v>93.912552518717291</v>
      </c>
      <c r="W74" s="705">
        <v>86.138996138996134</v>
      </c>
    </row>
    <row r="75" spans="1:23" ht="9.75" customHeight="1">
      <c r="A75" s="702">
        <v>1995</v>
      </c>
      <c r="B75" s="705">
        <v>112.05033447630004</v>
      </c>
      <c r="C75" s="705">
        <v>94.50867389025683</v>
      </c>
      <c r="D75" s="705">
        <v>245.03216583273766</v>
      </c>
      <c r="E75" s="705">
        <v>97.912171519225836</v>
      </c>
      <c r="F75" s="705">
        <v>102.288353725186</v>
      </c>
      <c r="G75" s="705">
        <v>123.02135623458625</v>
      </c>
      <c r="H75" s="705">
        <v>111.43524275601263</v>
      </c>
      <c r="I75" s="705">
        <v>106.34671978101264</v>
      </c>
      <c r="J75" s="705">
        <v>68.247420834505974</v>
      </c>
      <c r="K75" s="705">
        <v>78.119361319444039</v>
      </c>
      <c r="L75" s="705">
        <v>76.983814775642315</v>
      </c>
      <c r="M75" s="705">
        <v>151.53233981064119</v>
      </c>
      <c r="N75" s="705">
        <v>103.47322497399453</v>
      </c>
      <c r="O75" s="705">
        <v>101.23586744218903</v>
      </c>
      <c r="P75" s="705">
        <v>117.84602441001958</v>
      </c>
      <c r="Q75" s="705">
        <v>121.94193803597415</v>
      </c>
      <c r="R75" s="705">
        <v>91.023166023166027</v>
      </c>
      <c r="S75" s="705">
        <v>87.660541879247688</v>
      </c>
      <c r="T75" s="705">
        <v>87.594630131474474</v>
      </c>
      <c r="U75" s="705">
        <v>105.27190655591664</v>
      </c>
      <c r="V75" s="705">
        <v>105.02821147827648</v>
      </c>
      <c r="W75" s="705">
        <v>91.023166023166027</v>
      </c>
    </row>
    <row r="76" spans="1:23" ht="9.75" customHeight="1">
      <c r="A76" s="702">
        <v>1996</v>
      </c>
      <c r="B76" s="705">
        <v>126.89507026324186</v>
      </c>
      <c r="C76" s="705">
        <v>99.340672699418846</v>
      </c>
      <c r="D76" s="705">
        <v>252.79485346676196</v>
      </c>
      <c r="E76" s="705">
        <v>97.855889673181281</v>
      </c>
      <c r="F76" s="705">
        <v>112.8944677550157</v>
      </c>
      <c r="G76" s="705">
        <v>151.25321392965211</v>
      </c>
      <c r="H76" s="705">
        <v>118.91856704475491</v>
      </c>
      <c r="I76" s="705">
        <v>96.525521559847647</v>
      </c>
      <c r="J76" s="705">
        <v>71.75871746688783</v>
      </c>
      <c r="K76" s="705">
        <v>87.754299088587459</v>
      </c>
      <c r="L76" s="705">
        <v>83.539348869201433</v>
      </c>
      <c r="M76" s="705">
        <v>155.4877391248086</v>
      </c>
      <c r="N76" s="705">
        <v>102.66920913798135</v>
      </c>
      <c r="O76" s="705">
        <v>103.48046759986755</v>
      </c>
      <c r="P76" s="705">
        <v>128.24781835308698</v>
      </c>
      <c r="Q76" s="705">
        <v>129.27835125358212</v>
      </c>
      <c r="R76" s="705">
        <v>96.640926640926637</v>
      </c>
      <c r="S76" s="705">
        <v>94.835206500228779</v>
      </c>
      <c r="T76" s="705">
        <v>94.769048471559771</v>
      </c>
      <c r="U76" s="705">
        <v>104.42037893228091</v>
      </c>
      <c r="V76" s="705">
        <v>104.16166354867617</v>
      </c>
      <c r="W76" s="705">
        <v>96.640926640926637</v>
      </c>
    </row>
    <row r="77" spans="1:23" ht="15" customHeight="1">
      <c r="A77" s="702">
        <v>1997</v>
      </c>
      <c r="B77" s="705">
        <v>124.80742084493652</v>
      </c>
      <c r="C77" s="705">
        <v>96.148953985275782</v>
      </c>
      <c r="D77" s="705">
        <v>243.30235882773408</v>
      </c>
      <c r="E77" s="705">
        <v>98.512911223488132</v>
      </c>
      <c r="F77" s="705">
        <v>157.1524276294912</v>
      </c>
      <c r="G77" s="705">
        <v>154.74087418886538</v>
      </c>
      <c r="H77" s="705">
        <v>112.65358567336777</v>
      </c>
      <c r="I77" s="705">
        <v>119.55516006454179</v>
      </c>
      <c r="J77" s="705">
        <v>73.236500901921701</v>
      </c>
      <c r="K77" s="705">
        <v>87.022495633175183</v>
      </c>
      <c r="L77" s="705">
        <v>83.826730236053166</v>
      </c>
      <c r="M77" s="705">
        <v>145.89686630577782</v>
      </c>
      <c r="N77" s="705">
        <v>112.88174036704679</v>
      </c>
      <c r="O77" s="705">
        <v>106.38134259703646</v>
      </c>
      <c r="P77" s="705">
        <v>129.92472088376348</v>
      </c>
      <c r="Q77" s="705">
        <v>134.51892768477069</v>
      </c>
      <c r="R77" s="705">
        <v>97.620656370656377</v>
      </c>
      <c r="S77" s="705">
        <v>93.944992125187824</v>
      </c>
      <c r="T77" s="705">
        <v>93.882436978110732</v>
      </c>
      <c r="U77" s="705">
        <v>113.15652481175317</v>
      </c>
      <c r="V77" s="705">
        <v>112.9295940712896</v>
      </c>
      <c r="W77" s="705">
        <v>97.620656370656377</v>
      </c>
    </row>
    <row r="78" spans="1:23" ht="9.75" customHeight="1">
      <c r="A78" s="702">
        <v>1998</v>
      </c>
      <c r="B78" s="705">
        <v>126.10787628396506</v>
      </c>
      <c r="C78" s="705">
        <v>98.023357790995533</v>
      </c>
      <c r="D78" s="705">
        <v>253.32380271622588</v>
      </c>
      <c r="E78" s="705">
        <v>102.57768454805317</v>
      </c>
      <c r="F78" s="705">
        <v>130.61598674235745</v>
      </c>
      <c r="G78" s="705">
        <v>130.41645531981879</v>
      </c>
      <c r="H78" s="705">
        <v>114.37055730093179</v>
      </c>
      <c r="I78" s="705">
        <v>117.85590911674807</v>
      </c>
      <c r="J78" s="705">
        <v>65.521959922447124</v>
      </c>
      <c r="K78" s="705">
        <v>78.380650210126419</v>
      </c>
      <c r="L78" s="705">
        <v>78.554872174181369</v>
      </c>
      <c r="M78" s="705">
        <v>153.07438479953416</v>
      </c>
      <c r="N78" s="705">
        <v>115.06259956976859</v>
      </c>
      <c r="O78" s="705">
        <v>107.96805014651592</v>
      </c>
      <c r="P78" s="705">
        <v>122.58452644946506</v>
      </c>
      <c r="Q78" s="705">
        <v>134.88407475491292</v>
      </c>
      <c r="R78" s="705">
        <v>94.821428571428569</v>
      </c>
      <c r="S78" s="705">
        <v>90.162185519981492</v>
      </c>
      <c r="T78" s="705">
        <v>90.093848757045848</v>
      </c>
      <c r="U78" s="705">
        <v>114.46895233734628</v>
      </c>
      <c r="V78" s="705">
        <v>114.22683598954549</v>
      </c>
      <c r="W78" s="705">
        <v>94.821428571428569</v>
      </c>
    </row>
    <row r="79" spans="1:23" ht="9.75" customHeight="1">
      <c r="A79" s="702">
        <v>1999</v>
      </c>
      <c r="B79" s="705">
        <v>120.37421798657101</v>
      </c>
      <c r="C79" s="705">
        <v>93.883732036643082</v>
      </c>
      <c r="D79" s="705">
        <v>166.59042172980699</v>
      </c>
      <c r="E79" s="705">
        <v>103.95436970332626</v>
      </c>
      <c r="F79" s="705">
        <v>124.91449525757201</v>
      </c>
      <c r="G79" s="705">
        <v>138.50768719500462</v>
      </c>
      <c r="H79" s="705">
        <v>117.86034989182994</v>
      </c>
      <c r="I79" s="705">
        <v>115.29500763045009</v>
      </c>
      <c r="J79" s="705">
        <v>71.568255661859936</v>
      </c>
      <c r="K79" s="705">
        <v>82.285103218479591</v>
      </c>
      <c r="L79" s="705">
        <v>73.873677044588874</v>
      </c>
      <c r="M79" s="705">
        <v>142.05792913063169</v>
      </c>
      <c r="N79" s="705">
        <v>113.73886007964296</v>
      </c>
      <c r="O79" s="705">
        <v>115.90029367894626</v>
      </c>
      <c r="P79" s="705">
        <v>121.23454584313853</v>
      </c>
      <c r="Q79" s="705">
        <v>138.56114154997772</v>
      </c>
      <c r="R79" s="705">
        <v>95.260617760617762</v>
      </c>
      <c r="S79" s="705">
        <v>90.276852840214175</v>
      </c>
      <c r="T79" s="705">
        <v>90.244890529741923</v>
      </c>
      <c r="U79" s="705">
        <v>116.10569194706693</v>
      </c>
      <c r="V79" s="705">
        <v>116.01766348885064</v>
      </c>
      <c r="W79" s="705">
        <v>95.260617760617762</v>
      </c>
    </row>
    <row r="80" spans="1:23" ht="9.75" customHeight="1">
      <c r="A80" s="702">
        <v>2000</v>
      </c>
      <c r="B80" s="705">
        <v>136.81975629692766</v>
      </c>
      <c r="C80" s="705">
        <v>101.23998486643387</v>
      </c>
      <c r="D80" s="705">
        <v>176.51179413867047</v>
      </c>
      <c r="E80" s="705">
        <v>105.67666619465119</v>
      </c>
      <c r="F80" s="705">
        <v>109.91502415288601</v>
      </c>
      <c r="G80" s="705">
        <v>141.08582722613821</v>
      </c>
      <c r="H80" s="705">
        <v>109.94531875491268</v>
      </c>
      <c r="I80" s="705">
        <v>126.34888429264197</v>
      </c>
      <c r="J80" s="705">
        <v>77.417019301445691</v>
      </c>
      <c r="K80" s="705">
        <v>87.305762767558093</v>
      </c>
      <c r="L80" s="705">
        <v>74.135382535221879</v>
      </c>
      <c r="M80" s="705">
        <v>138.17154441736579</v>
      </c>
      <c r="N80" s="705">
        <v>121.74018703365346</v>
      </c>
      <c r="O80" s="705">
        <v>112.20369217959821</v>
      </c>
      <c r="P80" s="705">
        <v>135.41590100292998</v>
      </c>
      <c r="Q80" s="705">
        <v>141.90241623544111</v>
      </c>
      <c r="R80" s="705">
        <v>101.25965250965251</v>
      </c>
      <c r="S80" s="705">
        <v>96.74615693305168</v>
      </c>
      <c r="T80" s="705">
        <v>96.712748797401886</v>
      </c>
      <c r="U80" s="705">
        <v>120.15634564755416</v>
      </c>
      <c r="V80" s="705">
        <v>120.05808062238496</v>
      </c>
      <c r="W80" s="705">
        <v>101.25965250965251</v>
      </c>
    </row>
    <row r="81" spans="1:23" ht="9.75" customHeight="1">
      <c r="A81" s="702">
        <v>2001</v>
      </c>
      <c r="B81" s="705">
        <v>123.1722644072976</v>
      </c>
      <c r="C81" s="705">
        <v>112.69353908367498</v>
      </c>
      <c r="D81" s="705">
        <v>162.38741958541814</v>
      </c>
      <c r="E81" s="705">
        <v>132.02341036786007</v>
      </c>
      <c r="F81" s="705">
        <v>132.72451606078769</v>
      </c>
      <c r="G81" s="705">
        <v>141.90964266349502</v>
      </c>
      <c r="H81" s="705">
        <v>129.20275377378465</v>
      </c>
      <c r="I81" s="705">
        <v>141.87029109401851</v>
      </c>
      <c r="J81" s="705">
        <v>95.258908227114404</v>
      </c>
      <c r="K81" s="705">
        <v>103.83880651651323</v>
      </c>
      <c r="L81" s="705">
        <v>78.0582559719968</v>
      </c>
      <c r="M81" s="705">
        <v>149.73580348092392</v>
      </c>
      <c r="N81" s="705">
        <v>141.54176111999033</v>
      </c>
      <c r="O81" s="705">
        <v>123.64865083482258</v>
      </c>
      <c r="P81" s="705">
        <v>151.93207351728864</v>
      </c>
      <c r="Q81" s="705">
        <v>164.9288768684701</v>
      </c>
      <c r="R81" s="705">
        <v>113.6003861003861</v>
      </c>
      <c r="S81" s="705">
        <v>107.55937680205717</v>
      </c>
      <c r="T81" s="705">
        <v>107.53641324588327</v>
      </c>
      <c r="U81" s="705">
        <v>138.8020384904421</v>
      </c>
      <c r="V81" s="705">
        <v>138.76091348604632</v>
      </c>
      <c r="W81" s="705">
        <v>113.6003861003861</v>
      </c>
    </row>
    <row r="82" spans="1:23" ht="15" customHeight="1">
      <c r="A82" s="702">
        <v>2002</v>
      </c>
      <c r="B82" s="705">
        <v>108.86036382193288</v>
      </c>
      <c r="C82" s="705">
        <v>100.99328292946146</v>
      </c>
      <c r="D82" s="705">
        <v>171.20800571837026</v>
      </c>
      <c r="E82" s="705">
        <v>107.19183589221727</v>
      </c>
      <c r="F82" s="705">
        <v>136.86400338493002</v>
      </c>
      <c r="G82" s="705">
        <v>142.67398947055429</v>
      </c>
      <c r="H82" s="705">
        <v>116.80407955670958</v>
      </c>
      <c r="I82" s="705">
        <v>117.11254148647289</v>
      </c>
      <c r="J82" s="705">
        <v>72.164455975248458</v>
      </c>
      <c r="K82" s="705">
        <v>84.3778283477549</v>
      </c>
      <c r="L82" s="705">
        <v>76.004715881118344</v>
      </c>
      <c r="M82" s="705">
        <v>138.90266784566609</v>
      </c>
      <c r="N82" s="705">
        <v>118.76354116707662</v>
      </c>
      <c r="O82" s="705">
        <v>98.947156124387007</v>
      </c>
      <c r="P82" s="705">
        <v>119.3307995282192</v>
      </c>
      <c r="Q82" s="705">
        <v>134.11619194564321</v>
      </c>
      <c r="R82" s="705">
        <v>95.530888030888036</v>
      </c>
      <c r="S82" s="705">
        <v>91.206574443234473</v>
      </c>
      <c r="T82" s="705">
        <v>91.173067550268428</v>
      </c>
      <c r="U82" s="705">
        <v>113.64173630015975</v>
      </c>
      <c r="V82" s="705">
        <v>113.54136000887412</v>
      </c>
      <c r="W82" s="705">
        <v>95.530888030888036</v>
      </c>
    </row>
    <row r="83" spans="1:23" ht="9.75" customHeight="1">
      <c r="A83" s="702">
        <v>2003</v>
      </c>
      <c r="B83" s="705">
        <v>99.860437223464729</v>
      </c>
      <c r="C83" s="705">
        <v>91.618063523764036</v>
      </c>
      <c r="D83" s="705">
        <v>148.33452466047177</v>
      </c>
      <c r="E83" s="705">
        <v>87.766438739190647</v>
      </c>
      <c r="F83" s="705">
        <v>141.33140580374459</v>
      </c>
      <c r="G83" s="705">
        <v>125.06427859304218</v>
      </c>
      <c r="H83" s="705">
        <v>109.41359414202523</v>
      </c>
      <c r="I83" s="705">
        <v>110.32078499621757</v>
      </c>
      <c r="J83" s="705">
        <v>68.51912216321638</v>
      </c>
      <c r="K83" s="705">
        <v>80.150907665434929</v>
      </c>
      <c r="L83" s="705">
        <v>75.077969862645844</v>
      </c>
      <c r="M83" s="705">
        <v>119.96463001703798</v>
      </c>
      <c r="N83" s="705">
        <v>103.94640237308752</v>
      </c>
      <c r="O83" s="705">
        <v>94.015010736591663</v>
      </c>
      <c r="P83" s="705">
        <v>116.96137888453018</v>
      </c>
      <c r="Q83" s="705">
        <v>124.77809260774076</v>
      </c>
      <c r="R83" s="705">
        <v>88.832046332046332</v>
      </c>
      <c r="S83" s="705">
        <v>85.515630372505697</v>
      </c>
      <c r="T83" s="705">
        <v>85.489320018633236</v>
      </c>
      <c r="U83" s="705">
        <v>102.72421652988807</v>
      </c>
      <c r="V83" s="705">
        <v>102.64468743028144</v>
      </c>
      <c r="W83" s="705">
        <v>88.832046332046332</v>
      </c>
    </row>
    <row r="84" spans="1:23" ht="9.75" customHeight="1">
      <c r="A84" s="702">
        <v>2004</v>
      </c>
      <c r="B84" s="705">
        <v>110.49711811604732</v>
      </c>
      <c r="C84" s="705">
        <v>108.6157624774392</v>
      </c>
      <c r="D84" s="705">
        <v>202.74481772694782</v>
      </c>
      <c r="E84" s="705">
        <v>122.48477750070202</v>
      </c>
      <c r="F84" s="705">
        <v>150.63291139240508</v>
      </c>
      <c r="G84" s="705">
        <v>146.69336924772182</v>
      </c>
      <c r="H84" s="705">
        <v>116.50572972815122</v>
      </c>
      <c r="I84" s="705">
        <v>128.1937478409543</v>
      </c>
      <c r="J84" s="705">
        <v>82.134122574119871</v>
      </c>
      <c r="K84" s="705">
        <v>92.629037511457511</v>
      </c>
      <c r="L84" s="705">
        <v>79.404531674373359</v>
      </c>
      <c r="M84" s="705">
        <v>136.8171328746738</v>
      </c>
      <c r="N84" s="705">
        <v>135.38248292125326</v>
      </c>
      <c r="O84" s="705">
        <v>115.82307218591829</v>
      </c>
      <c r="P84" s="705">
        <v>128.15576908071725</v>
      </c>
      <c r="Q84" s="705">
        <v>145.81790258806936</v>
      </c>
      <c r="R84" s="705">
        <v>103.85135135135135</v>
      </c>
      <c r="S84" s="705">
        <v>98.054055056952109</v>
      </c>
      <c r="T84" s="705">
        <v>98.010207564183474</v>
      </c>
      <c r="U84" s="705">
        <v>128.1268382993336</v>
      </c>
      <c r="V84" s="705">
        <v>127.9967295374863</v>
      </c>
      <c r="W84" s="705">
        <v>103.85135135135135</v>
      </c>
    </row>
    <row r="85" spans="1:23" ht="9.75" customHeight="1">
      <c r="A85" s="702">
        <v>2005</v>
      </c>
      <c r="B85" s="705">
        <v>94.036000705054164</v>
      </c>
      <c r="C85" s="705">
        <v>83.182837047466052</v>
      </c>
      <c r="D85" s="705">
        <v>188.59185132237312</v>
      </c>
      <c r="E85" s="705">
        <v>91.769410036649205</v>
      </c>
      <c r="F85" s="705">
        <v>154.9028595606643</v>
      </c>
      <c r="G85" s="705">
        <v>159.9041505605793</v>
      </c>
      <c r="H85" s="705">
        <v>87.565796357990592</v>
      </c>
      <c r="I85" s="705">
        <v>82.815854719728534</v>
      </c>
      <c r="J85" s="705">
        <v>65.870217852310731</v>
      </c>
      <c r="K85" s="705">
        <v>74.310135357157264</v>
      </c>
      <c r="L85" s="705">
        <v>73.137556740153059</v>
      </c>
      <c r="M85" s="705">
        <v>90.862035499385343</v>
      </c>
      <c r="N85" s="705">
        <v>95.777534617169906</v>
      </c>
      <c r="O85" s="705">
        <v>74.669732518121705</v>
      </c>
      <c r="P85" s="705">
        <v>92.047123799486386</v>
      </c>
      <c r="Q85" s="705">
        <v>96.860988152409519</v>
      </c>
      <c r="R85" s="705">
        <v>80.284749034749041</v>
      </c>
      <c r="S85" s="705">
        <v>78.609568218496932</v>
      </c>
      <c r="T85" s="705">
        <v>78.563504485268851</v>
      </c>
      <c r="U85" s="705">
        <v>87.438076373716612</v>
      </c>
      <c r="V85" s="705">
        <v>87.261698072994633</v>
      </c>
      <c r="W85" s="705">
        <v>80.284749034749041</v>
      </c>
    </row>
    <row r="86" spans="1:23" ht="9.75" customHeight="1">
      <c r="A86" s="702">
        <v>2006</v>
      </c>
      <c r="B86" s="705">
        <v>96.445468404135852</v>
      </c>
      <c r="C86" s="705">
        <v>92.612562100340512</v>
      </c>
      <c r="D86" s="705">
        <v>179.27090779127948</v>
      </c>
      <c r="E86" s="705">
        <v>86.216947915891637</v>
      </c>
      <c r="F86" s="705">
        <v>40.340608582207963</v>
      </c>
      <c r="G86" s="705">
        <v>159.440645059731</v>
      </c>
      <c r="H86" s="705">
        <v>97.512453550143945</v>
      </c>
      <c r="I86" s="705">
        <v>86.671746345473551</v>
      </c>
      <c r="J86" s="705">
        <v>68.845457588102065</v>
      </c>
      <c r="K86" s="705">
        <v>79.347837052580601</v>
      </c>
      <c r="L86" s="705">
        <v>78.276206471734156</v>
      </c>
      <c r="M86" s="705">
        <v>101.47518709426963</v>
      </c>
      <c r="N86" s="705">
        <v>93.635249658939387</v>
      </c>
      <c r="O86" s="705">
        <v>73.919519242280273</v>
      </c>
      <c r="P86" s="705">
        <v>107.95219770464848</v>
      </c>
      <c r="Q86" s="705">
        <v>99.129553822499147</v>
      </c>
      <c r="R86" s="705">
        <v>84.903474903474901</v>
      </c>
      <c r="S86" s="705">
        <v>84.468578107872503</v>
      </c>
      <c r="T86" s="705">
        <v>84.428872174328532</v>
      </c>
      <c r="U86" s="705">
        <v>86.875898931484627</v>
      </c>
      <c r="V86" s="705">
        <v>86.714792984957612</v>
      </c>
      <c r="W86" s="705">
        <v>84.903474903474901</v>
      </c>
    </row>
    <row r="87" spans="1:23" ht="15" customHeight="1">
      <c r="A87" s="702">
        <v>2007</v>
      </c>
      <c r="B87" s="705">
        <v>99.459724779208685</v>
      </c>
      <c r="C87" s="705">
        <v>101.37196941034912</v>
      </c>
      <c r="D87" s="705">
        <v>125.746962115797</v>
      </c>
      <c r="E87" s="705">
        <v>103.82680551922103</v>
      </c>
      <c r="F87" s="705">
        <v>35.041077536053031</v>
      </c>
      <c r="G87" s="705">
        <v>137.11717069245972</v>
      </c>
      <c r="H87" s="705">
        <v>120.34351600162559</v>
      </c>
      <c r="I87" s="705">
        <v>100.88810568064052</v>
      </c>
      <c r="J87" s="705">
        <v>74.37006657554862</v>
      </c>
      <c r="K87" s="705">
        <v>82.235057676676249</v>
      </c>
      <c r="L87" s="705">
        <v>82.386290024333192</v>
      </c>
      <c r="M87" s="705">
        <v>108.21058080100072</v>
      </c>
      <c r="N87" s="705">
        <v>119.37224274514897</v>
      </c>
      <c r="O87" s="705">
        <v>98.514780474178792</v>
      </c>
      <c r="P87" s="705">
        <v>111.65633279769854</v>
      </c>
      <c r="Q87" s="705">
        <v>128.0302284496106</v>
      </c>
      <c r="R87" s="705">
        <v>93.957528957528964</v>
      </c>
      <c r="S87" s="705">
        <v>90.510700198433895</v>
      </c>
      <c r="T87" s="705">
        <v>90.495942241760247</v>
      </c>
      <c r="U87" s="705">
        <v>108.34367674797072</v>
      </c>
      <c r="V87" s="705">
        <v>108.31333124774875</v>
      </c>
      <c r="W87" s="705">
        <v>93.957528957528964</v>
      </c>
    </row>
    <row r="88" spans="1:23" ht="9.75" customHeight="1">
      <c r="A88" s="702">
        <v>2008</v>
      </c>
      <c r="B88" s="705">
        <v>103.40747886709978</v>
      </c>
      <c r="C88" s="705">
        <v>106.25457883409518</v>
      </c>
      <c r="D88" s="705">
        <v>125.17512508934954</v>
      </c>
      <c r="E88" s="705">
        <v>118.19979695334007</v>
      </c>
      <c r="F88" s="705">
        <v>24.611261944219173</v>
      </c>
      <c r="G88" s="705">
        <v>151.98257918947755</v>
      </c>
      <c r="H88" s="705">
        <v>124.68333791646691</v>
      </c>
      <c r="I88" s="705">
        <v>123.29790676420816</v>
      </c>
      <c r="J88" s="705">
        <v>85.467559972398305</v>
      </c>
      <c r="K88" s="705">
        <v>91.127238898464839</v>
      </c>
      <c r="L88" s="705">
        <v>86.939223552080804</v>
      </c>
      <c r="M88" s="705">
        <v>126.55336769685337</v>
      </c>
      <c r="N88" s="705">
        <v>125.17715221782619</v>
      </c>
      <c r="O88" s="705">
        <v>118.59387857890883</v>
      </c>
      <c r="P88" s="705">
        <v>136.05447869466443</v>
      </c>
      <c r="Q88" s="705">
        <v>123.56809545373999</v>
      </c>
      <c r="R88" s="705">
        <v>103.03088803088804</v>
      </c>
      <c r="S88" s="705">
        <v>98.583581188670209</v>
      </c>
      <c r="T88" s="705">
        <v>98.572443887735957</v>
      </c>
      <c r="U88" s="705">
        <v>121.55994784331095</v>
      </c>
      <c r="V88" s="705">
        <v>121.55364418514507</v>
      </c>
      <c r="W88" s="705">
        <v>103.03088803088804</v>
      </c>
    </row>
    <row r="89" spans="1:23" ht="9.75" customHeight="1">
      <c r="A89" s="702">
        <v>2009</v>
      </c>
      <c r="B89" s="705">
        <v>86.040526633521125</v>
      </c>
      <c r="C89" s="705">
        <v>81.62048241343166</v>
      </c>
      <c r="D89" s="705">
        <v>93.824160114367402</v>
      </c>
      <c r="E89" s="705">
        <v>95.435650289329487</v>
      </c>
      <c r="F89" s="705">
        <v>24.893339445012518</v>
      </c>
      <c r="G89" s="705">
        <v>126.71016039039407</v>
      </c>
      <c r="H89" s="705">
        <v>81.93620764758704</v>
      </c>
      <c r="I89" s="705">
        <v>89.748413784659519</v>
      </c>
      <c r="J89" s="705">
        <v>72.649804166607368</v>
      </c>
      <c r="K89" s="705">
        <v>79.659351634604846</v>
      </c>
      <c r="L89" s="705">
        <v>75.250516462005592</v>
      </c>
      <c r="M89" s="705">
        <v>109.25226993335778</v>
      </c>
      <c r="N89" s="705">
        <v>86.887199908450455</v>
      </c>
      <c r="O89" s="705">
        <v>88.429286790487083</v>
      </c>
      <c r="P89" s="705">
        <v>98.112763751132235</v>
      </c>
      <c r="Q89" s="705">
        <v>98.399617669538316</v>
      </c>
      <c r="R89" s="705">
        <v>82.075289575289574</v>
      </c>
      <c r="S89" s="705">
        <v>79.866443903596618</v>
      </c>
      <c r="T89" s="705">
        <v>79.860598011896045</v>
      </c>
      <c r="U89" s="705">
        <v>91.279431452275134</v>
      </c>
      <c r="V89" s="705">
        <v>91.274994297878806</v>
      </c>
      <c r="W89" s="705">
        <v>82.075289575289574</v>
      </c>
    </row>
    <row r="90" spans="1:23" ht="9.75" customHeight="1">
      <c r="A90" s="702">
        <v>2010</v>
      </c>
      <c r="B90" s="705">
        <v>98.046121128506115</v>
      </c>
      <c r="C90" s="705">
        <v>92.959220001116407</v>
      </c>
      <c r="D90" s="705">
        <v>102.40171551107935</v>
      </c>
      <c r="E90" s="705">
        <v>117.20760440942463</v>
      </c>
      <c r="F90" s="705">
        <v>37.396424667677444</v>
      </c>
      <c r="G90" s="705">
        <v>142.13527364315323</v>
      </c>
      <c r="H90" s="705">
        <v>100.80488748609851</v>
      </c>
      <c r="I90" s="705">
        <v>104.48119498532942</v>
      </c>
      <c r="J90" s="705">
        <v>86.437475868027903</v>
      </c>
      <c r="K90" s="705">
        <v>100.20288441029129</v>
      </c>
      <c r="L90" s="705">
        <v>107.99721098739056</v>
      </c>
      <c r="M90" s="705">
        <v>127.41820691440033</v>
      </c>
      <c r="N90" s="705">
        <v>112.57918970942022</v>
      </c>
      <c r="O90" s="705">
        <v>112.63757774726785</v>
      </c>
      <c r="P90" s="705">
        <v>116.05422991284721</v>
      </c>
      <c r="Q90" s="705">
        <v>117.02659308833874</v>
      </c>
      <c r="R90" s="705">
        <v>99.469111969111964</v>
      </c>
      <c r="S90" s="705">
        <v>96.38195547312165</v>
      </c>
      <c r="T90" s="705">
        <v>96.379434225038224</v>
      </c>
      <c r="U90" s="705">
        <v>112.30965048050842</v>
      </c>
      <c r="V90" s="705">
        <v>112.32692660030187</v>
      </c>
      <c r="W90" s="705">
        <v>99.469111969111964</v>
      </c>
    </row>
    <row r="91" spans="1:23" ht="14.5" customHeight="1">
      <c r="A91" s="702">
        <v>2011</v>
      </c>
      <c r="B91" s="705">
        <v>114.0988364109547</v>
      </c>
      <c r="C91" s="705">
        <v>118.3886721536181</v>
      </c>
      <c r="D91" s="705">
        <v>89.949964260185851</v>
      </c>
      <c r="E91" s="705">
        <v>123.00403453233267</v>
      </c>
      <c r="F91" s="705">
        <v>45.844645816438067</v>
      </c>
      <c r="G91" s="705">
        <v>150.33145016004059</v>
      </c>
      <c r="H91" s="705">
        <v>123.61696846398509</v>
      </c>
      <c r="I91" s="705">
        <v>129.63872333168626</v>
      </c>
      <c r="J91" s="705">
        <v>110.91793545555424</v>
      </c>
      <c r="K91" s="705">
        <v>115.38617575677218</v>
      </c>
      <c r="L91" s="705">
        <v>92.603463181029056</v>
      </c>
      <c r="M91" s="705">
        <v>145.10751180796689</v>
      </c>
      <c r="N91" s="705">
        <v>140.4890699878234</v>
      </c>
      <c r="O91" s="705">
        <v>139.00979612878734</v>
      </c>
      <c r="P91" s="705">
        <v>135.72778293560282</v>
      </c>
      <c r="Q91" s="705">
        <v>155.18535688651264</v>
      </c>
      <c r="R91" s="705">
        <v>118.3011583011583</v>
      </c>
      <c r="S91" s="705">
        <v>114.03062004682094</v>
      </c>
      <c r="T91" s="705">
        <v>114.04070571582879</v>
      </c>
      <c r="U91" s="705">
        <v>136.00737559285932</v>
      </c>
      <c r="V91" s="705">
        <v>136.08768429068729</v>
      </c>
      <c r="W91" s="705">
        <v>118.3011583011583</v>
      </c>
    </row>
    <row r="92" spans="1:23" ht="9.75" customHeight="1">
      <c r="A92" s="702">
        <v>2012</v>
      </c>
      <c r="B92" s="705">
        <v>110.46700850808641</v>
      </c>
      <c r="C92" s="705">
        <v>108.98497187265477</v>
      </c>
      <c r="D92" s="705">
        <v>97.498213009292357</v>
      </c>
      <c r="E92" s="705">
        <v>128.24604647032422</v>
      </c>
      <c r="F92" s="705">
        <v>88.434822467472941</v>
      </c>
      <c r="G92" s="705">
        <v>131.39244048764277</v>
      </c>
      <c r="H92" s="705">
        <v>106.87676886648967</v>
      </c>
      <c r="I92" s="705">
        <v>132.39650792123803</v>
      </c>
      <c r="J92" s="705">
        <v>103.16244185945081</v>
      </c>
      <c r="K92" s="705">
        <v>108.17767212207509</v>
      </c>
      <c r="L92" s="705">
        <v>98.209519861114714</v>
      </c>
      <c r="M92" s="705">
        <v>141.91342980999417</v>
      </c>
      <c r="N92" s="705">
        <v>121.72179997711261</v>
      </c>
      <c r="O92" s="705">
        <v>142.65020712832035</v>
      </c>
      <c r="P92" s="705">
        <v>124.28042686436528</v>
      </c>
      <c r="Q92" s="705">
        <v>144.85831756697496</v>
      </c>
      <c r="R92" s="705">
        <v>112.34555984555985</v>
      </c>
      <c r="S92" s="705">
        <v>107.24950750628354</v>
      </c>
      <c r="T92" s="705">
        <v>107.25359162797716</v>
      </c>
      <c r="U92" s="705">
        <v>133.50751245440023</v>
      </c>
      <c r="V92" s="705">
        <v>133.57030061084362</v>
      </c>
      <c r="W92" s="705">
        <v>112.34555984555985</v>
      </c>
    </row>
    <row r="93" spans="1:23" ht="9.75" customHeight="1">
      <c r="A93" s="702">
        <v>2013</v>
      </c>
      <c r="B93" s="705">
        <v>120.81642476617617</v>
      </c>
      <c r="C93" s="705">
        <v>118.1082049977982</v>
      </c>
      <c r="D93" s="705">
        <v>97.969978556111514</v>
      </c>
      <c r="E93" s="705">
        <v>159.29862499489982</v>
      </c>
      <c r="F93" s="705">
        <v>79.852614505835476</v>
      </c>
      <c r="G93" s="705">
        <v>126.69791684886222</v>
      </c>
      <c r="H93" s="705">
        <v>125.55113195287727</v>
      </c>
      <c r="I93" s="705">
        <v>156.77186047426855</v>
      </c>
      <c r="J93" s="705">
        <v>124.56528016961362</v>
      </c>
      <c r="K93" s="705">
        <v>123.68721428283189</v>
      </c>
      <c r="L93" s="705">
        <v>115.59597477639609</v>
      </c>
      <c r="M93" s="705">
        <v>164.76157612094809</v>
      </c>
      <c r="N93" s="705">
        <v>132.17310577957906</v>
      </c>
      <c r="O93" s="705">
        <v>146.39965573881878</v>
      </c>
      <c r="P93" s="705">
        <v>142.65726120620732</v>
      </c>
      <c r="Q93" s="705">
        <v>157.50529373754875</v>
      </c>
      <c r="R93" s="705">
        <v>127.90057915057915</v>
      </c>
      <c r="S93" s="705">
        <v>122.53863715325315</v>
      </c>
      <c r="T93" s="705">
        <v>122.54892721182851</v>
      </c>
      <c r="U93" s="705">
        <v>150.14176367246793</v>
      </c>
      <c r="V93" s="705">
        <v>150.23273379008467</v>
      </c>
      <c r="W93" s="705">
        <v>127.90057915057915</v>
      </c>
    </row>
    <row r="94" spans="1:23" ht="9.75" customHeight="1">
      <c r="A94" s="702">
        <v>2014</v>
      </c>
      <c r="B94" s="705">
        <v>121.60506680288393</v>
      </c>
      <c r="C94" s="705">
        <v>127.1488733556202</v>
      </c>
      <c r="D94" s="705">
        <v>84.946390278770551</v>
      </c>
      <c r="E94" s="705">
        <v>158.83888991558922</v>
      </c>
      <c r="F94" s="705">
        <v>131.38464793201933</v>
      </c>
      <c r="G94" s="705">
        <v>117.4435485281514</v>
      </c>
      <c r="H94" s="705">
        <v>120.2130792087159</v>
      </c>
      <c r="I94" s="705">
        <v>146.23276589604222</v>
      </c>
      <c r="J94" s="705">
        <v>121.16065775778915</v>
      </c>
      <c r="K94" s="705">
        <v>118.04518294545937</v>
      </c>
      <c r="L94" s="705">
        <v>107.42745387175724</v>
      </c>
      <c r="M94" s="705">
        <v>155.06071128173053</v>
      </c>
      <c r="N94" s="705">
        <v>145.35752538506739</v>
      </c>
      <c r="O94" s="705">
        <v>148.61707738219138</v>
      </c>
      <c r="P94" s="705">
        <v>148.14550117662492</v>
      </c>
      <c r="Q94" s="705">
        <v>159.46992816984351</v>
      </c>
      <c r="R94" s="705">
        <v>127.79922779922779</v>
      </c>
      <c r="S94" s="705">
        <v>122.21044167476892</v>
      </c>
      <c r="T94" s="705">
        <v>122.22604892781058</v>
      </c>
      <c r="U94" s="705">
        <v>150.96106662419811</v>
      </c>
      <c r="V94" s="705">
        <v>151.0761741072597</v>
      </c>
      <c r="W94" s="705">
        <v>127.79922779922779</v>
      </c>
    </row>
    <row r="95" spans="1:23" ht="9.75" customHeight="1">
      <c r="A95" s="702">
        <v>2015</v>
      </c>
      <c r="B95" s="705">
        <v>100</v>
      </c>
      <c r="C95" s="705">
        <v>100</v>
      </c>
      <c r="D95" s="705">
        <v>100</v>
      </c>
      <c r="E95" s="705">
        <v>100</v>
      </c>
      <c r="F95" s="705">
        <v>100</v>
      </c>
      <c r="G95" s="705">
        <v>100</v>
      </c>
      <c r="H95" s="705">
        <v>100</v>
      </c>
      <c r="I95" s="705">
        <v>100</v>
      </c>
      <c r="J95" s="705">
        <v>100</v>
      </c>
      <c r="K95" s="705">
        <v>100</v>
      </c>
      <c r="L95" s="705">
        <v>100</v>
      </c>
      <c r="M95" s="705">
        <v>100</v>
      </c>
      <c r="N95" s="705">
        <v>100</v>
      </c>
      <c r="O95" s="705">
        <v>100</v>
      </c>
      <c r="P95" s="705">
        <v>100</v>
      </c>
      <c r="Q95" s="705">
        <v>100</v>
      </c>
      <c r="R95" s="705">
        <v>100</v>
      </c>
      <c r="S95" s="705">
        <v>100</v>
      </c>
      <c r="T95" s="705">
        <v>100</v>
      </c>
      <c r="U95" s="705">
        <v>100</v>
      </c>
      <c r="V95" s="705">
        <v>100</v>
      </c>
      <c r="W95" s="705">
        <v>100</v>
      </c>
    </row>
    <row r="96" spans="1:23" ht="15" customHeight="1">
      <c r="A96" s="702">
        <v>2016</v>
      </c>
      <c r="B96" s="705">
        <v>102.92372781913063</v>
      </c>
      <c r="C96" s="705">
        <v>110.57283028697955</v>
      </c>
      <c r="D96" s="705">
        <v>97.827019299499639</v>
      </c>
      <c r="E96" s="705">
        <v>111.810307378082</v>
      </c>
      <c r="F96" s="705">
        <v>98.198229963682522</v>
      </c>
      <c r="G96" s="705">
        <v>109.3015934094765</v>
      </c>
      <c r="H96" s="705">
        <v>105.89885794800536</v>
      </c>
      <c r="I96" s="705">
        <v>86.941982342832404</v>
      </c>
      <c r="J96" s="705">
        <v>102.30250577675223</v>
      </c>
      <c r="K96" s="705">
        <v>105.2995310347213</v>
      </c>
      <c r="L96" s="705">
        <v>101.10188376130387</v>
      </c>
      <c r="M96" s="705">
        <v>105.42195958332435</v>
      </c>
      <c r="N96" s="705">
        <v>116.7601234890147</v>
      </c>
      <c r="O96" s="705">
        <v>115.03769940347475</v>
      </c>
      <c r="P96" s="705">
        <v>100.03460328912179</v>
      </c>
      <c r="Q96" s="705">
        <v>121.20716905414379</v>
      </c>
      <c r="R96" s="705">
        <v>105.66602316602317</v>
      </c>
      <c r="S96" s="705">
        <v>104.82858405699909</v>
      </c>
      <c r="T96" s="705">
        <v>104.83151651304625</v>
      </c>
      <c r="U96" s="705">
        <v>109.13418900827639</v>
      </c>
      <c r="V96" s="705">
        <v>109.15390492476315</v>
      </c>
      <c r="W96" s="705">
        <v>105.66602316602317</v>
      </c>
    </row>
    <row r="97" spans="1:23" ht="9.75" customHeight="1">
      <c r="A97" s="702">
        <v>2017</v>
      </c>
      <c r="B97" s="705">
        <v>123.39251893584756</v>
      </c>
      <c r="C97" s="705">
        <v>137.3211851318915</v>
      </c>
      <c r="D97" s="705">
        <v>127.29092208720515</v>
      </c>
      <c r="E97" s="705">
        <v>146.82385582247099</v>
      </c>
      <c r="F97" s="705">
        <v>78.019110750678749</v>
      </c>
      <c r="G97" s="705">
        <v>129.69408636944013</v>
      </c>
      <c r="H97" s="705">
        <v>127.8955872940936</v>
      </c>
      <c r="I97" s="705">
        <v>128.89994708971574</v>
      </c>
      <c r="J97" s="705">
        <v>132.30321280623215</v>
      </c>
      <c r="K97" s="705">
        <v>141.93329999365875</v>
      </c>
      <c r="L97" s="705">
        <v>110.29885306567607</v>
      </c>
      <c r="M97" s="705">
        <v>129.71725580693166</v>
      </c>
      <c r="N97" s="705">
        <v>145.02308668532802</v>
      </c>
      <c r="O97" s="705">
        <v>144.57653825537665</v>
      </c>
      <c r="P97" s="705">
        <v>148.47819031582853</v>
      </c>
      <c r="Q97" s="705">
        <v>151.34289994791285</v>
      </c>
      <c r="R97" s="705">
        <v>134.3050193050193</v>
      </c>
      <c r="S97" s="705">
        <v>132.3379977717708</v>
      </c>
      <c r="T97" s="705">
        <v>132.34011163176129</v>
      </c>
      <c r="U97" s="705">
        <v>142.47112221486765</v>
      </c>
      <c r="V97" s="705">
        <v>142.49759139908244</v>
      </c>
      <c r="W97" s="705">
        <v>134.3050193050193</v>
      </c>
    </row>
    <row r="98" spans="1:23" ht="9.75" customHeight="1">
      <c r="A98" s="702">
        <v>2018</v>
      </c>
      <c r="B98" s="705">
        <v>116.28879857670934</v>
      </c>
      <c r="C98" s="705">
        <v>116.38605479095212</v>
      </c>
      <c r="D98" s="705">
        <v>121.11508220157255</v>
      </c>
      <c r="E98" s="705">
        <v>108.97617441852093</v>
      </c>
      <c r="F98" s="705">
        <v>62.430802863086633</v>
      </c>
      <c r="G98" s="705">
        <v>138.50243996291957</v>
      </c>
      <c r="H98" s="705">
        <v>117.32436661499487</v>
      </c>
      <c r="I98" s="705">
        <v>99.525447223084626</v>
      </c>
      <c r="J98" s="705">
        <v>106.39512755684127</v>
      </c>
      <c r="K98" s="705">
        <v>109.81987928539722</v>
      </c>
      <c r="L98" s="705">
        <v>114.89471712957837</v>
      </c>
      <c r="M98" s="705">
        <v>114.75618435525266</v>
      </c>
      <c r="N98" s="705">
        <v>117.16798183410246</v>
      </c>
      <c r="O98" s="705">
        <v>113.21102282887351</v>
      </c>
      <c r="P98" s="705">
        <v>104.42571544561912</v>
      </c>
      <c r="Q98" s="705">
        <v>127.30995795438884</v>
      </c>
      <c r="R98" s="705">
        <v>111.92567567567568</v>
      </c>
      <c r="S98" s="705">
        <v>111.92192399781307</v>
      </c>
      <c r="T98" s="705">
        <v>111.91807363960018</v>
      </c>
      <c r="U98" s="705">
        <v>111.95726933853572</v>
      </c>
      <c r="V98" s="705">
        <v>111.94130118043256</v>
      </c>
      <c r="W98" s="705">
        <v>111.92567567567568</v>
      </c>
    </row>
    <row r="99" spans="1:23" ht="9.75" customHeight="1">
      <c r="A99" s="702">
        <v>2019</v>
      </c>
      <c r="B99" s="705">
        <v>119.55621533712525</v>
      </c>
      <c r="C99" s="705">
        <v>126.09458478828513</v>
      </c>
      <c r="D99" s="705">
        <v>124.8892065761258</v>
      </c>
      <c r="E99" s="705">
        <v>132.59690917862105</v>
      </c>
      <c r="F99" s="705">
        <v>52.960050773950144</v>
      </c>
      <c r="G99" s="705">
        <v>151.37914749969391</v>
      </c>
      <c r="H99" s="705">
        <v>123.17491914622305</v>
      </c>
      <c r="I99" s="705">
        <v>139.55885503893936</v>
      </c>
      <c r="J99" s="705">
        <v>129.61884224381774</v>
      </c>
      <c r="K99" s="705">
        <v>139.64705823009564</v>
      </c>
      <c r="L99" s="705">
        <v>107.15444157324809</v>
      </c>
      <c r="M99" s="705">
        <v>118.94235124118447</v>
      </c>
      <c r="N99" s="705">
        <v>139.12071295490284</v>
      </c>
      <c r="O99" s="705">
        <v>129.35484462410065</v>
      </c>
      <c r="P99" s="705">
        <v>164.43912704721993</v>
      </c>
      <c r="Q99" s="705">
        <v>148.97123392860658</v>
      </c>
      <c r="R99" s="705">
        <v>130.04826254826256</v>
      </c>
      <c r="S99" s="705">
        <v>128.38391736818778</v>
      </c>
      <c r="T99" s="705">
        <v>128.38538105325679</v>
      </c>
      <c r="U99" s="705">
        <v>136.95911074835891</v>
      </c>
      <c r="V99" s="705">
        <v>136.98015661826199</v>
      </c>
      <c r="W99" s="705">
        <v>130.04826254826256</v>
      </c>
    </row>
    <row r="100" spans="1:23" ht="9.75" customHeight="1">
      <c r="A100" s="702">
        <v>2020</v>
      </c>
      <c r="B100" s="705">
        <v>120.3410624647036</v>
      </c>
      <c r="C100" s="705">
        <v>118.58597912312149</v>
      </c>
      <c r="D100" s="705">
        <v>125.87562544674768</v>
      </c>
      <c r="E100" s="705">
        <v>114.43407343760876</v>
      </c>
      <c r="F100" s="705">
        <v>48.922816543845421</v>
      </c>
      <c r="G100" s="705">
        <v>161.39611355010231</v>
      </c>
      <c r="H100" s="705">
        <v>105.84945744621308</v>
      </c>
      <c r="I100" s="705">
        <v>145.18614800012244</v>
      </c>
      <c r="J100" s="705">
        <v>119.88915246907091</v>
      </c>
      <c r="K100" s="705">
        <v>131.25223385427776</v>
      </c>
      <c r="L100" s="705">
        <v>106.67973231132353</v>
      </c>
      <c r="M100" s="705">
        <v>105.48881747794768</v>
      </c>
      <c r="N100" s="705">
        <v>129.97257371216671</v>
      </c>
      <c r="O100" s="705">
        <v>141.47430497959994</v>
      </c>
      <c r="P100" s="705">
        <v>146.12245267208635</v>
      </c>
      <c r="Q100" s="705">
        <v>147.97781910542548</v>
      </c>
      <c r="R100" s="705">
        <v>123.66795366795367</v>
      </c>
      <c r="S100" s="705">
        <v>120.85595602434354</v>
      </c>
      <c r="T100" s="705">
        <v>120.85385364288135</v>
      </c>
      <c r="U100" s="705">
        <v>135.36325541349603</v>
      </c>
      <c r="V100" s="705">
        <v>135.3797986621515</v>
      </c>
      <c r="W100" s="705">
        <v>123.66795366795367</v>
      </c>
    </row>
    <row r="101" spans="1:23" ht="15" customHeight="1">
      <c r="A101" s="702">
        <v>2021</v>
      </c>
      <c r="B101" s="705">
        <v>145.61390894115544</v>
      </c>
      <c r="C101" s="705">
        <v>146.52616432323808</v>
      </c>
      <c r="D101" s="705">
        <v>129.40671908506076</v>
      </c>
      <c r="E101" s="705">
        <v>139.67258126066534</v>
      </c>
      <c r="F101" s="705">
        <v>54.564366559712283</v>
      </c>
      <c r="G101" s="705">
        <v>178.91662148216815</v>
      </c>
      <c r="H101" s="705">
        <v>133.7928634526327</v>
      </c>
      <c r="I101" s="705">
        <v>187.7257979176961</v>
      </c>
      <c r="J101" s="705">
        <v>126.41618234382109</v>
      </c>
      <c r="K101" s="705">
        <v>151.03931871768117</v>
      </c>
      <c r="L101" s="705">
        <v>138.49626522002342</v>
      </c>
      <c r="M101" s="705">
        <v>118.685703194082</v>
      </c>
      <c r="N101" s="705">
        <v>168.08148423406337</v>
      </c>
      <c r="O101" s="705">
        <v>182.11621403295717</v>
      </c>
      <c r="P101" s="705">
        <v>174.36902711608724</v>
      </c>
      <c r="Q101" s="705">
        <v>191.07573400825876</v>
      </c>
      <c r="R101" s="705">
        <v>147.88127413127413</v>
      </c>
      <c r="S101" s="705">
        <v>141.82487961846587</v>
      </c>
      <c r="T101" s="705">
        <v>141.83008070011149</v>
      </c>
      <c r="U101" s="705">
        <v>173.02974125703594</v>
      </c>
      <c r="V101" s="705">
        <v>173.10580519559835</v>
      </c>
      <c r="W101" s="705">
        <v>147.88127413127413</v>
      </c>
    </row>
    <row r="102" spans="1:23" ht="9.75" customHeight="1">
      <c r="A102" s="702">
        <v>2022</v>
      </c>
      <c r="B102" s="705">
        <v>204.22088767917839</v>
      </c>
      <c r="C102" s="705">
        <v>204.91436510348507</v>
      </c>
      <c r="D102" s="705">
        <v>182.1300929235168</v>
      </c>
      <c r="E102" s="705">
        <v>192.30186750125404</v>
      </c>
      <c r="F102" s="705">
        <v>63.00200980219315</v>
      </c>
      <c r="G102" s="705">
        <v>251.81466776275514</v>
      </c>
      <c r="H102" s="705">
        <v>185.77314218827189</v>
      </c>
      <c r="I102" s="705">
        <v>207.49500413224948</v>
      </c>
      <c r="J102" s="705">
        <v>188.79948230750549</v>
      </c>
      <c r="K102" s="705">
        <v>214.9942063908409</v>
      </c>
      <c r="L102" s="705">
        <v>176.36712262939818</v>
      </c>
      <c r="M102" s="705">
        <v>175.82116591541399</v>
      </c>
      <c r="N102" s="705">
        <v>238.85789376910228</v>
      </c>
      <c r="O102" s="705">
        <v>261.41438282663017</v>
      </c>
      <c r="P102" s="705">
        <v>267.81396548039203</v>
      </c>
      <c r="Q102" s="705">
        <v>255.72609673891446</v>
      </c>
      <c r="R102" s="705">
        <v>207.03667953667954</v>
      </c>
      <c r="S102" s="705">
        <v>201.61965270626905</v>
      </c>
      <c r="T102" s="705">
        <v>201.62781549264909</v>
      </c>
      <c r="U102" s="705">
        <v>229.51565944867195</v>
      </c>
      <c r="V102" s="705">
        <v>229.59828400427253</v>
      </c>
      <c r="W102" s="705">
        <v>207.03667953667954</v>
      </c>
    </row>
    <row r="103" spans="1:23" ht="28" customHeight="1">
      <c r="A103" s="701"/>
      <c r="B103" s="1216" t="s">
        <v>23</v>
      </c>
      <c r="C103" s="1217"/>
      <c r="D103" s="1217"/>
      <c r="E103" s="1217"/>
      <c r="F103" s="1217"/>
      <c r="G103" s="1217"/>
      <c r="H103" s="1217"/>
      <c r="I103" s="1217"/>
      <c r="J103" s="1217"/>
      <c r="K103" s="1216" t="s">
        <v>23</v>
      </c>
      <c r="L103" s="1217"/>
      <c r="M103" s="1217"/>
      <c r="N103" s="1217"/>
      <c r="O103" s="1217"/>
      <c r="P103" s="1217"/>
      <c r="Q103" s="1217"/>
      <c r="R103" s="1217"/>
      <c r="S103" s="1216" t="s">
        <v>23</v>
      </c>
      <c r="T103" s="1217"/>
      <c r="U103" s="1217"/>
      <c r="V103" s="1217"/>
      <c r="W103" s="1217"/>
    </row>
    <row r="104" spans="1:23" ht="9.75" customHeight="1">
      <c r="A104" s="702">
        <v>1991</v>
      </c>
      <c r="B104" s="705">
        <v>13.429631325852988</v>
      </c>
      <c r="C104" s="705">
        <v>21.052341424318755</v>
      </c>
      <c r="D104" s="705">
        <v>0.13560796885733914</v>
      </c>
      <c r="E104" s="705">
        <v>3.7136993359285553</v>
      </c>
      <c r="F104" s="705">
        <v>0.24299290130524387</v>
      </c>
      <c r="G104" s="705">
        <v>0.4693611174719487</v>
      </c>
      <c r="H104" s="705">
        <v>5.7129551179299289</v>
      </c>
      <c r="I104" s="705">
        <v>4.211037325395008</v>
      </c>
      <c r="J104" s="705">
        <v>15.545574765285092</v>
      </c>
      <c r="K104" s="705">
        <v>11.692500572475383</v>
      </c>
      <c r="L104" s="705">
        <v>7.6096404854591251</v>
      </c>
      <c r="M104" s="705">
        <v>0.35224982825738493</v>
      </c>
      <c r="N104" s="705">
        <v>3.1324192809709182</v>
      </c>
      <c r="O104" s="705">
        <v>3.8749885504923287</v>
      </c>
      <c r="P104" s="705">
        <v>6.0544882070070987</v>
      </c>
      <c r="Q104" s="705">
        <v>2.7704946187313944</v>
      </c>
      <c r="R104" s="706">
        <v>100</v>
      </c>
      <c r="S104" s="705">
        <v>82.29734371422029</v>
      </c>
      <c r="T104" s="705">
        <v>82.161735745362947</v>
      </c>
      <c r="U104" s="705">
        <v>17.838247080375545</v>
      </c>
      <c r="V104" s="705">
        <v>17.702639111518206</v>
      </c>
      <c r="W104" s="706">
        <v>100</v>
      </c>
    </row>
    <row r="105" spans="1:23" ht="9.75" customHeight="1">
      <c r="A105" s="702">
        <v>1992</v>
      </c>
      <c r="B105" s="705">
        <v>15.11706889499211</v>
      </c>
      <c r="C105" s="705">
        <v>21.916601414129609</v>
      </c>
      <c r="D105" s="705">
        <v>0.10923274703441826</v>
      </c>
      <c r="E105" s="705">
        <v>3.3048676444808041</v>
      </c>
      <c r="F105" s="705">
        <v>0.19949161456202885</v>
      </c>
      <c r="G105" s="705">
        <v>0.47625197218488868</v>
      </c>
      <c r="H105" s="705">
        <v>5.4295623210424822</v>
      </c>
      <c r="I105" s="705">
        <v>3.7465961549699061</v>
      </c>
      <c r="J105" s="705">
        <v>14.71793373458774</v>
      </c>
      <c r="K105" s="705">
        <v>12.163185882077952</v>
      </c>
      <c r="L105" s="705">
        <v>6.8017121486589147</v>
      </c>
      <c r="M105" s="705">
        <v>0.32199497458072812</v>
      </c>
      <c r="N105" s="705">
        <v>3.3988488283760883</v>
      </c>
      <c r="O105" s="705">
        <v>3.4309063285221759</v>
      </c>
      <c r="P105" s="705">
        <v>5.5778706246713021</v>
      </c>
      <c r="Q105" s="705">
        <v>3.287868871618068</v>
      </c>
      <c r="R105" s="706">
        <v>100</v>
      </c>
      <c r="S105" s="705">
        <v>82.830906328522175</v>
      </c>
      <c r="T105" s="705">
        <v>82.721673581487764</v>
      </c>
      <c r="U105" s="705">
        <v>17.278320575001462</v>
      </c>
      <c r="V105" s="705">
        <v>17.169087827967044</v>
      </c>
      <c r="W105" s="706">
        <v>100</v>
      </c>
    </row>
    <row r="106" spans="1:23" ht="15" customHeight="1">
      <c r="A106" s="702">
        <v>1993</v>
      </c>
      <c r="B106" s="705">
        <v>12.873372535043954</v>
      </c>
      <c r="C106" s="705">
        <v>20.178759800427656</v>
      </c>
      <c r="D106" s="705">
        <v>0.10152649085293418</v>
      </c>
      <c r="E106" s="705">
        <v>4.7470598717034926</v>
      </c>
      <c r="F106" s="705">
        <v>0.16712995961035876</v>
      </c>
      <c r="G106" s="705">
        <v>0.48376692801140414</v>
      </c>
      <c r="H106" s="705">
        <v>4.754407222618199</v>
      </c>
      <c r="I106" s="705">
        <v>5.4946958897600382</v>
      </c>
      <c r="J106" s="705">
        <v>14.560667617011166</v>
      </c>
      <c r="K106" s="705">
        <v>11.11304347826087</v>
      </c>
      <c r="L106" s="705">
        <v>6.2788964124495132</v>
      </c>
      <c r="M106" s="705">
        <v>0.38978973627940128</v>
      </c>
      <c r="N106" s="705">
        <v>4.4263304822998339</v>
      </c>
      <c r="O106" s="705">
        <v>4.6967807080066528</v>
      </c>
      <c r="P106" s="705">
        <v>6.0958303635067708</v>
      </c>
      <c r="Q106" s="705">
        <v>3.6379425041577571</v>
      </c>
      <c r="R106" s="706">
        <v>100</v>
      </c>
      <c r="S106" s="705">
        <v>76.997190544072225</v>
      </c>
      <c r="T106" s="705">
        <v>76.895664053219292</v>
      </c>
      <c r="U106" s="705">
        <v>23.104335946780708</v>
      </c>
      <c r="V106" s="705">
        <v>23.002809455927775</v>
      </c>
      <c r="W106" s="706">
        <v>100</v>
      </c>
    </row>
    <row r="107" spans="1:23" ht="9.75" customHeight="1">
      <c r="A107" s="702">
        <v>1994</v>
      </c>
      <c r="B107" s="705">
        <v>13.112152622142537</v>
      </c>
      <c r="C107" s="705">
        <v>21.179639175257734</v>
      </c>
      <c r="D107" s="705">
        <v>0.10278462572837292</v>
      </c>
      <c r="E107" s="705">
        <v>4.2696212460779916</v>
      </c>
      <c r="F107" s="705">
        <v>0.16443298969072165</v>
      </c>
      <c r="G107" s="705">
        <v>0.46012438368444641</v>
      </c>
      <c r="H107" s="705">
        <v>4.8609648139847605</v>
      </c>
      <c r="I107" s="705">
        <v>4.5083818915284626</v>
      </c>
      <c r="J107" s="705">
        <v>14.990777678171224</v>
      </c>
      <c r="K107" s="705">
        <v>11.23028350515464</v>
      </c>
      <c r="L107" s="705">
        <v>7.0490587180636481</v>
      </c>
      <c r="M107" s="705">
        <v>0.38608247422680414</v>
      </c>
      <c r="N107" s="705">
        <v>3.8931364858807709</v>
      </c>
      <c r="O107" s="705">
        <v>4.9133628417749886</v>
      </c>
      <c r="P107" s="705">
        <v>5.3551378305692516</v>
      </c>
      <c r="Q107" s="705">
        <v>3.5240643209323173</v>
      </c>
      <c r="R107" s="706">
        <v>100</v>
      </c>
      <c r="S107" s="705">
        <v>78.891438816674139</v>
      </c>
      <c r="T107" s="705">
        <v>78.788654190945763</v>
      </c>
      <c r="U107" s="705">
        <v>21.211351411922905</v>
      </c>
      <c r="V107" s="705">
        <v>21.108566786194533</v>
      </c>
      <c r="W107" s="706">
        <v>100</v>
      </c>
    </row>
    <row r="108" spans="1:23" ht="9.75" customHeight="1">
      <c r="A108" s="702">
        <v>1995</v>
      </c>
      <c r="B108" s="705">
        <v>11.898266171792153</v>
      </c>
      <c r="C108" s="705">
        <v>20.198472958642629</v>
      </c>
      <c r="D108" s="705">
        <v>9.0880169671261932E-2</v>
      </c>
      <c r="E108" s="705">
        <v>4.3261293743372216</v>
      </c>
      <c r="F108" s="705">
        <v>0.15381760339342523</v>
      </c>
      <c r="G108" s="705">
        <v>0.37293213149522797</v>
      </c>
      <c r="H108" s="705">
        <v>4.8559650053022265</v>
      </c>
      <c r="I108" s="705">
        <v>5.158075291622481</v>
      </c>
      <c r="J108" s="705">
        <v>15.763685047720042</v>
      </c>
      <c r="K108" s="705">
        <v>11.496187698833509</v>
      </c>
      <c r="L108" s="705">
        <v>6.9313679745493104</v>
      </c>
      <c r="M108" s="705">
        <v>0.37253976670201483</v>
      </c>
      <c r="N108" s="705">
        <v>4.2668769883351008</v>
      </c>
      <c r="O108" s="705">
        <v>4.9769989395546128</v>
      </c>
      <c r="P108" s="705">
        <v>5.5255726405090142</v>
      </c>
      <c r="Q108" s="705">
        <v>3.6122163308589608</v>
      </c>
      <c r="R108" s="706">
        <v>100</v>
      </c>
      <c r="S108" s="705">
        <v>77.659687168610816</v>
      </c>
      <c r="T108" s="705">
        <v>77.56880699893955</v>
      </c>
      <c r="U108" s="705">
        <v>22.431177094379638</v>
      </c>
      <c r="V108" s="705">
        <v>22.340296924708376</v>
      </c>
      <c r="W108" s="706">
        <v>100</v>
      </c>
    </row>
    <row r="109" spans="1:23" ht="9.75" customHeight="1">
      <c r="A109" s="702">
        <v>1996</v>
      </c>
      <c r="B109" s="705">
        <v>12.691300439472633</v>
      </c>
      <c r="C109" s="705">
        <v>19.996998601677987</v>
      </c>
      <c r="D109" s="705">
        <v>8.8309029165001995E-2</v>
      </c>
      <c r="E109" s="705">
        <v>4.0723082301238511</v>
      </c>
      <c r="F109" s="705">
        <v>0.15989812225329603</v>
      </c>
      <c r="G109" s="705">
        <v>0.43186176588094288</v>
      </c>
      <c r="H109" s="705">
        <v>4.8808280063923295</v>
      </c>
      <c r="I109" s="705">
        <v>4.4095735117858572</v>
      </c>
      <c r="J109" s="705">
        <v>15.611226528166201</v>
      </c>
      <c r="K109" s="705">
        <v>12.163383939272872</v>
      </c>
      <c r="L109" s="705">
        <v>7.0843737514982026</v>
      </c>
      <c r="M109" s="705">
        <v>0.36004294846184576</v>
      </c>
      <c r="N109" s="705">
        <v>3.9876148621654015</v>
      </c>
      <c r="O109" s="705">
        <v>4.7916200559328805</v>
      </c>
      <c r="P109" s="705">
        <v>5.6637385137834597</v>
      </c>
      <c r="Q109" s="705">
        <v>3.6069266879744308</v>
      </c>
      <c r="R109" s="706">
        <v>100</v>
      </c>
      <c r="S109" s="705">
        <v>79.131961646024777</v>
      </c>
      <c r="T109" s="705">
        <v>79.043652616859774</v>
      </c>
      <c r="U109" s="705">
        <v>20.956352377147422</v>
      </c>
      <c r="V109" s="705">
        <v>20.868043347982422</v>
      </c>
      <c r="W109" s="706">
        <v>100</v>
      </c>
    </row>
    <row r="110" spans="1:23" ht="9.75" customHeight="1">
      <c r="A110" s="702">
        <v>1997</v>
      </c>
      <c r="B110" s="705">
        <v>12.357230434567658</v>
      </c>
      <c r="C110" s="705">
        <v>19.160270925001235</v>
      </c>
      <c r="D110" s="705">
        <v>8.4140010876551138E-2</v>
      </c>
      <c r="E110" s="705">
        <v>4.0585059573836952</v>
      </c>
      <c r="F110" s="705">
        <v>0.22034903841400108</v>
      </c>
      <c r="G110" s="705">
        <v>0.43738567261581057</v>
      </c>
      <c r="H110" s="705">
        <v>4.5772877836555104</v>
      </c>
      <c r="I110" s="705">
        <v>5.4068225638997376</v>
      </c>
      <c r="J110" s="705">
        <v>15.772818509912494</v>
      </c>
      <c r="K110" s="705">
        <v>11.940895832303356</v>
      </c>
      <c r="L110" s="705">
        <v>7.0374005042764622</v>
      </c>
      <c r="M110" s="705">
        <v>0.33444405991990905</v>
      </c>
      <c r="N110" s="705">
        <v>4.3402630147822219</v>
      </c>
      <c r="O110" s="705">
        <v>4.8765066495278591</v>
      </c>
      <c r="P110" s="705">
        <v>5.6802096208038764</v>
      </c>
      <c r="Q110" s="705">
        <v>3.7154743659465073</v>
      </c>
      <c r="R110" s="706">
        <v>100</v>
      </c>
      <c r="S110" s="705">
        <v>77.60243239234687</v>
      </c>
      <c r="T110" s="705">
        <v>77.518292381470317</v>
      </c>
      <c r="U110" s="705">
        <v>22.481712562416572</v>
      </c>
      <c r="V110" s="705">
        <v>22.397572551540019</v>
      </c>
      <c r="W110" s="706">
        <v>100</v>
      </c>
    </row>
    <row r="111" spans="1:23" ht="15" customHeight="1">
      <c r="A111" s="702">
        <v>1998</v>
      </c>
      <c r="B111" s="705">
        <v>12.854588486791876</v>
      </c>
      <c r="C111" s="705">
        <v>20.110454522318928</v>
      </c>
      <c r="D111" s="705">
        <v>9.0191886802056295E-2</v>
      </c>
      <c r="E111" s="705">
        <v>4.3507202117371611</v>
      </c>
      <c r="F111" s="705">
        <v>0.1885478699038021</v>
      </c>
      <c r="G111" s="705">
        <v>0.37951341171680153</v>
      </c>
      <c r="H111" s="705">
        <v>4.7842367791520335</v>
      </c>
      <c r="I111" s="705">
        <v>5.4873212195246097</v>
      </c>
      <c r="J111" s="705">
        <v>14.527933017763527</v>
      </c>
      <c r="K111" s="705">
        <v>11.072596325138697</v>
      </c>
      <c r="L111" s="705">
        <v>6.7895047589962845</v>
      </c>
      <c r="M111" s="705">
        <v>0.36125617142566296</v>
      </c>
      <c r="N111" s="705">
        <v>4.5547208225174325</v>
      </c>
      <c r="O111" s="705">
        <v>5.0953478902631444</v>
      </c>
      <c r="P111" s="705">
        <v>5.5175141242937853</v>
      </c>
      <c r="Q111" s="705">
        <v>3.835542321983</v>
      </c>
      <c r="R111" s="706">
        <v>100</v>
      </c>
      <c r="S111" s="705">
        <v>76.676337354303456</v>
      </c>
      <c r="T111" s="705">
        <v>76.586145467501396</v>
      </c>
      <c r="U111" s="705">
        <v>23.413844352827404</v>
      </c>
      <c r="V111" s="705">
        <v>23.323652466025347</v>
      </c>
      <c r="W111" s="706">
        <v>100</v>
      </c>
    </row>
    <row r="112" spans="1:23" ht="9.75" customHeight="1">
      <c r="A112" s="702">
        <v>1999</v>
      </c>
      <c r="B112" s="705">
        <v>12.213567737359408</v>
      </c>
      <c r="C112" s="705">
        <v>19.172368021076096</v>
      </c>
      <c r="D112" s="705">
        <v>5.903840308035261E-2</v>
      </c>
      <c r="E112" s="705">
        <v>4.3887830580605938</v>
      </c>
      <c r="F112" s="705">
        <v>0.17948627013881852</v>
      </c>
      <c r="G112" s="705">
        <v>0.40120072955719932</v>
      </c>
      <c r="H112" s="705">
        <v>4.9074880940318168</v>
      </c>
      <c r="I112" s="705">
        <v>5.3433377241868474</v>
      </c>
      <c r="J112" s="705">
        <v>15.79539467017935</v>
      </c>
      <c r="K112" s="705">
        <v>11.570574526294457</v>
      </c>
      <c r="L112" s="705">
        <v>6.3554716789948325</v>
      </c>
      <c r="M112" s="705">
        <v>0.33371162225149459</v>
      </c>
      <c r="N112" s="705">
        <v>4.4815634816090792</v>
      </c>
      <c r="O112" s="705">
        <v>5.4444776573107712</v>
      </c>
      <c r="P112" s="705">
        <v>5.4315938798257166</v>
      </c>
      <c r="Q112" s="705">
        <v>3.921937379673726</v>
      </c>
      <c r="R112" s="706">
        <v>100</v>
      </c>
      <c r="S112" s="705">
        <v>76.419895632789547</v>
      </c>
      <c r="T112" s="705">
        <v>76.360857229709197</v>
      </c>
      <c r="U112" s="705">
        <v>23.639137703921371</v>
      </c>
      <c r="V112" s="705">
        <v>23.580099300841017</v>
      </c>
      <c r="W112" s="706">
        <v>100</v>
      </c>
    </row>
    <row r="113" spans="1:23" ht="9.75" customHeight="1">
      <c r="A113" s="702">
        <v>2000</v>
      </c>
      <c r="B113" s="705">
        <v>13.059749296982984</v>
      </c>
      <c r="C113" s="705">
        <v>19.449768838472902</v>
      </c>
      <c r="D113" s="705">
        <v>5.884848195986845E-2</v>
      </c>
      <c r="E113" s="705">
        <v>4.1971783995043133</v>
      </c>
      <c r="F113" s="705">
        <v>0.1485772842095229</v>
      </c>
      <c r="G113" s="705">
        <v>0.38445736618845622</v>
      </c>
      <c r="H113" s="705">
        <v>4.3067060673943089</v>
      </c>
      <c r="I113" s="705">
        <v>5.5087174109908963</v>
      </c>
      <c r="J113" s="705">
        <v>16.073981221104809</v>
      </c>
      <c r="K113" s="705">
        <v>11.549244554597017</v>
      </c>
      <c r="L113" s="705">
        <v>6.0001286878604452</v>
      </c>
      <c r="M113" s="705">
        <v>0.30535246175110814</v>
      </c>
      <c r="N113" s="705">
        <v>4.5126495400600541</v>
      </c>
      <c r="O113" s="705">
        <v>4.958562508936657</v>
      </c>
      <c r="P113" s="705">
        <v>5.7075210905104621</v>
      </c>
      <c r="Q113" s="705">
        <v>3.7785567894761929</v>
      </c>
      <c r="R113" s="706">
        <v>100</v>
      </c>
      <c r="S113" s="705">
        <v>77.04433535103189</v>
      </c>
      <c r="T113" s="705">
        <v>76.98548686907202</v>
      </c>
      <c r="U113" s="705">
        <v>23.014513130927984</v>
      </c>
      <c r="V113" s="705">
        <v>22.955664648968114</v>
      </c>
      <c r="W113" s="706">
        <v>100</v>
      </c>
    </row>
    <row r="114" spans="1:23" ht="9.75" customHeight="1">
      <c r="A114" s="702">
        <v>2001</v>
      </c>
      <c r="B114" s="705">
        <v>10.479862350242161</v>
      </c>
      <c r="C114" s="705">
        <v>19.298253887331125</v>
      </c>
      <c r="D114" s="705">
        <v>4.825813578044013E-2</v>
      </c>
      <c r="E114" s="705">
        <v>4.67396975104087</v>
      </c>
      <c r="F114" s="705">
        <v>0.15992012915285919</v>
      </c>
      <c r="G114" s="705">
        <v>0.34469368680431645</v>
      </c>
      <c r="H114" s="705">
        <v>4.5112498937887668</v>
      </c>
      <c r="I114" s="705">
        <v>5.5134973234769307</v>
      </c>
      <c r="J114" s="705">
        <v>17.629875095590108</v>
      </c>
      <c r="K114" s="705">
        <v>12.244103152349393</v>
      </c>
      <c r="L114" s="705">
        <v>5.6313238168068658</v>
      </c>
      <c r="M114" s="705">
        <v>0.29496133911122441</v>
      </c>
      <c r="N114" s="705">
        <v>4.6766930070524255</v>
      </c>
      <c r="O114" s="705">
        <v>4.8707366811113939</v>
      </c>
      <c r="P114" s="705">
        <v>5.7079998300620272</v>
      </c>
      <c r="Q114" s="705">
        <v>3.914618914096355</v>
      </c>
      <c r="R114" s="706">
        <v>100</v>
      </c>
      <c r="S114" s="705">
        <v>76.350501317019294</v>
      </c>
      <c r="T114" s="705">
        <v>76.30224318123885</v>
      </c>
      <c r="U114" s="705">
        <v>23.697773812558417</v>
      </c>
      <c r="V114" s="705">
        <v>23.649515676777977</v>
      </c>
      <c r="W114" s="706">
        <v>100</v>
      </c>
    </row>
    <row r="115" spans="1:23" ht="9.75" customHeight="1">
      <c r="A115" s="702">
        <v>2002</v>
      </c>
      <c r="B115" s="705">
        <v>11.014085076285744</v>
      </c>
      <c r="C115" s="705">
        <v>20.56588865312721</v>
      </c>
      <c r="D115" s="705">
        <v>6.050318278266141E-2</v>
      </c>
      <c r="E115" s="705">
        <v>4.5126604021420631</v>
      </c>
      <c r="F115" s="705">
        <v>0.19609982823077701</v>
      </c>
      <c r="G115" s="705">
        <v>0.41209962614933821</v>
      </c>
      <c r="H115" s="705">
        <v>4.8497473982014752</v>
      </c>
      <c r="I115" s="705">
        <v>5.4122158229766599</v>
      </c>
      <c r="J115" s="705">
        <v>15.881918763261595</v>
      </c>
      <c r="K115" s="705">
        <v>11.831277154693341</v>
      </c>
      <c r="L115" s="705">
        <v>6.5203091846013947</v>
      </c>
      <c r="M115" s="705">
        <v>0.32537637667980196</v>
      </c>
      <c r="N115" s="705">
        <v>4.6663079721127616</v>
      </c>
      <c r="O115" s="705">
        <v>4.6349449328079215</v>
      </c>
      <c r="P115" s="705">
        <v>5.3311761139739318</v>
      </c>
      <c r="Q115" s="705">
        <v>3.785384459937355</v>
      </c>
      <c r="R115" s="706">
        <v>100</v>
      </c>
      <c r="S115" s="705">
        <v>76.988481357987268</v>
      </c>
      <c r="T115" s="705">
        <v>76.927978175204601</v>
      </c>
      <c r="U115" s="705">
        <v>23.072016772759422</v>
      </c>
      <c r="V115" s="705">
        <v>23.011513589976762</v>
      </c>
      <c r="W115" s="706">
        <v>100</v>
      </c>
    </row>
    <row r="116" spans="1:23" ht="15" customHeight="1">
      <c r="A116" s="702">
        <v>2003</v>
      </c>
      <c r="B116" s="705">
        <v>10.865413452135174</v>
      </c>
      <c r="C116" s="705">
        <v>20.063664022601326</v>
      </c>
      <c r="D116" s="705">
        <v>5.637292187330218E-2</v>
      </c>
      <c r="E116" s="705">
        <v>3.973503205476475</v>
      </c>
      <c r="F116" s="705">
        <v>0.21777137889818537</v>
      </c>
      <c r="G116" s="705">
        <v>0.38847658372269911</v>
      </c>
      <c r="H116" s="705">
        <v>4.8854721286537002</v>
      </c>
      <c r="I116" s="705">
        <v>5.4828099532761057</v>
      </c>
      <c r="J116" s="705">
        <v>16.21681516896664</v>
      </c>
      <c r="K116" s="705">
        <v>12.086091491904813</v>
      </c>
      <c r="L116" s="705">
        <v>6.9265076605454743</v>
      </c>
      <c r="M116" s="705">
        <v>0.30220580245572098</v>
      </c>
      <c r="N116" s="705">
        <v>4.3921167010757358</v>
      </c>
      <c r="O116" s="705">
        <v>4.7360099967401936</v>
      </c>
      <c r="P116" s="705">
        <v>5.619363251113767</v>
      </c>
      <c r="Q116" s="705">
        <v>3.7874008475497121</v>
      </c>
      <c r="R116" s="706">
        <v>100</v>
      </c>
      <c r="S116" s="705">
        <v>77.628153862870803</v>
      </c>
      <c r="T116" s="705">
        <v>77.571780940997499</v>
      </c>
      <c r="U116" s="705">
        <v>22.428213625991525</v>
      </c>
      <c r="V116" s="705">
        <v>22.371840704118224</v>
      </c>
      <c r="W116" s="706">
        <v>100</v>
      </c>
    </row>
    <row r="117" spans="1:23" ht="9.75" customHeight="1">
      <c r="A117" s="702">
        <v>2004</v>
      </c>
      <c r="B117" s="705">
        <v>10.283980853239148</v>
      </c>
      <c r="C117" s="705">
        <v>20.346021935124082</v>
      </c>
      <c r="D117" s="705">
        <v>6.5907612231620033E-2</v>
      </c>
      <c r="E117" s="705">
        <v>4.74334510642253</v>
      </c>
      <c r="F117" s="705">
        <v>0.19853610930383864</v>
      </c>
      <c r="G117" s="705">
        <v>0.3897620596709731</v>
      </c>
      <c r="H117" s="705">
        <v>4.4497955200297428</v>
      </c>
      <c r="I117" s="705">
        <v>5.4496700436843577</v>
      </c>
      <c r="J117" s="705">
        <v>16.627804628682963</v>
      </c>
      <c r="K117" s="705">
        <v>11.947639185797936</v>
      </c>
      <c r="L117" s="705">
        <v>6.2662050376429033</v>
      </c>
      <c r="M117" s="705">
        <v>0.29481364439074265</v>
      </c>
      <c r="N117" s="705">
        <v>4.8931034482758617</v>
      </c>
      <c r="O117" s="705">
        <v>4.9907751649781575</v>
      </c>
      <c r="P117" s="705">
        <v>5.2667208848405984</v>
      </c>
      <c r="Q117" s="705">
        <v>3.785918765684543</v>
      </c>
      <c r="R117" s="706">
        <v>100</v>
      </c>
      <c r="S117" s="705">
        <v>76.137187470954544</v>
      </c>
      <c r="T117" s="705">
        <v>76.071279858722932</v>
      </c>
      <c r="U117" s="705">
        <v>23.928720141277072</v>
      </c>
      <c r="V117" s="705">
        <v>23.862812529045449</v>
      </c>
      <c r="W117" s="706">
        <v>100</v>
      </c>
    </row>
    <row r="118" spans="1:23" ht="9.75" customHeight="1">
      <c r="A118" s="702">
        <v>2005</v>
      </c>
      <c r="B118" s="705">
        <v>11.320967838893898</v>
      </c>
      <c r="C118" s="705">
        <v>20.155773970544033</v>
      </c>
      <c r="D118" s="705">
        <v>7.9302675082657037E-2</v>
      </c>
      <c r="E118" s="705">
        <v>4.5970544033663963</v>
      </c>
      <c r="F118" s="705">
        <v>0.26409377817853924</v>
      </c>
      <c r="G118" s="705">
        <v>0.54957619477006314</v>
      </c>
      <c r="H118" s="705">
        <v>4.3261977757739709</v>
      </c>
      <c r="I118" s="705">
        <v>4.5540306582506762</v>
      </c>
      <c r="J118" s="705">
        <v>17.249618274721971</v>
      </c>
      <c r="K118" s="705">
        <v>12.398298767658551</v>
      </c>
      <c r="L118" s="705">
        <v>7.465843101893598</v>
      </c>
      <c r="M118" s="705">
        <v>0.25326119627291854</v>
      </c>
      <c r="N118" s="705">
        <v>4.4777998196573492</v>
      </c>
      <c r="O118" s="705">
        <v>4.1619477006311989</v>
      </c>
      <c r="P118" s="705">
        <v>4.8931830477908029</v>
      </c>
      <c r="Q118" s="705">
        <v>3.2530327622482718</v>
      </c>
      <c r="R118" s="706">
        <v>100</v>
      </c>
      <c r="S118" s="705">
        <v>78.956116621581003</v>
      </c>
      <c r="T118" s="705">
        <v>78.876813946498345</v>
      </c>
      <c r="U118" s="705">
        <v>21.123168019236548</v>
      </c>
      <c r="V118" s="705">
        <v>21.043865344153893</v>
      </c>
      <c r="W118" s="706">
        <v>100</v>
      </c>
    </row>
    <row r="119" spans="1:23" ht="9.75" customHeight="1">
      <c r="A119" s="702">
        <v>2006</v>
      </c>
      <c r="B119" s="705">
        <v>10.979405411550704</v>
      </c>
      <c r="C119" s="705">
        <v>21.219895407003182</v>
      </c>
      <c r="D119" s="705">
        <v>7.1282401091405184E-2</v>
      </c>
      <c r="E119" s="705">
        <v>4.0839643019554339</v>
      </c>
      <c r="F119" s="705">
        <v>6.5035243292405634E-2</v>
      </c>
      <c r="G119" s="705">
        <v>0.51817303319690766</v>
      </c>
      <c r="H119" s="705">
        <v>4.5555366075488859</v>
      </c>
      <c r="I119" s="705">
        <v>4.5067928603910872</v>
      </c>
      <c r="J119" s="705">
        <v>17.047993406093678</v>
      </c>
      <c r="K119" s="705">
        <v>12.51862778535698</v>
      </c>
      <c r="L119" s="705">
        <v>7.555718508412915</v>
      </c>
      <c r="M119" s="705">
        <v>0.2674567985447931</v>
      </c>
      <c r="N119" s="705">
        <v>4.1395009095043198</v>
      </c>
      <c r="O119" s="705">
        <v>3.8959981809913597</v>
      </c>
      <c r="P119" s="705">
        <v>5.4265063665302407</v>
      </c>
      <c r="Q119" s="705">
        <v>3.1481127785356979</v>
      </c>
      <c r="R119" s="706">
        <v>100</v>
      </c>
      <c r="S119" s="705">
        <v>80.225630968622099</v>
      </c>
      <c r="T119" s="705">
        <v>80.15434856753069</v>
      </c>
      <c r="U119" s="705">
        <v>19.845651432469303</v>
      </c>
      <c r="V119" s="705">
        <v>19.774369031377898</v>
      </c>
      <c r="W119" s="706">
        <v>100</v>
      </c>
    </row>
    <row r="120" spans="1:23" ht="15" customHeight="1">
      <c r="A120" s="702">
        <v>2007</v>
      </c>
      <c r="B120" s="705">
        <v>10.231472159441134</v>
      </c>
      <c r="C120" s="705">
        <v>20.988678857612491</v>
      </c>
      <c r="D120" s="705">
        <v>4.5181836860489002E-2</v>
      </c>
      <c r="E120" s="705">
        <v>4.4441904664064102</v>
      </c>
      <c r="F120" s="705">
        <v>5.1047873433326479E-2</v>
      </c>
      <c r="G120" s="705">
        <v>0.40268132319704131</v>
      </c>
      <c r="H120" s="705">
        <v>5.0803780562975138</v>
      </c>
      <c r="I120" s="705">
        <v>4.7404972262173821</v>
      </c>
      <c r="J120" s="705">
        <v>16.641406410519828</v>
      </c>
      <c r="K120" s="705">
        <v>11.723911033490857</v>
      </c>
      <c r="L120" s="705">
        <v>7.1861259502773782</v>
      </c>
      <c r="M120" s="705">
        <v>0.25772549825354429</v>
      </c>
      <c r="N120" s="705">
        <v>4.7687641257448119</v>
      </c>
      <c r="O120" s="705">
        <v>4.6919663036778303</v>
      </c>
      <c r="P120" s="705">
        <v>5.0718461064310665</v>
      </c>
      <c r="Q120" s="705">
        <v>3.6741216355044175</v>
      </c>
      <c r="R120" s="706">
        <v>100</v>
      </c>
      <c r="S120" s="705">
        <v>77.680455105814673</v>
      </c>
      <c r="T120" s="705">
        <v>77.63527326895418</v>
      </c>
      <c r="U120" s="705">
        <v>22.364721594411343</v>
      </c>
      <c r="V120" s="705">
        <v>22.319539757550853</v>
      </c>
      <c r="W120" s="706">
        <v>100</v>
      </c>
    </row>
    <row r="121" spans="1:23" ht="9.75" customHeight="1">
      <c r="A121" s="702">
        <v>2008</v>
      </c>
      <c r="B121" s="705">
        <v>9.7007869589657112</v>
      </c>
      <c r="C121" s="705">
        <v>20.062221285366309</v>
      </c>
      <c r="D121" s="705">
        <v>4.1015551808131899E-2</v>
      </c>
      <c r="E121" s="705">
        <v>4.6138560989319846</v>
      </c>
      <c r="F121" s="705">
        <v>3.2696271313471983E-2</v>
      </c>
      <c r="G121" s="705">
        <v>0.40703110361626382</v>
      </c>
      <c r="H121" s="705">
        <v>4.8000515270751363</v>
      </c>
      <c r="I121" s="705">
        <v>5.2832818062581977</v>
      </c>
      <c r="J121" s="705">
        <v>17.440434701142966</v>
      </c>
      <c r="K121" s="705">
        <v>11.847531384673037</v>
      </c>
      <c r="L121" s="705">
        <v>6.9154393854225216</v>
      </c>
      <c r="M121" s="705">
        <v>0.2748688401723815</v>
      </c>
      <c r="N121" s="705">
        <v>4.5602819936293795</v>
      </c>
      <c r="O121" s="705">
        <v>5.1508619074386361</v>
      </c>
      <c r="P121" s="705">
        <v>5.6358534757354315</v>
      </c>
      <c r="Q121" s="705">
        <v>3.2337877084504405</v>
      </c>
      <c r="R121" s="706">
        <v>100</v>
      </c>
      <c r="S121" s="705">
        <v>77.157930485291359</v>
      </c>
      <c r="T121" s="705">
        <v>77.11691493348323</v>
      </c>
      <c r="U121" s="705">
        <v>22.88308506651677</v>
      </c>
      <c r="V121" s="705">
        <v>22.842069514708637</v>
      </c>
      <c r="W121" s="706">
        <v>100</v>
      </c>
    </row>
    <row r="122" spans="1:23" ht="9.75" customHeight="1">
      <c r="A122" s="702">
        <v>2009</v>
      </c>
      <c r="B122" s="705">
        <v>10.13241797012819</v>
      </c>
      <c r="C122" s="705">
        <v>19.345748559332002</v>
      </c>
      <c r="D122" s="705">
        <v>3.8592261554745377E-2</v>
      </c>
      <c r="E122" s="705">
        <v>4.6764142067505583</v>
      </c>
      <c r="F122" s="705">
        <v>4.1514759496648242E-2</v>
      </c>
      <c r="G122" s="705">
        <v>0.42599082676702338</v>
      </c>
      <c r="H122" s="705">
        <v>3.9597553804539576</v>
      </c>
      <c r="I122" s="705">
        <v>4.8275843819828292</v>
      </c>
      <c r="J122" s="705">
        <v>18.609961190168175</v>
      </c>
      <c r="K122" s="705">
        <v>13.000840879689521</v>
      </c>
      <c r="L122" s="705">
        <v>7.5139538986240151</v>
      </c>
      <c r="M122" s="705">
        <v>0.29787721980477477</v>
      </c>
      <c r="N122" s="705">
        <v>3.9735387510290487</v>
      </c>
      <c r="O122" s="705">
        <v>4.8213512877807831</v>
      </c>
      <c r="P122" s="705">
        <v>5.1018464071504175</v>
      </c>
      <c r="Q122" s="705">
        <v>3.2326120192873105</v>
      </c>
      <c r="R122" s="706">
        <v>100</v>
      </c>
      <c r="S122" s="705">
        <v>78.468499353169463</v>
      </c>
      <c r="T122" s="705">
        <v>78.429907091614723</v>
      </c>
      <c r="U122" s="705">
        <v>21.570092908385277</v>
      </c>
      <c r="V122" s="705">
        <v>21.53150064683053</v>
      </c>
      <c r="W122" s="706">
        <v>100</v>
      </c>
    </row>
    <row r="123" spans="1:23" ht="9.75" customHeight="1">
      <c r="A123" s="702">
        <v>2010</v>
      </c>
      <c r="B123" s="705">
        <v>9.5271858321203293</v>
      </c>
      <c r="C123" s="705">
        <v>18.180383309073264</v>
      </c>
      <c r="D123" s="705">
        <v>3.4754973313925269E-2</v>
      </c>
      <c r="E123" s="705">
        <v>4.7389519650655023</v>
      </c>
      <c r="F123" s="705">
        <v>5.1460456089277039E-2</v>
      </c>
      <c r="G123" s="705">
        <v>0.39428918000970403</v>
      </c>
      <c r="H123" s="705">
        <v>4.0197428432799613</v>
      </c>
      <c r="I123" s="705">
        <v>4.6373022804463853</v>
      </c>
      <c r="J123" s="705">
        <v>18.269946627850558</v>
      </c>
      <c r="K123" s="705">
        <v>13.493949539058709</v>
      </c>
      <c r="L123" s="705">
        <v>8.8980688985929159</v>
      </c>
      <c r="M123" s="705">
        <v>0.28665696263949542</v>
      </c>
      <c r="N123" s="705">
        <v>4.2481901989325568</v>
      </c>
      <c r="O123" s="705">
        <v>5.0673410965550705</v>
      </c>
      <c r="P123" s="705">
        <v>4.9795147986414365</v>
      </c>
      <c r="Q123" s="705">
        <v>3.1722610383309071</v>
      </c>
      <c r="R123" s="706">
        <v>100</v>
      </c>
      <c r="S123" s="705">
        <v>78.13595342066958</v>
      </c>
      <c r="T123" s="705">
        <v>78.101198447355657</v>
      </c>
      <c r="U123" s="705">
        <v>21.898801552644347</v>
      </c>
      <c r="V123" s="705">
        <v>21.864046579330424</v>
      </c>
      <c r="W123" s="706">
        <v>100</v>
      </c>
    </row>
    <row r="124" spans="1:23" ht="9.75" customHeight="1">
      <c r="A124" s="702">
        <v>2011</v>
      </c>
      <c r="B124" s="705">
        <v>9.3221197780678846</v>
      </c>
      <c r="C124" s="705">
        <v>19.467938152741514</v>
      </c>
      <c r="D124" s="705">
        <v>2.566906005221932E-2</v>
      </c>
      <c r="E124" s="705">
        <v>4.1816253263707575</v>
      </c>
      <c r="F124" s="705">
        <v>5.3043407310704963E-2</v>
      </c>
      <c r="G124" s="705">
        <v>0.35064050261096608</v>
      </c>
      <c r="H124" s="705">
        <v>4.1447087140992167</v>
      </c>
      <c r="I124" s="705">
        <v>4.8379487597911224</v>
      </c>
      <c r="J124" s="705">
        <v>19.712251142297649</v>
      </c>
      <c r="K124" s="705">
        <v>13.065074249347258</v>
      </c>
      <c r="L124" s="705">
        <v>6.4151925587467362</v>
      </c>
      <c r="M124" s="705">
        <v>0.27448596605744124</v>
      </c>
      <c r="N124" s="705">
        <v>4.4574616514360317</v>
      </c>
      <c r="O124" s="705">
        <v>5.2582531005221931</v>
      </c>
      <c r="P124" s="705">
        <v>4.896593505221932</v>
      </c>
      <c r="Q124" s="705">
        <v>3.5369941253263706</v>
      </c>
      <c r="R124" s="706">
        <v>100</v>
      </c>
      <c r="S124" s="705">
        <v>77.727717036553528</v>
      </c>
      <c r="T124" s="705">
        <v>77.702047976501305</v>
      </c>
      <c r="U124" s="705">
        <v>22.297952023498695</v>
      </c>
      <c r="V124" s="705">
        <v>22.272282963446475</v>
      </c>
      <c r="W124" s="706">
        <v>100</v>
      </c>
    </row>
    <row r="125" spans="1:23" ht="15" customHeight="1">
      <c r="A125" s="702">
        <v>2012</v>
      </c>
      <c r="B125" s="705">
        <v>9.5038405361285339</v>
      </c>
      <c r="C125" s="705">
        <v>18.871634161010395</v>
      </c>
      <c r="D125" s="705">
        <v>2.929804966062376E-2</v>
      </c>
      <c r="E125" s="705">
        <v>4.5909528309992265</v>
      </c>
      <c r="F125" s="705">
        <v>0.10774551078271329</v>
      </c>
      <c r="G125" s="705">
        <v>0.32271243233954805</v>
      </c>
      <c r="H125" s="705">
        <v>3.7733954807114012</v>
      </c>
      <c r="I125" s="705">
        <v>5.20278804020964</v>
      </c>
      <c r="J125" s="705">
        <v>19.305859609932124</v>
      </c>
      <c r="K125" s="705">
        <v>12.898191425380187</v>
      </c>
      <c r="L125" s="705">
        <v>7.1642237305610443</v>
      </c>
      <c r="M125" s="705">
        <v>0.28267462840450208</v>
      </c>
      <c r="N125" s="705">
        <v>4.0667411289629696</v>
      </c>
      <c r="O125" s="705">
        <v>5.6820044677377783</v>
      </c>
      <c r="P125" s="705">
        <v>4.7212947847753242</v>
      </c>
      <c r="Q125" s="705">
        <v>3.4766431824039867</v>
      </c>
      <c r="R125" s="706">
        <v>100</v>
      </c>
      <c r="S125" s="705">
        <v>76.980870349686398</v>
      </c>
      <c r="T125" s="705">
        <v>76.951572300025774</v>
      </c>
      <c r="U125" s="705">
        <v>23.048427699974223</v>
      </c>
      <c r="V125" s="705">
        <v>23.019129650313602</v>
      </c>
      <c r="W125" s="706">
        <v>100</v>
      </c>
    </row>
    <row r="126" spans="1:23" ht="9.75" customHeight="1">
      <c r="A126" s="702">
        <v>2013</v>
      </c>
      <c r="B126" s="705">
        <v>9.1301082978000832</v>
      </c>
      <c r="C126" s="705">
        <v>17.96413720236972</v>
      </c>
      <c r="D126" s="705">
        <v>2.5859401532017649E-2</v>
      </c>
      <c r="E126" s="705">
        <v>5.00903739481529</v>
      </c>
      <c r="F126" s="705">
        <v>8.5457152560280747E-2</v>
      </c>
      <c r="G126" s="705">
        <v>0.27333685521301082</v>
      </c>
      <c r="H126" s="705">
        <v>3.8936153352703671</v>
      </c>
      <c r="I126" s="705">
        <v>5.4114184370401119</v>
      </c>
      <c r="J126" s="705">
        <v>20.476132976114108</v>
      </c>
      <c r="K126" s="705">
        <v>12.953865891853138</v>
      </c>
      <c r="L126" s="705">
        <v>7.4069884155314893</v>
      </c>
      <c r="M126" s="705">
        <v>0.28827214067393681</v>
      </c>
      <c r="N126" s="705">
        <v>3.8788649484925095</v>
      </c>
      <c r="O126" s="705">
        <v>5.1221538809856231</v>
      </c>
      <c r="P126" s="705">
        <v>4.7603147051054675</v>
      </c>
      <c r="Q126" s="705">
        <v>3.3204369646428438</v>
      </c>
      <c r="R126" s="706">
        <v>100</v>
      </c>
      <c r="S126" s="705">
        <v>77.258088374023629</v>
      </c>
      <c r="T126" s="705">
        <v>77.232228972491598</v>
      </c>
      <c r="U126" s="705">
        <v>22.767771027508395</v>
      </c>
      <c r="V126" s="705">
        <v>22.741911625976378</v>
      </c>
      <c r="W126" s="706">
        <v>100</v>
      </c>
    </row>
    <row r="127" spans="1:23" ht="9.75" customHeight="1">
      <c r="A127" s="702">
        <v>2014</v>
      </c>
      <c r="B127" s="705">
        <v>9.1969939577039277</v>
      </c>
      <c r="C127" s="705">
        <v>19.354550604229608</v>
      </c>
      <c r="D127" s="705">
        <v>2.2439577039274919E-2</v>
      </c>
      <c r="E127" s="705">
        <v>4.9985422960725074</v>
      </c>
      <c r="F127" s="705">
        <v>0.14071752265861026</v>
      </c>
      <c r="G127" s="705">
        <v>0.25357250755287009</v>
      </c>
      <c r="H127" s="705">
        <v>3.7310271903323264</v>
      </c>
      <c r="I127" s="705">
        <v>5.0516351963746224</v>
      </c>
      <c r="J127" s="705">
        <v>19.932273413897281</v>
      </c>
      <c r="K127" s="705">
        <v>12.372775679758307</v>
      </c>
      <c r="L127" s="705">
        <v>6.8890370090634443</v>
      </c>
      <c r="M127" s="705">
        <v>0.27151435045317218</v>
      </c>
      <c r="N127" s="705">
        <v>4.2691691842900301</v>
      </c>
      <c r="O127" s="705">
        <v>5.2038595166163146</v>
      </c>
      <c r="P127" s="705">
        <v>4.9473716012084594</v>
      </c>
      <c r="Q127" s="705">
        <v>3.3645203927492449</v>
      </c>
      <c r="R127" s="706">
        <v>100</v>
      </c>
      <c r="S127" s="705">
        <v>77.112273413897285</v>
      </c>
      <c r="T127" s="705">
        <v>77.089833836858006</v>
      </c>
      <c r="U127" s="705">
        <v>22.910166163141994</v>
      </c>
      <c r="V127" s="705">
        <v>22.887726586102719</v>
      </c>
      <c r="W127" s="706">
        <v>100</v>
      </c>
    </row>
    <row r="128" spans="1:23" ht="9.75" customHeight="1">
      <c r="A128" s="702">
        <v>2015</v>
      </c>
      <c r="B128" s="705">
        <v>9.6654584942084938</v>
      </c>
      <c r="C128" s="705">
        <v>19.453547297297298</v>
      </c>
      <c r="D128" s="705">
        <v>3.3759652509652502E-2</v>
      </c>
      <c r="E128" s="705">
        <v>4.0217471042471038</v>
      </c>
      <c r="F128" s="705">
        <v>0.13687741312741311</v>
      </c>
      <c r="G128" s="705">
        <v>0.27593146718146716</v>
      </c>
      <c r="H128" s="705">
        <v>3.9664768339768339</v>
      </c>
      <c r="I128" s="705">
        <v>4.4148455598455598</v>
      </c>
      <c r="J128" s="705">
        <v>21.024391891891892</v>
      </c>
      <c r="K128" s="705">
        <v>13.395135135135135</v>
      </c>
      <c r="L128" s="705">
        <v>8.1954247104247102</v>
      </c>
      <c r="M128" s="705">
        <v>0.22377895752895752</v>
      </c>
      <c r="N128" s="705">
        <v>3.7534797297297295</v>
      </c>
      <c r="O128" s="705">
        <v>4.474917953667954</v>
      </c>
      <c r="P128" s="705">
        <v>4.2679005791505791</v>
      </c>
      <c r="Q128" s="705">
        <v>2.6963272200772201</v>
      </c>
      <c r="R128" s="706">
        <v>100</v>
      </c>
      <c r="S128" s="705">
        <v>80.638682432432432</v>
      </c>
      <c r="T128" s="705">
        <v>80.604922779922774</v>
      </c>
      <c r="U128" s="705">
        <v>19.395077220077219</v>
      </c>
      <c r="V128" s="705">
        <v>19.361317567567568</v>
      </c>
      <c r="W128" s="706">
        <v>100</v>
      </c>
    </row>
    <row r="129" spans="1:23" ht="9.75" customHeight="1">
      <c r="A129" s="702">
        <v>2016</v>
      </c>
      <c r="B129" s="705">
        <v>9.4146158764958443</v>
      </c>
      <c r="C129" s="705">
        <v>20.35691056910569</v>
      </c>
      <c r="D129" s="705">
        <v>3.1255138394080569E-2</v>
      </c>
      <c r="E129" s="705">
        <v>4.2556042751438747</v>
      </c>
      <c r="F129" s="705">
        <v>0.1272038001278889</v>
      </c>
      <c r="G129" s="705">
        <v>0.28542523065680098</v>
      </c>
      <c r="H129" s="705">
        <v>3.9752169544167351</v>
      </c>
      <c r="I129" s="705">
        <v>3.6325340275874667</v>
      </c>
      <c r="J129" s="705">
        <v>20.355152096464785</v>
      </c>
      <c r="K129" s="705">
        <v>13.348675436192565</v>
      </c>
      <c r="L129" s="705">
        <v>7.8414314424043114</v>
      </c>
      <c r="M129" s="705">
        <v>0.22326208093541608</v>
      </c>
      <c r="N129" s="705">
        <v>4.1475655430711607</v>
      </c>
      <c r="O129" s="705">
        <v>4.8718050607472367</v>
      </c>
      <c r="P129" s="705">
        <v>4.040444870740842</v>
      </c>
      <c r="Q129" s="705">
        <v>3.092897597515301</v>
      </c>
      <c r="R129" s="706">
        <v>100</v>
      </c>
      <c r="S129" s="705">
        <v>79.99959349593496</v>
      </c>
      <c r="T129" s="705">
        <v>79.968338357540873</v>
      </c>
      <c r="U129" s="705">
        <v>20.03166164245912</v>
      </c>
      <c r="V129" s="705">
        <v>20.00040650406504</v>
      </c>
      <c r="W129" s="706">
        <v>100</v>
      </c>
    </row>
    <row r="130" spans="1:23" ht="15" customHeight="1">
      <c r="A130" s="702">
        <v>2017</v>
      </c>
      <c r="B130" s="705">
        <v>8.8801243352019554</v>
      </c>
      <c r="C130" s="705">
        <v>19.890426908150065</v>
      </c>
      <c r="D130" s="705">
        <v>3.1996550237171191E-2</v>
      </c>
      <c r="E130" s="705">
        <v>4.3966221072301277</v>
      </c>
      <c r="F130" s="705">
        <v>7.9513439701020552E-2</v>
      </c>
      <c r="G130" s="705">
        <v>0.26645824349575964</v>
      </c>
      <c r="H130" s="705">
        <v>3.7771848497915768</v>
      </c>
      <c r="I130" s="705">
        <v>4.2371711944803794</v>
      </c>
      <c r="J130" s="705">
        <v>20.71102486704039</v>
      </c>
      <c r="K130" s="705">
        <v>14.155954434382636</v>
      </c>
      <c r="L130" s="705">
        <v>6.7305447750467158</v>
      </c>
      <c r="M130" s="705">
        <v>0.21613482823055913</v>
      </c>
      <c r="N130" s="705">
        <v>4.0530221359781518</v>
      </c>
      <c r="O130" s="705">
        <v>4.8171553830674139</v>
      </c>
      <c r="P130" s="705">
        <v>4.7182909299985623</v>
      </c>
      <c r="Q130" s="705">
        <v>3.0383822049734079</v>
      </c>
      <c r="R130" s="706">
        <v>100</v>
      </c>
      <c r="S130" s="705">
        <v>79.457654161276409</v>
      </c>
      <c r="T130" s="705">
        <v>79.425657611039242</v>
      </c>
      <c r="U130" s="705">
        <v>20.574349575966654</v>
      </c>
      <c r="V130" s="705">
        <v>20.542353025729483</v>
      </c>
      <c r="W130" s="706">
        <v>100</v>
      </c>
    </row>
    <row r="131" spans="1:23" ht="9.75" customHeight="1">
      <c r="A131" s="702">
        <v>2018</v>
      </c>
      <c r="B131" s="705">
        <v>10.04224052434134</v>
      </c>
      <c r="C131" s="705">
        <v>20.228795653486266</v>
      </c>
      <c r="D131" s="705">
        <v>3.6531413048165227E-2</v>
      </c>
      <c r="E131" s="705">
        <v>3.9157647363201242</v>
      </c>
      <c r="F131" s="705">
        <v>7.6348583502220679E-2</v>
      </c>
      <c r="G131" s="705">
        <v>0.34145142512181448</v>
      </c>
      <c r="H131" s="705">
        <v>4.157798283816998</v>
      </c>
      <c r="I131" s="705">
        <v>3.9257254969600277</v>
      </c>
      <c r="J131" s="705">
        <v>19.985520244922601</v>
      </c>
      <c r="K131" s="705">
        <v>13.143115863912724</v>
      </c>
      <c r="L131" s="705">
        <v>8.412823940321676</v>
      </c>
      <c r="M131" s="705">
        <v>0.22943814410762794</v>
      </c>
      <c r="N131" s="705">
        <v>3.9292829114742789</v>
      </c>
      <c r="O131" s="705">
        <v>4.5263076193350873</v>
      </c>
      <c r="P131" s="705">
        <v>3.9819153982148245</v>
      </c>
      <c r="Q131" s="705">
        <v>3.0669397611142255</v>
      </c>
      <c r="R131" s="706">
        <v>100</v>
      </c>
      <c r="S131" s="705">
        <v>80.635979474796258</v>
      </c>
      <c r="T131" s="705">
        <v>80.599448061748092</v>
      </c>
      <c r="U131" s="705">
        <v>19.400551938251908</v>
      </c>
      <c r="V131" s="705">
        <v>19.364020525203742</v>
      </c>
      <c r="W131" s="706">
        <v>100</v>
      </c>
    </row>
    <row r="132" spans="1:23" ht="9.75" customHeight="1">
      <c r="A132" s="702">
        <v>2019</v>
      </c>
      <c r="B132" s="705">
        <v>8.8856676315594143</v>
      </c>
      <c r="C132" s="705">
        <v>18.862127959622949</v>
      </c>
      <c r="D132" s="705">
        <v>3.2420396348252049E-2</v>
      </c>
      <c r="E132" s="705">
        <v>4.1005640911452534</v>
      </c>
      <c r="F132" s="705">
        <v>5.57411118533363E-2</v>
      </c>
      <c r="G132" s="705">
        <v>0.32119052920656127</v>
      </c>
      <c r="H132" s="705">
        <v>3.7568396051361983</v>
      </c>
      <c r="I132" s="705">
        <v>4.7377087508350035</v>
      </c>
      <c r="J132" s="705">
        <v>20.954969197654567</v>
      </c>
      <c r="K132" s="705">
        <v>14.383823201959475</v>
      </c>
      <c r="L132" s="705">
        <v>6.7526942774437764</v>
      </c>
      <c r="M132" s="705">
        <v>0.20466859645216359</v>
      </c>
      <c r="N132" s="705">
        <v>4.0153306613226452</v>
      </c>
      <c r="O132" s="705">
        <v>4.4510576708973506</v>
      </c>
      <c r="P132" s="705">
        <v>5.3965338083574554</v>
      </c>
      <c r="Q132" s="705">
        <v>3.0886625102055962</v>
      </c>
      <c r="R132" s="706">
        <v>100</v>
      </c>
      <c r="S132" s="705">
        <v>79.606676315594157</v>
      </c>
      <c r="T132" s="705">
        <v>79.5742559192459</v>
      </c>
      <c r="U132" s="705">
        <v>20.4257440807541</v>
      </c>
      <c r="V132" s="705">
        <v>20.39332368440585</v>
      </c>
      <c r="W132" s="706">
        <v>100</v>
      </c>
    </row>
    <row r="133" spans="1:23" ht="9.75" customHeight="1">
      <c r="A133" s="702">
        <v>2020</v>
      </c>
      <c r="B133" s="705">
        <v>9.4054402123009684</v>
      </c>
      <c r="C133" s="705">
        <v>18.654128941617234</v>
      </c>
      <c r="D133" s="705">
        <v>3.436231657820793E-2</v>
      </c>
      <c r="E133" s="705">
        <v>3.7214564470808615</v>
      </c>
      <c r="F133" s="705">
        <v>5.4148454573837018E-2</v>
      </c>
      <c r="G133" s="705">
        <v>0.36011161411177023</v>
      </c>
      <c r="H133" s="705">
        <v>3.3949734623790198</v>
      </c>
      <c r="I133" s="705">
        <v>5.1830276303465501</v>
      </c>
      <c r="J133" s="705">
        <v>20.381970028098657</v>
      </c>
      <c r="K133" s="705">
        <v>14.216628941617234</v>
      </c>
      <c r="L133" s="705">
        <v>7.0696222291601627</v>
      </c>
      <c r="M133" s="705">
        <v>0.19088354667499219</v>
      </c>
      <c r="N133" s="705">
        <v>3.9448329690914767</v>
      </c>
      <c r="O133" s="705">
        <v>5.1192397752107404</v>
      </c>
      <c r="P133" s="705">
        <v>5.0428270371526693</v>
      </c>
      <c r="Q133" s="705">
        <v>3.2263541991882612</v>
      </c>
      <c r="R133" s="706">
        <v>100</v>
      </c>
      <c r="S133" s="705">
        <v>78.805096784264748</v>
      </c>
      <c r="T133" s="705">
        <v>78.770734467686538</v>
      </c>
      <c r="U133" s="705">
        <v>21.229273337496096</v>
      </c>
      <c r="V133" s="705">
        <v>21.194911020917889</v>
      </c>
      <c r="W133" s="706">
        <v>100</v>
      </c>
    </row>
    <row r="134" spans="1:23" ht="9.75" customHeight="1">
      <c r="A134" s="702">
        <v>2021</v>
      </c>
      <c r="B134" s="705">
        <v>9.5172644495936822</v>
      </c>
      <c r="C134" s="705">
        <v>19.275284749192259</v>
      </c>
      <c r="D134" s="705">
        <v>2.9542116771645831E-2</v>
      </c>
      <c r="E134" s="705">
        <v>3.7985052707157076</v>
      </c>
      <c r="F134" s="705">
        <v>5.0504226363369341E-2</v>
      </c>
      <c r="G134" s="705">
        <v>0.33384027936425054</v>
      </c>
      <c r="H134" s="705">
        <v>3.588596977905421</v>
      </c>
      <c r="I134" s="705">
        <v>5.6043634346137532</v>
      </c>
      <c r="J134" s="705">
        <v>17.972683659149506</v>
      </c>
      <c r="K134" s="705">
        <v>13.681191867106165</v>
      </c>
      <c r="L134" s="705">
        <v>7.6753173852028329</v>
      </c>
      <c r="M134" s="705">
        <v>0.17959922979015044</v>
      </c>
      <c r="N134" s="705">
        <v>4.2661956202473812</v>
      </c>
      <c r="O134" s="705">
        <v>5.5108743187232792</v>
      </c>
      <c r="P134" s="705">
        <v>5.0323455500799579</v>
      </c>
      <c r="Q134" s="705">
        <v>3.4838941287816976</v>
      </c>
      <c r="R134" s="706">
        <v>100</v>
      </c>
      <c r="S134" s="705">
        <v>77.336170490519237</v>
      </c>
      <c r="T134" s="705">
        <v>77.3066283737476</v>
      </c>
      <c r="U134" s="705">
        <v>22.693374889853466</v>
      </c>
      <c r="V134" s="705">
        <v>22.663832773081818</v>
      </c>
      <c r="W134" s="706">
        <v>100</v>
      </c>
    </row>
    <row r="135" spans="1:23" ht="15" customHeight="1">
      <c r="A135" s="702">
        <v>2022</v>
      </c>
      <c r="B135" s="705">
        <v>9.5340039162664922</v>
      </c>
      <c r="C135" s="705">
        <v>19.254130728705302</v>
      </c>
      <c r="D135" s="705">
        <v>2.96983542356287E-2</v>
      </c>
      <c r="E135" s="705">
        <v>3.7355191384213717</v>
      </c>
      <c r="F135" s="705">
        <v>4.1652291482120372E-2</v>
      </c>
      <c r="G135" s="705">
        <v>0.33561005175066438</v>
      </c>
      <c r="H135" s="705">
        <v>3.5591029884843115</v>
      </c>
      <c r="I135" s="705">
        <v>4.4246188633502728</v>
      </c>
      <c r="J135" s="705">
        <v>19.172420625670195</v>
      </c>
      <c r="K135" s="705">
        <v>13.909981817334142</v>
      </c>
      <c r="L135" s="705">
        <v>6.9813884097160708</v>
      </c>
      <c r="M135" s="705">
        <v>0.1900391626649261</v>
      </c>
      <c r="N135" s="705">
        <v>4.3303837008718356</v>
      </c>
      <c r="O135" s="705">
        <v>5.6502447666557885</v>
      </c>
      <c r="P135" s="705">
        <v>5.5207771924099029</v>
      </c>
      <c r="Q135" s="705">
        <v>3.3304303230919858</v>
      </c>
      <c r="R135" s="706">
        <v>100</v>
      </c>
      <c r="S135" s="705">
        <v>78.528805538719752</v>
      </c>
      <c r="T135" s="705">
        <v>78.499107184484131</v>
      </c>
      <c r="U135" s="705">
        <v>21.500895146626881</v>
      </c>
      <c r="V135" s="705">
        <v>21.471196792391254</v>
      </c>
      <c r="W135" s="706">
        <v>100</v>
      </c>
    </row>
    <row r="136" spans="1:23" ht="28" customHeight="1">
      <c r="A136" s="701"/>
      <c r="B136" s="1216" t="s">
        <v>60</v>
      </c>
      <c r="C136" s="1217"/>
      <c r="D136" s="1217"/>
      <c r="E136" s="1217"/>
      <c r="F136" s="1217"/>
      <c r="G136" s="1217"/>
      <c r="H136" s="1217"/>
      <c r="I136" s="1217"/>
      <c r="J136" s="1217"/>
      <c r="K136" s="1216" t="s">
        <v>60</v>
      </c>
      <c r="L136" s="1217"/>
      <c r="M136" s="1217"/>
      <c r="N136" s="1217"/>
      <c r="O136" s="1217"/>
      <c r="P136" s="1217"/>
      <c r="Q136" s="1217"/>
      <c r="R136" s="1217"/>
      <c r="S136" s="1216" t="s">
        <v>60</v>
      </c>
      <c r="T136" s="1217"/>
      <c r="U136" s="1217"/>
      <c r="V136" s="1217"/>
      <c r="W136" s="1217"/>
    </row>
    <row r="137" spans="1:23" ht="9.75" customHeight="1">
      <c r="A137" s="702">
        <v>1991</v>
      </c>
      <c r="B137" s="705">
        <v>1.0622565393049019</v>
      </c>
      <c r="C137" s="705">
        <v>1.5360045287749773</v>
      </c>
      <c r="D137" s="705">
        <v>3.8191017513954359E-2</v>
      </c>
      <c r="E137" s="705">
        <v>3.5879434383802078</v>
      </c>
      <c r="F137" s="705">
        <v>0.24761081175931432</v>
      </c>
      <c r="G137" s="705">
        <v>0.14749092195426156</v>
      </c>
      <c r="H137" s="705">
        <v>0.73022083652275682</v>
      </c>
      <c r="I137" s="705">
        <v>5.5954103249432556</v>
      </c>
      <c r="J137" s="705">
        <v>2.0681742959929292</v>
      </c>
      <c r="K137" s="705">
        <v>0.59126614088511487</v>
      </c>
      <c r="L137" s="705">
        <v>1.9148749233817091</v>
      </c>
      <c r="M137" s="705">
        <v>0.31571368656364296</v>
      </c>
      <c r="N137" s="705">
        <v>1.6267468722335179</v>
      </c>
      <c r="O137" s="705">
        <v>3.5940750060716917</v>
      </c>
      <c r="P137" s="705">
        <v>2.2821003286222057</v>
      </c>
      <c r="Q137" s="705">
        <v>3.0939579307389433</v>
      </c>
      <c r="R137" s="705">
        <v>1.2105369661454364</v>
      </c>
      <c r="S137" s="705">
        <v>1.0698923138356264</v>
      </c>
      <c r="T137" s="705">
        <v>1.1198218208921773</v>
      </c>
      <c r="U137" s="705">
        <v>1.9310467122386381</v>
      </c>
      <c r="V137" s="705">
        <v>3.1129222578747782</v>
      </c>
      <c r="W137" s="705">
        <v>1.2105369661454364</v>
      </c>
    </row>
    <row r="138" spans="1:23" ht="9.75" customHeight="1">
      <c r="A138" s="702">
        <v>1992</v>
      </c>
      <c r="B138" s="705">
        <v>1.1122284100491211</v>
      </c>
      <c r="C138" s="705">
        <v>1.4572731156025016</v>
      </c>
      <c r="D138" s="705">
        <v>2.7325820879032171E-2</v>
      </c>
      <c r="E138" s="705">
        <v>2.5336306517512881</v>
      </c>
      <c r="F138" s="705">
        <v>0.19330901328259814</v>
      </c>
      <c r="G138" s="705">
        <v>0.14078930039321019</v>
      </c>
      <c r="H138" s="705">
        <v>0.64347943685955888</v>
      </c>
      <c r="I138" s="705">
        <v>3.9996853426571053</v>
      </c>
      <c r="J138" s="705">
        <v>1.8087696415220915</v>
      </c>
      <c r="K138" s="705">
        <v>0.57181479831707793</v>
      </c>
      <c r="L138" s="705">
        <v>1.599779423991885</v>
      </c>
      <c r="M138" s="705">
        <v>0.27235934925377353</v>
      </c>
      <c r="N138" s="705">
        <v>1.4052199107735064</v>
      </c>
      <c r="O138" s="705">
        <v>2.5214854995612437</v>
      </c>
      <c r="P138" s="705">
        <v>1.948694675627215</v>
      </c>
      <c r="Q138" s="705">
        <v>2.7221422412247849</v>
      </c>
      <c r="R138" s="705">
        <v>1.1060246772829008</v>
      </c>
      <c r="S138" s="705">
        <v>0.99573672183358664</v>
      </c>
      <c r="T138" s="705">
        <v>1.0446221266875562</v>
      </c>
      <c r="U138" s="705">
        <v>1.5391664278581785</v>
      </c>
      <c r="V138" s="705">
        <v>2.3752442325783725</v>
      </c>
      <c r="W138" s="705">
        <v>1.1060246772829008</v>
      </c>
    </row>
    <row r="139" spans="1:23" ht="9.75" customHeight="1">
      <c r="A139" s="702">
        <v>1993</v>
      </c>
      <c r="B139" s="705">
        <v>0.94153706785059144</v>
      </c>
      <c r="C139" s="705">
        <v>1.3005055084223038</v>
      </c>
      <c r="D139" s="705">
        <v>2.3334795836508881E-2</v>
      </c>
      <c r="E139" s="705">
        <v>2.9504684999098485</v>
      </c>
      <c r="F139" s="705">
        <v>0.16022742750987284</v>
      </c>
      <c r="G139" s="705">
        <v>0.13610938524069713</v>
      </c>
      <c r="H139" s="705">
        <v>0.54634701063306224</v>
      </c>
      <c r="I139" s="705">
        <v>4.8299313974073907</v>
      </c>
      <c r="J139" s="705">
        <v>1.7304583078628284</v>
      </c>
      <c r="K139" s="705">
        <v>0.51149340435593149</v>
      </c>
      <c r="L139" s="705">
        <v>1.457585571820107</v>
      </c>
      <c r="M139" s="705">
        <v>0.32998006543284708</v>
      </c>
      <c r="N139" s="705">
        <v>1.4888896640848246</v>
      </c>
      <c r="O139" s="705">
        <v>2.7692356289803493</v>
      </c>
      <c r="P139" s="705">
        <v>2.0600379211380035</v>
      </c>
      <c r="Q139" s="705">
        <v>2.422487568556706</v>
      </c>
      <c r="R139" s="705">
        <v>1.0599338580119253</v>
      </c>
      <c r="S139" s="705">
        <v>0.90130823207165822</v>
      </c>
      <c r="T139" s="705">
        <v>0.94842299037364752</v>
      </c>
      <c r="U139" s="705">
        <v>1.7413425782319165</v>
      </c>
      <c r="V139" s="705">
        <v>2.579584491089788</v>
      </c>
      <c r="W139" s="705">
        <v>1.0599338580119253</v>
      </c>
    </row>
    <row r="140" spans="1:23" ht="15" customHeight="1">
      <c r="A140" s="702">
        <v>1994</v>
      </c>
      <c r="B140" s="705">
        <v>0.98701301834329269</v>
      </c>
      <c r="C140" s="705">
        <v>1.4037172251627983</v>
      </c>
      <c r="D140" s="705">
        <v>2.4365662651722571E-2</v>
      </c>
      <c r="E140" s="705">
        <v>2.4500659391507895</v>
      </c>
      <c r="F140" s="705">
        <v>0.1627206303899684</v>
      </c>
      <c r="G140" s="705">
        <v>0.13385634938138768</v>
      </c>
      <c r="H140" s="705">
        <v>0.58005014217691986</v>
      </c>
      <c r="I140" s="705">
        <v>3.643764608176526</v>
      </c>
      <c r="J140" s="705">
        <v>1.8231385636931725</v>
      </c>
      <c r="K140" s="705">
        <v>0.53515535434335149</v>
      </c>
      <c r="L140" s="705">
        <v>1.6803835024206912</v>
      </c>
      <c r="M140" s="705">
        <v>0.33323232746251619</v>
      </c>
      <c r="N140" s="705">
        <v>1.2028826236661638</v>
      </c>
      <c r="O140" s="705">
        <v>2.6830903172276992</v>
      </c>
      <c r="P140" s="705">
        <v>1.868517671189881</v>
      </c>
      <c r="Q140" s="705">
        <v>2.1425292299099841</v>
      </c>
      <c r="R140" s="705">
        <v>1.0806235503036681</v>
      </c>
      <c r="S140" s="705">
        <v>0.95225843693148104</v>
      </c>
      <c r="T140" s="705">
        <v>1.0020400689858697</v>
      </c>
      <c r="U140" s="705">
        <v>1.5247989254543284</v>
      </c>
      <c r="V140" s="705">
        <v>2.1778256973624881</v>
      </c>
      <c r="W140" s="705">
        <v>1.0806235503036681</v>
      </c>
    </row>
    <row r="141" spans="1:23" ht="9.75" customHeight="1">
      <c r="A141" s="702">
        <v>1995</v>
      </c>
      <c r="B141" s="705">
        <v>0.91144778775600632</v>
      </c>
      <c r="C141" s="705">
        <v>1.3705031897587583</v>
      </c>
      <c r="D141" s="705">
        <v>2.2061895768406111E-2</v>
      </c>
      <c r="E141" s="705">
        <v>2.3767959176723719</v>
      </c>
      <c r="F141" s="705">
        <v>0.15701940897374853</v>
      </c>
      <c r="G141" s="705">
        <v>0.11151444029953506</v>
      </c>
      <c r="H141" s="705">
        <v>0.59375782871514093</v>
      </c>
      <c r="I141" s="705">
        <v>4.0176138294596102</v>
      </c>
      <c r="J141" s="705">
        <v>1.9957597562349541</v>
      </c>
      <c r="K141" s="705">
        <v>0.55752127684095565</v>
      </c>
      <c r="L141" s="705">
        <v>1.6763855116791757</v>
      </c>
      <c r="M141" s="705">
        <v>0.32532513645426486</v>
      </c>
      <c r="N141" s="705">
        <v>1.2623744328567954</v>
      </c>
      <c r="O141" s="705">
        <v>2.6943646432691319</v>
      </c>
      <c r="P141" s="705">
        <v>1.9586371501682209</v>
      </c>
      <c r="Q141" s="705">
        <v>2.1904666548215097</v>
      </c>
      <c r="R141" s="705">
        <v>1.0987340090799937</v>
      </c>
      <c r="S141" s="705">
        <v>0.95836485538859328</v>
      </c>
      <c r="T141" s="705">
        <v>1.0085108390744026</v>
      </c>
      <c r="U141" s="705">
        <v>1.5909046936392901</v>
      </c>
      <c r="V141" s="705">
        <v>2.23843746781507</v>
      </c>
      <c r="W141" s="705">
        <v>1.0987340090799937</v>
      </c>
    </row>
    <row r="142" spans="1:23" ht="9.75" customHeight="1">
      <c r="A142" s="702">
        <v>1996</v>
      </c>
      <c r="B142" s="705">
        <v>1.0129257558980964</v>
      </c>
      <c r="C142" s="705">
        <v>1.4148969784638152</v>
      </c>
      <c r="D142" s="705">
        <v>2.2952081303247291E-2</v>
      </c>
      <c r="E142" s="705">
        <v>2.2639794880052864</v>
      </c>
      <c r="F142" s="705">
        <v>0.17284004732723038</v>
      </c>
      <c r="G142" s="705">
        <v>0.13402935521241613</v>
      </c>
      <c r="H142" s="705">
        <v>0.61798444589570478</v>
      </c>
      <c r="I142" s="705">
        <v>3.5184447855053813</v>
      </c>
      <c r="J142" s="705">
        <v>2.0841827433174238</v>
      </c>
      <c r="K142" s="705">
        <v>0.62390558900442317</v>
      </c>
      <c r="L142" s="705">
        <v>1.8160767074340782</v>
      </c>
      <c r="M142" s="705">
        <v>0.34200626820947966</v>
      </c>
      <c r="N142" s="705">
        <v>1.2065401766863311</v>
      </c>
      <c r="O142" s="705">
        <v>2.6416525084113238</v>
      </c>
      <c r="P142" s="705">
        <v>2.096965210284226</v>
      </c>
      <c r="Q142" s="705">
        <v>2.2377448049923903</v>
      </c>
      <c r="R142" s="705">
        <v>1.1497090703226467</v>
      </c>
      <c r="S142" s="705">
        <v>1.025081392255704</v>
      </c>
      <c r="T142" s="705">
        <v>1.0776488622441507</v>
      </c>
      <c r="U142" s="705">
        <v>1.5374849496351946</v>
      </c>
      <c r="V142" s="705">
        <v>2.1331486402156732</v>
      </c>
      <c r="W142" s="705">
        <v>1.1497090703226467</v>
      </c>
    </row>
    <row r="143" spans="1:23" ht="9.75" customHeight="1">
      <c r="A143" s="702">
        <v>1997</v>
      </c>
      <c r="B143" s="705">
        <v>0.97639927422527828</v>
      </c>
      <c r="C143" s="705">
        <v>1.3356167461596058</v>
      </c>
      <c r="D143" s="705">
        <v>2.240505074798628E-2</v>
      </c>
      <c r="E143" s="705">
        <v>2.2309020014265681</v>
      </c>
      <c r="F143" s="705">
        <v>0.23299840879390468</v>
      </c>
      <c r="G143" s="705">
        <v>0.1320907693366844</v>
      </c>
      <c r="H143" s="705">
        <v>0.57333723621700594</v>
      </c>
      <c r="I143" s="705">
        <v>4.2851349461065835</v>
      </c>
      <c r="J143" s="705">
        <v>2.0859564424597554</v>
      </c>
      <c r="K143" s="705">
        <v>0.60388869228915487</v>
      </c>
      <c r="L143" s="705">
        <v>1.7665150708479325</v>
      </c>
      <c r="M143" s="705">
        <v>0.31425058194982342</v>
      </c>
      <c r="N143" s="705">
        <v>1.3265257970476048</v>
      </c>
      <c r="O143" s="705">
        <v>2.6503058312849106</v>
      </c>
      <c r="P143" s="705">
        <v>2.076848506719684</v>
      </c>
      <c r="Q143" s="705">
        <v>2.2556818628625961</v>
      </c>
      <c r="R143" s="705">
        <v>1.1369404178468225</v>
      </c>
      <c r="S143" s="705">
        <v>0.99343412993011515</v>
      </c>
      <c r="T143" s="705">
        <v>1.0424740701211077</v>
      </c>
      <c r="U143" s="705">
        <v>1.6536225352129474</v>
      </c>
      <c r="V143" s="705">
        <v>2.2761695537325863</v>
      </c>
      <c r="W143" s="705">
        <v>1.1369404178468225</v>
      </c>
    </row>
    <row r="144" spans="1:23" ht="9.75" customHeight="1">
      <c r="A144" s="702">
        <v>1998</v>
      </c>
      <c r="B144" s="705">
        <v>0.9571838326736869</v>
      </c>
      <c r="C144" s="705">
        <v>1.3062335880292579</v>
      </c>
      <c r="D144" s="705">
        <v>2.323554521256177E-2</v>
      </c>
      <c r="E144" s="705">
        <v>2.266039277031497</v>
      </c>
      <c r="F144" s="705">
        <v>0.19138692697713533</v>
      </c>
      <c r="G144" s="705">
        <v>0.10851717408023133</v>
      </c>
      <c r="H144" s="705">
        <v>0.57020084253518399</v>
      </c>
      <c r="I144" s="705">
        <v>4.2046301655988438</v>
      </c>
      <c r="J144" s="705">
        <v>1.8056539550419271</v>
      </c>
      <c r="K144" s="705">
        <v>0.52992755419976323</v>
      </c>
      <c r="L144" s="705">
        <v>1.6383921541943318</v>
      </c>
      <c r="M144" s="705">
        <v>0.32381229854402627</v>
      </c>
      <c r="N144" s="705">
        <v>1.3324059193589082</v>
      </c>
      <c r="O144" s="705">
        <v>2.656345757172494</v>
      </c>
      <c r="P144" s="705">
        <v>1.9350292386793999</v>
      </c>
      <c r="Q144" s="705">
        <v>2.20381210839856</v>
      </c>
      <c r="R144" s="705">
        <v>1.0760408793664356</v>
      </c>
      <c r="S144" s="705">
        <v>0.92793412206091119</v>
      </c>
      <c r="T144" s="705">
        <v>0.97252748053204141</v>
      </c>
      <c r="U144" s="705">
        <v>1.6507597556071245</v>
      </c>
      <c r="V144" s="705">
        <v>2.2639831044258365</v>
      </c>
      <c r="W144" s="705">
        <v>1.0760408793664356</v>
      </c>
    </row>
    <row r="145" spans="1:23" ht="15" customHeight="1">
      <c r="A145" s="702">
        <v>1999</v>
      </c>
      <c r="B145" s="705">
        <v>0.88921851952523601</v>
      </c>
      <c r="C145" s="705">
        <v>1.219233283404026</v>
      </c>
      <c r="D145" s="705">
        <v>1.5248682084266749E-2</v>
      </c>
      <c r="E145" s="705">
        <v>2.2116549988953955</v>
      </c>
      <c r="F145" s="705">
        <v>0.18365830420973428</v>
      </c>
      <c r="G145" s="705">
        <v>0.11510827800754662</v>
      </c>
      <c r="H145" s="705">
        <v>0.56811683889594955</v>
      </c>
      <c r="I145" s="705">
        <v>4.0261918463991941</v>
      </c>
      <c r="J145" s="705">
        <v>1.9407528060051895</v>
      </c>
      <c r="K145" s="705">
        <v>0.55484239269146962</v>
      </c>
      <c r="L145" s="705">
        <v>1.5135486860877441</v>
      </c>
      <c r="M145" s="705">
        <v>0.297423176855033</v>
      </c>
      <c r="N145" s="705">
        <v>1.2977030811996182</v>
      </c>
      <c r="O145" s="705">
        <v>2.8322542868237059</v>
      </c>
      <c r="P145" s="705">
        <v>1.9053056576517504</v>
      </c>
      <c r="Q145" s="705">
        <v>2.2048806202827471</v>
      </c>
      <c r="R145" s="705">
        <v>1.0631152648981832</v>
      </c>
      <c r="S145" s="705">
        <v>0.91414505102906596</v>
      </c>
      <c r="T145" s="705">
        <v>0.9577981538482726</v>
      </c>
      <c r="U145" s="705">
        <v>1.6487327765178998</v>
      </c>
      <c r="V145" s="705">
        <v>2.253007084136549</v>
      </c>
      <c r="W145" s="705">
        <v>1.0631152648981832</v>
      </c>
    </row>
    <row r="146" spans="1:23" ht="9.75" customHeight="1">
      <c r="A146" s="702">
        <v>2000</v>
      </c>
      <c r="B146" s="705">
        <v>0.98396547654264488</v>
      </c>
      <c r="C146" s="705">
        <v>1.2644646314354788</v>
      </c>
      <c r="D146" s="705">
        <v>1.600853899385522E-2</v>
      </c>
      <c r="E146" s="705">
        <v>2.1861304334474454</v>
      </c>
      <c r="F146" s="705">
        <v>0.1550962036282352</v>
      </c>
      <c r="G146" s="705">
        <v>0.11492502553659913</v>
      </c>
      <c r="H146" s="705">
        <v>0.51763788996843274</v>
      </c>
      <c r="I146" s="705">
        <v>4.3815659003761116</v>
      </c>
      <c r="J146" s="705">
        <v>2.0358212646719585</v>
      </c>
      <c r="K146" s="705">
        <v>0.57768305982065382</v>
      </c>
      <c r="L146" s="705">
        <v>1.4912773058845445</v>
      </c>
      <c r="M146" s="705">
        <v>0.28034492236166247</v>
      </c>
      <c r="N146" s="705">
        <v>1.3887066873543308</v>
      </c>
      <c r="O146" s="705">
        <v>2.716611184508499</v>
      </c>
      <c r="P146" s="705">
        <v>2.0834696221031388</v>
      </c>
      <c r="Q146" s="705">
        <v>2.2243908674776183</v>
      </c>
      <c r="R146" s="705">
        <v>1.1032127831974714</v>
      </c>
      <c r="S146" s="705">
        <v>0.95477530567853541</v>
      </c>
      <c r="T146" s="705">
        <v>0.99958285706920369</v>
      </c>
      <c r="U146" s="705">
        <v>1.6889240377866244</v>
      </c>
      <c r="V146" s="705">
        <v>2.3069483704574569</v>
      </c>
      <c r="W146" s="705">
        <v>1.1032127831974714</v>
      </c>
    </row>
    <row r="147" spans="1:23" ht="9.75" customHeight="1">
      <c r="A147" s="702">
        <v>2001</v>
      </c>
      <c r="B147" s="705">
        <v>0.84519988431614612</v>
      </c>
      <c r="C147" s="705">
        <v>1.3521156116099124</v>
      </c>
      <c r="D147" s="705">
        <v>1.4558954177220159E-2</v>
      </c>
      <c r="E147" s="705">
        <v>2.6611918863664998</v>
      </c>
      <c r="F147" s="705">
        <v>0.18059729140525871</v>
      </c>
      <c r="G147" s="705">
        <v>0.10931808469067417</v>
      </c>
      <c r="H147" s="705">
        <v>0.58550023305143295</v>
      </c>
      <c r="I147" s="705">
        <v>4.8393345205131588</v>
      </c>
      <c r="J147" s="705">
        <v>2.4547608368336791</v>
      </c>
      <c r="K147" s="705">
        <v>0.67092757326956132</v>
      </c>
      <c r="L147" s="705">
        <v>1.5634436276026111</v>
      </c>
      <c r="M147" s="705">
        <v>0.296747294384275</v>
      </c>
      <c r="N147" s="705">
        <v>1.5614259921455791</v>
      </c>
      <c r="O147" s="705">
        <v>2.9440532204448422</v>
      </c>
      <c r="P147" s="705">
        <v>2.2653689815948646</v>
      </c>
      <c r="Q147" s="705">
        <v>2.5146898542902694</v>
      </c>
      <c r="R147" s="705">
        <v>1.1993420891725977</v>
      </c>
      <c r="S147" s="705">
        <v>1.0279141568174968</v>
      </c>
      <c r="T147" s="705">
        <v>1.075248186225267</v>
      </c>
      <c r="U147" s="705">
        <v>1.908555938121091</v>
      </c>
      <c r="V147" s="705">
        <v>2.5982972256960069</v>
      </c>
      <c r="W147" s="705">
        <v>1.1993420891725977</v>
      </c>
    </row>
    <row r="148" spans="1:23" ht="9.75" customHeight="1">
      <c r="A148" s="702">
        <v>2002</v>
      </c>
      <c r="B148" s="705">
        <v>0.74087225483652852</v>
      </c>
      <c r="C148" s="705">
        <v>1.1834630166062996</v>
      </c>
      <c r="D148" s="705">
        <v>1.5387053783149231E-2</v>
      </c>
      <c r="E148" s="705">
        <v>2.1361930317474949</v>
      </c>
      <c r="F148" s="705">
        <v>0.18150182378565127</v>
      </c>
      <c r="G148" s="705">
        <v>0.10856161614682855</v>
      </c>
      <c r="H148" s="705">
        <v>0.52728229236231883</v>
      </c>
      <c r="I148" s="705">
        <v>3.9658051138478969</v>
      </c>
      <c r="J148" s="705">
        <v>1.8683586565242321</v>
      </c>
      <c r="K148" s="705">
        <v>0.53637863262454888</v>
      </c>
      <c r="L148" s="705">
        <v>1.4914272142484772</v>
      </c>
      <c r="M148" s="705">
        <v>0.27558475271996868</v>
      </c>
      <c r="N148" s="705">
        <v>1.2664725768318044</v>
      </c>
      <c r="O148" s="705">
        <v>2.2800270479544507</v>
      </c>
      <c r="P148" s="705">
        <v>1.8021052730808043</v>
      </c>
      <c r="Q148" s="705">
        <v>2.0172623590666636</v>
      </c>
      <c r="R148" s="705">
        <v>0.99611247405170789</v>
      </c>
      <c r="S148" s="705">
        <v>0.86194736741375066</v>
      </c>
      <c r="T148" s="705">
        <v>0.90093152182359082</v>
      </c>
      <c r="U148" s="705">
        <v>1.5378149655507223</v>
      </c>
      <c r="V148" s="705">
        <v>2.0785336243010293</v>
      </c>
      <c r="W148" s="705">
        <v>0.99611247405170789</v>
      </c>
    </row>
    <row r="149" spans="1:23" ht="9.75" customHeight="1">
      <c r="A149" s="702">
        <v>2003</v>
      </c>
      <c r="B149" s="705">
        <v>0.6730067112790783</v>
      </c>
      <c r="C149" s="705">
        <v>1.0814944042550385</v>
      </c>
      <c r="D149" s="705">
        <v>1.346789354642579E-2</v>
      </c>
      <c r="E149" s="705">
        <v>1.7385544840239822</v>
      </c>
      <c r="F149" s="705">
        <v>0.18291990049683132</v>
      </c>
      <c r="G149" s="705">
        <v>9.4878312059589034E-2</v>
      </c>
      <c r="H149" s="705">
        <v>0.48124556769685284</v>
      </c>
      <c r="I149" s="705">
        <v>3.717588440105982</v>
      </c>
      <c r="J149" s="705">
        <v>1.7637503629070683</v>
      </c>
      <c r="K149" s="705">
        <v>0.5101456579155299</v>
      </c>
      <c r="L149" s="705">
        <v>1.4655874914265994</v>
      </c>
      <c r="M149" s="705">
        <v>0.23601018886500669</v>
      </c>
      <c r="N149" s="705">
        <v>1.0875595679514425</v>
      </c>
      <c r="O149" s="705">
        <v>2.1574838735066146</v>
      </c>
      <c r="P149" s="705">
        <v>1.7499210691359588</v>
      </c>
      <c r="Q149" s="705">
        <v>1.8432136834017432</v>
      </c>
      <c r="R149" s="705">
        <v>0.92190226613854875</v>
      </c>
      <c r="S149" s="705">
        <v>0.80508277387318605</v>
      </c>
      <c r="T149" s="705">
        <v>0.84100641643618135</v>
      </c>
      <c r="U149" s="705">
        <v>1.3815138134665184</v>
      </c>
      <c r="V149" s="705">
        <v>1.8567702337892826</v>
      </c>
      <c r="W149" s="705">
        <v>0.92190226613854875</v>
      </c>
    </row>
    <row r="150" spans="1:23" ht="9.75" customHeight="1">
      <c r="A150" s="702">
        <v>2004</v>
      </c>
      <c r="B150" s="705">
        <v>0.73293752734389195</v>
      </c>
      <c r="C150" s="705">
        <v>1.2368739205763422</v>
      </c>
      <c r="D150" s="705">
        <v>1.832578582402648E-2</v>
      </c>
      <c r="E150" s="705">
        <v>2.3558403709396138</v>
      </c>
      <c r="F150" s="705">
        <v>0.19290696954037739</v>
      </c>
      <c r="G150" s="705">
        <v>0.10836032554429458</v>
      </c>
      <c r="H150" s="705">
        <v>0.50337596149165775</v>
      </c>
      <c r="I150" s="705">
        <v>4.2526363201020345</v>
      </c>
      <c r="J150" s="705">
        <v>2.0539606825340262</v>
      </c>
      <c r="K150" s="705">
        <v>0.57193000428854124</v>
      </c>
      <c r="L150" s="705">
        <v>1.4987165405215066</v>
      </c>
      <c r="M150" s="705">
        <v>0.25703172480855718</v>
      </c>
      <c r="N150" s="705">
        <v>1.3737444514200949</v>
      </c>
      <c r="O150" s="705">
        <v>2.5980570172530206</v>
      </c>
      <c r="P150" s="705">
        <v>1.8701045075242511</v>
      </c>
      <c r="Q150" s="705">
        <v>2.0995950854175209</v>
      </c>
      <c r="R150" s="705">
        <v>1.0498254844428918</v>
      </c>
      <c r="S150" s="705">
        <v>0.8991908381801591</v>
      </c>
      <c r="T150" s="705">
        <v>0.93826476282376348</v>
      </c>
      <c r="U150" s="705">
        <v>1.6878113941369213</v>
      </c>
      <c r="V150" s="705">
        <v>2.2552671675097886</v>
      </c>
      <c r="W150" s="705">
        <v>1.0498254844428918</v>
      </c>
    </row>
    <row r="151" spans="1:23" ht="9.75" customHeight="1">
      <c r="A151" s="702">
        <v>2005</v>
      </c>
      <c r="B151" s="705">
        <v>0.62009258239746445</v>
      </c>
      <c r="C151" s="705">
        <v>0.9351634496711313</v>
      </c>
      <c r="D151" s="705">
        <v>1.6729009873412928E-2</v>
      </c>
      <c r="E151" s="705">
        <v>1.7446411350844384</v>
      </c>
      <c r="F151" s="705">
        <v>0.19547860287528682</v>
      </c>
      <c r="G151" s="705">
        <v>0.11600440979682632</v>
      </c>
      <c r="H151" s="705">
        <v>0.37669430336278165</v>
      </c>
      <c r="I151" s="705">
        <v>2.7500881951635727</v>
      </c>
      <c r="J151" s="705">
        <v>1.6077926547151933</v>
      </c>
      <c r="K151" s="705">
        <v>0.45489960089221376</v>
      </c>
      <c r="L151" s="705">
        <v>1.3791398762650426</v>
      </c>
      <c r="M151" s="705">
        <v>0.16320134645565645</v>
      </c>
      <c r="N151" s="705">
        <v>0.97602443964505026</v>
      </c>
      <c r="O151" s="705">
        <v>1.6787392070615965</v>
      </c>
      <c r="P151" s="705">
        <v>1.3378669124016287</v>
      </c>
      <c r="Q151" s="705">
        <v>1.3975026234390235</v>
      </c>
      <c r="R151" s="705">
        <v>0.80375598287253258</v>
      </c>
      <c r="S151" s="705">
        <v>0.71304951165623942</v>
      </c>
      <c r="T151" s="705">
        <v>0.74419268171442188</v>
      </c>
      <c r="U151" s="705">
        <v>1.1463724141188985</v>
      </c>
      <c r="V151" s="705">
        <v>1.537657225437794</v>
      </c>
      <c r="W151" s="705">
        <v>0.80375598287253258</v>
      </c>
    </row>
    <row r="152" spans="1:23" ht="9.75" customHeight="1">
      <c r="A152" s="702">
        <v>2006</v>
      </c>
      <c r="B152" s="705">
        <v>0.59778180175806372</v>
      </c>
      <c r="C152" s="705">
        <v>0.99824144701801754</v>
      </c>
      <c r="D152" s="705">
        <v>1.5311238093451951E-2</v>
      </c>
      <c r="E152" s="705">
        <v>1.5647764040105265</v>
      </c>
      <c r="F152" s="705">
        <v>4.8513513055100418E-2</v>
      </c>
      <c r="G152" s="705">
        <v>0.11412207788539803</v>
      </c>
      <c r="H152" s="705">
        <v>0.40635539616499805</v>
      </c>
      <c r="I152" s="705">
        <v>2.7877472104507497</v>
      </c>
      <c r="J152" s="705">
        <v>1.6031662292880893</v>
      </c>
      <c r="K152" s="705">
        <v>0.46960397814484656</v>
      </c>
      <c r="L152" s="705">
        <v>1.4205241144720133</v>
      </c>
      <c r="M152" s="705">
        <v>0.1747744111481194</v>
      </c>
      <c r="N152" s="705">
        <v>0.90796444767111772</v>
      </c>
      <c r="O152" s="705">
        <v>1.5888668601880898</v>
      </c>
      <c r="P152" s="705">
        <v>1.5217238553345098</v>
      </c>
      <c r="Q152" s="705">
        <v>1.3724788276227051</v>
      </c>
      <c r="R152" s="705">
        <v>0.81559344947534884</v>
      </c>
      <c r="S152" s="705">
        <v>0.73548443390795071</v>
      </c>
      <c r="T152" s="705">
        <v>0.76759238033096344</v>
      </c>
      <c r="U152" s="705">
        <v>1.0911972993680492</v>
      </c>
      <c r="V152" s="705">
        <v>1.4613602479499104</v>
      </c>
      <c r="W152" s="705">
        <v>0.81559344947534884</v>
      </c>
    </row>
    <row r="153" spans="1:23" ht="9.75" customHeight="1">
      <c r="A153" s="702">
        <v>2007</v>
      </c>
      <c r="B153" s="705">
        <v>0.58747832591928639</v>
      </c>
      <c r="C153" s="705">
        <v>1.0477229652104856</v>
      </c>
      <c r="D153" s="705">
        <v>1.0341626872879669E-2</v>
      </c>
      <c r="E153" s="705">
        <v>1.8214829066041454</v>
      </c>
      <c r="F153" s="705">
        <v>4.0951809387582132E-2</v>
      </c>
      <c r="G153" s="705">
        <v>9.5301699403117696E-2</v>
      </c>
      <c r="H153" s="705">
        <v>0.48638952431741073</v>
      </c>
      <c r="I153" s="705">
        <v>3.1046115632651734</v>
      </c>
      <c r="J153" s="705">
        <v>1.6684882493714268</v>
      </c>
      <c r="K153" s="705">
        <v>0.46251322912873771</v>
      </c>
      <c r="L153" s="705">
        <v>1.441275553409809</v>
      </c>
      <c r="M153" s="705">
        <v>0.17917906675396947</v>
      </c>
      <c r="N153" s="705">
        <v>1.1141604538042784</v>
      </c>
      <c r="O153" s="705">
        <v>2.0377346048286373</v>
      </c>
      <c r="P153" s="705">
        <v>1.545288722156325</v>
      </c>
      <c r="Q153" s="705">
        <v>1.7087237941839206</v>
      </c>
      <c r="R153" s="705">
        <v>0.86607973022870943</v>
      </c>
      <c r="S153" s="705">
        <v>0.75591764341443246</v>
      </c>
      <c r="T153" s="705">
        <v>0.78902294072570922</v>
      </c>
      <c r="U153" s="705">
        <v>1.3102828617129696</v>
      </c>
      <c r="V153" s="705">
        <v>1.7574867395370828</v>
      </c>
      <c r="W153" s="705">
        <v>0.86607973022870943</v>
      </c>
    </row>
    <row r="154" spans="1:23" ht="9.75" customHeight="1">
      <c r="A154" s="702">
        <v>2008</v>
      </c>
      <c r="B154" s="705">
        <v>0.60311851557364926</v>
      </c>
      <c r="C154" s="705">
        <v>1.0901988393476496</v>
      </c>
      <c r="D154" s="705">
        <v>9.8401724929643199E-3</v>
      </c>
      <c r="E154" s="705">
        <v>2.0056534909349479</v>
      </c>
      <c r="F154" s="705">
        <v>2.8411349283877282E-2</v>
      </c>
      <c r="G154" s="705">
        <v>0.10225148128909566</v>
      </c>
      <c r="H154" s="705">
        <v>0.49729295479121427</v>
      </c>
      <c r="I154" s="705">
        <v>3.7029958783846029</v>
      </c>
      <c r="J154" s="705">
        <v>1.8662184862627393</v>
      </c>
      <c r="K154" s="705">
        <v>0.5006901573621817</v>
      </c>
      <c r="L154" s="705">
        <v>1.5000199706921076</v>
      </c>
      <c r="M154" s="705">
        <v>0.2072407727104599</v>
      </c>
      <c r="N154" s="705">
        <v>1.1571037397287074</v>
      </c>
      <c r="O154" s="705">
        <v>2.4174079153101067</v>
      </c>
      <c r="P154" s="705">
        <v>1.8256553757922966</v>
      </c>
      <c r="Q154" s="705">
        <v>1.633282336807272</v>
      </c>
      <c r="R154" s="705">
        <v>0.93240907723035893</v>
      </c>
      <c r="S154" s="705">
        <v>0.80818954268678134</v>
      </c>
      <c r="T154" s="705">
        <v>0.84463630300800407</v>
      </c>
      <c r="U154" s="705">
        <v>1.4349330048819782</v>
      </c>
      <c r="V154" s="705">
        <v>1.9392244995761252</v>
      </c>
      <c r="W154" s="705">
        <v>0.93240907723035893</v>
      </c>
    </row>
    <row r="155" spans="1:23" ht="9.75" customHeight="1">
      <c r="A155" s="702">
        <v>2009</v>
      </c>
      <c r="B155" s="705">
        <v>0.54371846983955341</v>
      </c>
      <c r="C155" s="705">
        <v>0.85693156129848169</v>
      </c>
      <c r="D155" s="705">
        <v>7.3795534152439404E-3</v>
      </c>
      <c r="E155" s="705">
        <v>1.661738695904416</v>
      </c>
      <c r="F155" s="705">
        <v>3.162694893793256E-2</v>
      </c>
      <c r="G155" s="705">
        <v>8.8664491283625954E-2</v>
      </c>
      <c r="H155" s="705">
        <v>0.34235261242294385</v>
      </c>
      <c r="I155" s="705">
        <v>2.7265709743084354</v>
      </c>
      <c r="J155" s="705">
        <v>1.6621208390068318</v>
      </c>
      <c r="K155" s="705">
        <v>0.45671846866280591</v>
      </c>
      <c r="L155" s="705">
        <v>1.3424580173983336</v>
      </c>
      <c r="M155" s="705">
        <v>0.19812431726955537</v>
      </c>
      <c r="N155" s="705">
        <v>0.82959586119886708</v>
      </c>
      <c r="O155" s="705">
        <v>1.8927077707069182</v>
      </c>
      <c r="P155" s="705">
        <v>1.3576671247201011</v>
      </c>
      <c r="Q155" s="705">
        <v>1.3593326659702907</v>
      </c>
      <c r="R155" s="705">
        <v>0.77552610001486655</v>
      </c>
      <c r="S155" s="705">
        <v>0.68444858529899677</v>
      </c>
      <c r="T155" s="705">
        <v>0.7168098404275558</v>
      </c>
      <c r="U155" s="705">
        <v>1.1044874230322776</v>
      </c>
      <c r="V155" s="705">
        <v>1.5057114505283029</v>
      </c>
      <c r="W155" s="705">
        <v>0.77552610001486655</v>
      </c>
    </row>
    <row r="156" spans="1:23" ht="9.75" customHeight="1">
      <c r="A156" s="702">
        <v>2010</v>
      </c>
      <c r="B156" s="705">
        <v>0.57035672559858741</v>
      </c>
      <c r="C156" s="705">
        <v>0.92173365610690916</v>
      </c>
      <c r="D156" s="705">
        <v>7.7308240810237804E-3</v>
      </c>
      <c r="E156" s="705">
        <v>1.9478191211614377</v>
      </c>
      <c r="F156" s="705">
        <v>4.4752493729967181E-2</v>
      </c>
      <c r="G156" s="705">
        <v>9.6517358028575917E-2</v>
      </c>
      <c r="H156" s="705">
        <v>0.4064472610873579</v>
      </c>
      <c r="I156" s="705">
        <v>3.067671120959063</v>
      </c>
      <c r="J156" s="705">
        <v>1.8550416413060766</v>
      </c>
      <c r="K156" s="705">
        <v>0.55811872606775792</v>
      </c>
      <c r="L156" s="705">
        <v>1.8134487922852018</v>
      </c>
      <c r="M156" s="705">
        <v>0.21867696733392505</v>
      </c>
      <c r="N156" s="705">
        <v>1.0270140017623242</v>
      </c>
      <c r="O156" s="705">
        <v>2.2722437258845289</v>
      </c>
      <c r="P156" s="705">
        <v>1.565004940324654</v>
      </c>
      <c r="Q156" s="705">
        <v>1.5203561923814273</v>
      </c>
      <c r="R156" s="705">
        <v>0.89387791215101464</v>
      </c>
      <c r="S156" s="705">
        <v>0.78548805063507676</v>
      </c>
      <c r="T156" s="705">
        <v>0.82230168599248521</v>
      </c>
      <c r="U156" s="705">
        <v>1.2962982780774548</v>
      </c>
      <c r="V156" s="705">
        <v>1.7635568053044293</v>
      </c>
      <c r="W156" s="705">
        <v>0.89387791215101464</v>
      </c>
    </row>
    <row r="157" spans="1:23" ht="9.75" customHeight="1">
      <c r="A157" s="702">
        <v>2011</v>
      </c>
      <c r="B157" s="705">
        <v>0.62753647707951521</v>
      </c>
      <c r="C157" s="705">
        <v>1.0994546565687759</v>
      </c>
      <c r="D157" s="705">
        <v>6.48291490730106E-3</v>
      </c>
      <c r="E157" s="705">
        <v>1.9867854923333921</v>
      </c>
      <c r="F157" s="705">
        <v>5.3158676974483829E-2</v>
      </c>
      <c r="G157" s="705">
        <v>0.10113710374724801</v>
      </c>
      <c r="H157" s="705">
        <v>0.47765078210178574</v>
      </c>
      <c r="I157" s="705">
        <v>3.6531320219704586</v>
      </c>
      <c r="J157" s="705">
        <v>2.245195977780535</v>
      </c>
      <c r="K157" s="705">
        <v>0.61812324211010183</v>
      </c>
      <c r="L157" s="705">
        <v>1.4929974691926355</v>
      </c>
      <c r="M157" s="705">
        <v>0.23575575448744304</v>
      </c>
      <c r="N157" s="705">
        <v>1.224386604289659</v>
      </c>
      <c r="O157" s="705">
        <v>2.7619397742101812</v>
      </c>
      <c r="P157" s="705">
        <v>1.7608048820348032</v>
      </c>
      <c r="Q157" s="705">
        <v>1.9076425508926802</v>
      </c>
      <c r="R157" s="705">
        <v>1.0136888522761061</v>
      </c>
      <c r="S157" s="705">
        <v>0.88505933676979043</v>
      </c>
      <c r="T157" s="705">
        <v>0.92654052041993196</v>
      </c>
      <c r="U157" s="705">
        <v>1.5079375368397305</v>
      </c>
      <c r="V157" s="705">
        <v>2.0569994102450138</v>
      </c>
      <c r="W157" s="705">
        <v>1.0136888522761061</v>
      </c>
    </row>
    <row r="158" spans="1:23" ht="9.75" customHeight="1">
      <c r="A158" s="702">
        <v>2012</v>
      </c>
      <c r="B158" s="705">
        <v>0.59407422837052293</v>
      </c>
      <c r="C158" s="705">
        <v>0.98505130366645743</v>
      </c>
      <c r="D158" s="705">
        <v>6.9171372196325503E-3</v>
      </c>
      <c r="E158" s="705">
        <v>2.0199133889190906</v>
      </c>
      <c r="F158" s="705">
        <v>9.7922390697806255E-2</v>
      </c>
      <c r="G158" s="705">
        <v>8.6214813559848794E-2</v>
      </c>
      <c r="H158" s="705">
        <v>0.41098290184965863</v>
      </c>
      <c r="I158" s="705">
        <v>3.7022663792742412</v>
      </c>
      <c r="J158" s="705">
        <v>2.043745352732004</v>
      </c>
      <c r="K158" s="705">
        <v>0.57366124399623286</v>
      </c>
      <c r="L158" s="705">
        <v>1.5409803085564302</v>
      </c>
      <c r="M158" s="705">
        <v>0.22881113315461532</v>
      </c>
      <c r="N158" s="705">
        <v>1.0401314483126343</v>
      </c>
      <c r="O158" s="705">
        <v>2.720961015344995</v>
      </c>
      <c r="P158" s="705">
        <v>1.5534203579180872</v>
      </c>
      <c r="Q158" s="705">
        <v>1.7542457536394249</v>
      </c>
      <c r="R158" s="705">
        <v>0.9440343904615135</v>
      </c>
      <c r="S158" s="705">
        <v>0.81659739434188494</v>
      </c>
      <c r="T158" s="705">
        <v>0.8546878255604663</v>
      </c>
      <c r="U158" s="705">
        <v>1.4501674236289646</v>
      </c>
      <c r="V158" s="705">
        <v>1.974525266982722</v>
      </c>
      <c r="W158" s="705">
        <v>0.9440343904615135</v>
      </c>
    </row>
    <row r="159" spans="1:23" ht="9.75" customHeight="1">
      <c r="A159" s="702">
        <v>2013</v>
      </c>
      <c r="B159" s="705">
        <v>0.63260534439077876</v>
      </c>
      <c r="C159" s="705">
        <v>1.0342006605918062</v>
      </c>
      <c r="D159" s="705">
        <v>6.7517526748955402E-3</v>
      </c>
      <c r="E159" s="705">
        <v>2.4386850146416266</v>
      </c>
      <c r="F159" s="705">
        <v>8.7379656679398635E-2</v>
      </c>
      <c r="G159" s="705">
        <v>7.9648009828382105E-2</v>
      </c>
      <c r="H159" s="705">
        <v>0.47135384959099469</v>
      </c>
      <c r="I159" s="705">
        <v>4.2386883286040407</v>
      </c>
      <c r="J159" s="705">
        <v>2.4345642822072575</v>
      </c>
      <c r="K159" s="705">
        <v>0.64235149029170557</v>
      </c>
      <c r="L159" s="705">
        <v>1.7745970800819788</v>
      </c>
      <c r="M159" s="705">
        <v>0.26788495439643933</v>
      </c>
      <c r="N159" s="705">
        <v>1.0977730171045168</v>
      </c>
      <c r="O159" s="705">
        <v>2.742342122625677</v>
      </c>
      <c r="P159" s="705">
        <v>1.7535913195929289</v>
      </c>
      <c r="Q159" s="705">
        <v>1.8325968227427116</v>
      </c>
      <c r="R159" s="705">
        <v>1.0483475698835745</v>
      </c>
      <c r="S159" s="705">
        <v>0.91058477936854665</v>
      </c>
      <c r="T159" s="705">
        <v>0.95331426592674151</v>
      </c>
      <c r="U159" s="705">
        <v>1.5839811057846933</v>
      </c>
      <c r="V159" s="705">
        <v>2.156912023723923</v>
      </c>
      <c r="W159" s="705">
        <v>1.0483475698835745</v>
      </c>
    </row>
    <row r="160" spans="1:23" ht="9.75" customHeight="1">
      <c r="A160" s="702">
        <v>2014</v>
      </c>
      <c r="B160" s="705">
        <v>0.61110033111693984</v>
      </c>
      <c r="C160" s="705">
        <v>1.0659760953344621</v>
      </c>
      <c r="D160" s="705">
        <v>5.5691227813402496E-3</v>
      </c>
      <c r="E160" s="705">
        <v>2.3066391643460231</v>
      </c>
      <c r="F160" s="705">
        <v>0.13890587633887769</v>
      </c>
      <c r="G160" s="705">
        <v>7.2112318399437741E-2</v>
      </c>
      <c r="H160" s="705">
        <v>0.43246946131135772</v>
      </c>
      <c r="I160" s="705">
        <v>3.7707085548778556</v>
      </c>
      <c r="J160" s="705">
        <v>2.2631807943682407</v>
      </c>
      <c r="K160" s="705">
        <v>0.58939996708668363</v>
      </c>
      <c r="L160" s="705">
        <v>1.588960498001815</v>
      </c>
      <c r="M160" s="705">
        <v>0.24016139786580137</v>
      </c>
      <c r="N160" s="705">
        <v>1.1486108889648572</v>
      </c>
      <c r="O160" s="705">
        <v>2.7179290829784728</v>
      </c>
      <c r="P160" s="705">
        <v>1.7560886080094613</v>
      </c>
      <c r="Q160" s="705">
        <v>1.7610544128602978</v>
      </c>
      <c r="R160" s="705">
        <v>1.0047837267534672</v>
      </c>
      <c r="S160" s="705">
        <v>0.87156926223805709</v>
      </c>
      <c r="T160" s="705">
        <v>0.91288991120638019</v>
      </c>
      <c r="U160" s="705">
        <v>1.5194454063789351</v>
      </c>
      <c r="V160" s="705">
        <v>2.071532082626987</v>
      </c>
      <c r="W160" s="705">
        <v>1.0047837267534672</v>
      </c>
    </row>
    <row r="161" spans="1:23" ht="9.75" customHeight="1">
      <c r="A161" s="702">
        <v>2015</v>
      </c>
      <c r="B161" s="705">
        <v>0.48051862649800769</v>
      </c>
      <c r="C161" s="705">
        <v>0.80787312639835895</v>
      </c>
      <c r="D161" s="705">
        <v>6.22558765297668E-3</v>
      </c>
      <c r="E161" s="705">
        <v>1.417665392240079</v>
      </c>
      <c r="F161" s="705">
        <v>0.10339762985697432</v>
      </c>
      <c r="G161" s="705">
        <v>5.8762797517817822E-2</v>
      </c>
      <c r="H161" s="705">
        <v>0.35106357585394216</v>
      </c>
      <c r="I161" s="705">
        <v>2.5379599042420624</v>
      </c>
      <c r="J161" s="705">
        <v>1.8527351229929401</v>
      </c>
      <c r="K161" s="705">
        <v>0.48419079052045105</v>
      </c>
      <c r="L161" s="705">
        <v>1.4202394976177484</v>
      </c>
      <c r="M161" s="705">
        <v>0.15143976868356751</v>
      </c>
      <c r="N161" s="705">
        <v>0.76119370350366911</v>
      </c>
      <c r="O161" s="705">
        <v>1.7959619151160098</v>
      </c>
      <c r="P161" s="705">
        <v>1.1593551449915325</v>
      </c>
      <c r="Q161" s="705">
        <v>1.0806448003276525</v>
      </c>
      <c r="R161" s="705">
        <v>0.76119940338425141</v>
      </c>
      <c r="S161" s="705">
        <v>0.68994243230484009</v>
      </c>
      <c r="T161" s="705">
        <v>0.7232080490827435</v>
      </c>
      <c r="U161" s="705">
        <v>0.97379803909042628</v>
      </c>
      <c r="V161" s="705">
        <v>1.3357962473963783</v>
      </c>
      <c r="W161" s="705">
        <v>0.76119940338425141</v>
      </c>
    </row>
    <row r="162" spans="1:23" ht="9.75" customHeight="1">
      <c r="A162" s="702">
        <v>2016</v>
      </c>
      <c r="B162" s="705">
        <v>0.48204482443718216</v>
      </c>
      <c r="C162" s="705">
        <v>0.85683644795833258</v>
      </c>
      <c r="D162" s="705">
        <v>5.7053861646811704E-3</v>
      </c>
      <c r="E162" s="705">
        <v>1.5341253659227412</v>
      </c>
      <c r="F162" s="705">
        <v>9.8634732388210716E-2</v>
      </c>
      <c r="G162" s="705">
        <v>6.2786873724395148E-2</v>
      </c>
      <c r="H162" s="705">
        <v>0.35648813909983407</v>
      </c>
      <c r="I162" s="705">
        <v>2.1497445981013108</v>
      </c>
      <c r="J162" s="705">
        <v>1.7638854819686467</v>
      </c>
      <c r="K162" s="705">
        <v>0.49679514867649066</v>
      </c>
      <c r="L162" s="705">
        <v>1.3989330188325324</v>
      </c>
      <c r="M162" s="705">
        <v>0.15844489645264109</v>
      </c>
      <c r="N162" s="705">
        <v>0.8602618795377015</v>
      </c>
      <c r="O162" s="705">
        <v>2.0081988309127436</v>
      </c>
      <c r="P162" s="705">
        <v>1.1227041954703754</v>
      </c>
      <c r="Q162" s="705">
        <v>1.2745451854942556</v>
      </c>
      <c r="R162" s="705">
        <v>0.77571097095672081</v>
      </c>
      <c r="S162" s="705">
        <v>0.69700401390905409</v>
      </c>
      <c r="T162" s="705">
        <v>0.731652885381184</v>
      </c>
      <c r="U162" s="705">
        <v>1.0212002674301806</v>
      </c>
      <c r="V162" s="705">
        <v>1.4146939870524595</v>
      </c>
      <c r="W162" s="705">
        <v>0.77571097095672081</v>
      </c>
    </row>
    <row r="163" spans="1:23" ht="9.75" customHeight="1">
      <c r="A163" s="702">
        <v>2017</v>
      </c>
      <c r="B163" s="705">
        <v>0.55144924339956369</v>
      </c>
      <c r="C163" s="705">
        <v>1.0140355091708388</v>
      </c>
      <c r="D163" s="705">
        <v>6.99192454702003E-3</v>
      </c>
      <c r="E163" s="705">
        <v>1.9219745793754301</v>
      </c>
      <c r="F163" s="705">
        <v>7.5814341173306668E-2</v>
      </c>
      <c r="G163" s="705">
        <v>7.0579215398608647E-2</v>
      </c>
      <c r="H163" s="705">
        <v>0.41645472622280205</v>
      </c>
      <c r="I163" s="705">
        <v>2.96158729947429</v>
      </c>
      <c r="J163" s="705">
        <v>2.2215765277415818</v>
      </c>
      <c r="K163" s="705">
        <v>0.64386085566019413</v>
      </c>
      <c r="L163" s="705">
        <v>1.4834126325094321</v>
      </c>
      <c r="M163" s="705">
        <v>0.1888321479181182</v>
      </c>
      <c r="N163" s="705">
        <v>1.0272537957386374</v>
      </c>
      <c r="O163" s="705">
        <v>2.4423970085711768</v>
      </c>
      <c r="P163" s="705">
        <v>1.5732004927150367</v>
      </c>
      <c r="Q163" s="705">
        <v>1.5336764305707684</v>
      </c>
      <c r="R163" s="705">
        <v>0.94522080627049454</v>
      </c>
      <c r="S163" s="705">
        <v>0.84369465505007024</v>
      </c>
      <c r="T163" s="705">
        <v>0.88642731437970312</v>
      </c>
      <c r="U163" s="705">
        <v>1.2705401001848928</v>
      </c>
      <c r="V163" s="705">
        <v>1.7682746073029962</v>
      </c>
      <c r="W163" s="705">
        <v>0.94522080627049454</v>
      </c>
    </row>
    <row r="164" spans="1:23" ht="9.75" customHeight="1">
      <c r="A164" s="702">
        <v>2018</v>
      </c>
      <c r="B164" s="705">
        <v>0.50020188632986795</v>
      </c>
      <c r="C164" s="705">
        <v>0.83929028237155356</v>
      </c>
      <c r="D164" s="705">
        <v>6.2931819657668997E-3</v>
      </c>
      <c r="E164" s="705">
        <v>1.386006098057476</v>
      </c>
      <c r="F164" s="705">
        <v>5.9669381883033043E-2</v>
      </c>
      <c r="G164" s="705">
        <v>7.3867391921458053E-2</v>
      </c>
      <c r="H164" s="705">
        <v>0.37396574175403957</v>
      </c>
      <c r="I164" s="705">
        <v>2.2789038482877801</v>
      </c>
      <c r="J164" s="705">
        <v>1.728321772144557</v>
      </c>
      <c r="K164" s="705">
        <v>0.48109503760022682</v>
      </c>
      <c r="L164" s="705">
        <v>1.5133891310853691</v>
      </c>
      <c r="M164" s="705">
        <v>0.16460625018058767</v>
      </c>
      <c r="N164" s="705">
        <v>0.80780293452207774</v>
      </c>
      <c r="O164" s="705">
        <v>1.8776090449263811</v>
      </c>
      <c r="P164" s="705">
        <v>1.0785995714129333</v>
      </c>
      <c r="Q164" s="705">
        <v>1.2681304640291935</v>
      </c>
      <c r="R164" s="705">
        <v>0.76468904645837954</v>
      </c>
      <c r="S164" s="705">
        <v>0.69197051297238055</v>
      </c>
      <c r="T164" s="705">
        <v>0.72791781093900865</v>
      </c>
      <c r="U164" s="705">
        <v>0.96779772268661468</v>
      </c>
      <c r="V164" s="705">
        <v>1.359721930505202</v>
      </c>
      <c r="W164" s="705">
        <v>0.76468904645837954</v>
      </c>
    </row>
    <row r="165" spans="1:23" ht="9.75" customHeight="1">
      <c r="A165" s="702">
        <v>2019</v>
      </c>
      <c r="B165" s="705">
        <v>0.50578975880663624</v>
      </c>
      <c r="C165" s="705">
        <v>0.87587734446718202</v>
      </c>
      <c r="D165" s="705">
        <v>6.1699789799071203E-3</v>
      </c>
      <c r="E165" s="705">
        <v>1.6129402847827026</v>
      </c>
      <c r="F165" s="705">
        <v>5.0241033196478359E-2</v>
      </c>
      <c r="G165" s="705">
        <v>7.6927915668487973E-2</v>
      </c>
      <c r="H165" s="705">
        <v>0.37982358511842462</v>
      </c>
      <c r="I165" s="705">
        <v>2.9781701216954595</v>
      </c>
      <c r="J165" s="705">
        <v>2.0165614916747909</v>
      </c>
      <c r="K165" s="705">
        <v>0.59960376784391733</v>
      </c>
      <c r="L165" s="705">
        <v>1.3738203744022759</v>
      </c>
      <c r="M165" s="705">
        <v>0.17069656019967813</v>
      </c>
      <c r="N165" s="705">
        <v>0.92117723782914529</v>
      </c>
      <c r="O165" s="705">
        <v>2.0575043175387857</v>
      </c>
      <c r="P165" s="705">
        <v>1.6201353087898349</v>
      </c>
      <c r="Q165" s="705">
        <v>1.4476254080730879</v>
      </c>
      <c r="R165" s="705">
        <v>0.86097241379971412</v>
      </c>
      <c r="S165" s="705">
        <v>0.77019744422866609</v>
      </c>
      <c r="T165" s="705">
        <v>0.81111934315317935</v>
      </c>
      <c r="U165" s="705">
        <v>1.1320284966842946</v>
      </c>
      <c r="V165" s="705">
        <v>1.5946049901766064</v>
      </c>
      <c r="W165" s="705">
        <v>0.86097241379971412</v>
      </c>
    </row>
    <row r="166" spans="1:23" ht="9.75" customHeight="1">
      <c r="A166" s="702">
        <v>2020</v>
      </c>
      <c r="B166" s="705">
        <v>0.52183518942253615</v>
      </c>
      <c r="C166" s="705">
        <v>0.83601921624047193</v>
      </c>
      <c r="D166" s="705">
        <v>6.1942459387748297E-3</v>
      </c>
      <c r="E166" s="705">
        <v>1.3881430809892061</v>
      </c>
      <c r="F166" s="705">
        <v>4.7569578522563279E-2</v>
      </c>
      <c r="G166" s="705">
        <v>8.4842775418612779E-2</v>
      </c>
      <c r="H166" s="705">
        <v>0.33296574572520327</v>
      </c>
      <c r="I166" s="705">
        <v>3.1200880043555812</v>
      </c>
      <c r="J166" s="705">
        <v>1.8965073847817537</v>
      </c>
      <c r="K166" s="705">
        <v>0.5680803514881787</v>
      </c>
      <c r="L166" s="705">
        <v>1.3819804298626508</v>
      </c>
      <c r="M166" s="705">
        <v>0.15577092387552785</v>
      </c>
      <c r="N166" s="705">
        <v>0.86629899255281662</v>
      </c>
      <c r="O166" s="705">
        <v>2.2533548516398612</v>
      </c>
      <c r="P166" s="705">
        <v>1.4293609635701743</v>
      </c>
      <c r="Q166" s="705">
        <v>1.4416475413881142</v>
      </c>
      <c r="R166" s="705">
        <v>0.82980268869801876</v>
      </c>
      <c r="S166" s="705">
        <v>0.73577384908430876</v>
      </c>
      <c r="T166" s="705">
        <v>0.77562622939389225</v>
      </c>
      <c r="U166" s="705">
        <v>1.1201020472312353</v>
      </c>
      <c r="V166" s="705">
        <v>1.5810580179143863</v>
      </c>
      <c r="W166" s="705">
        <v>0.82980268869801876</v>
      </c>
    </row>
    <row r="167" spans="1:23" ht="9.75" customHeight="1">
      <c r="A167" s="702">
        <v>2021</v>
      </c>
      <c r="B167" s="705">
        <v>0.59807417116449491</v>
      </c>
      <c r="C167" s="705">
        <v>0.97963275181786447</v>
      </c>
      <c r="D167" s="705">
        <v>6.0470747803499604E-3</v>
      </c>
      <c r="E167" s="705">
        <v>1.5968706986945229</v>
      </c>
      <c r="F167" s="705">
        <v>4.866098184811736E-2</v>
      </c>
      <c r="G167" s="705">
        <v>8.6392957215588054E-2</v>
      </c>
      <c r="H167" s="705">
        <v>0.40070782719864789</v>
      </c>
      <c r="I167" s="705">
        <v>3.8059947210014795</v>
      </c>
      <c r="J167" s="705">
        <v>1.9279700224487142</v>
      </c>
      <c r="K167" s="705">
        <v>0.6237797233849629</v>
      </c>
      <c r="L167" s="705">
        <v>1.602943873436169</v>
      </c>
      <c r="M167" s="705">
        <v>0.16844053497553799</v>
      </c>
      <c r="N167" s="705">
        <v>1.070406688706053</v>
      </c>
      <c r="O167" s="705">
        <v>2.7345794427031236</v>
      </c>
      <c r="P167" s="705">
        <v>1.6277090548271984</v>
      </c>
      <c r="Q167" s="705">
        <v>1.7763480464040351</v>
      </c>
      <c r="R167" s="705">
        <v>0.94032131301888222</v>
      </c>
      <c r="S167" s="705">
        <v>0.81808395445548021</v>
      </c>
      <c r="T167" s="705">
        <v>0.86233583445396134</v>
      </c>
      <c r="U167" s="705">
        <v>1.3589912751044835</v>
      </c>
      <c r="V167" s="705">
        <v>1.9184958891668769</v>
      </c>
      <c r="W167" s="705">
        <v>0.94032131301888222</v>
      </c>
    </row>
    <row r="168" spans="1:23" ht="9.75" customHeight="1">
      <c r="A168" s="702">
        <v>2022</v>
      </c>
      <c r="B168" s="705">
        <v>0.78918621251639642</v>
      </c>
      <c r="C168" s="705">
        <v>1.2737124071028649</v>
      </c>
      <c r="D168" s="705">
        <v>7.8504949281057897E-3</v>
      </c>
      <c r="E168" s="705">
        <v>1.9946847177706775</v>
      </c>
      <c r="F168" s="705">
        <v>5.1037474925783859E-2</v>
      </c>
      <c r="G168" s="705">
        <v>0.11034331670948457</v>
      </c>
      <c r="H168" s="705">
        <v>0.52191674902375707</v>
      </c>
      <c r="I168" s="705">
        <v>3.9259370063163788</v>
      </c>
      <c r="J168" s="705">
        <v>2.6784437075810605</v>
      </c>
      <c r="K168" s="705">
        <v>0.8309146681118621</v>
      </c>
      <c r="L168" s="705">
        <v>1.92801540462469</v>
      </c>
      <c r="M168" s="705">
        <v>0.23402195126649242</v>
      </c>
      <c r="N168" s="705">
        <v>1.4014991443539184</v>
      </c>
      <c r="O168" s="705">
        <v>3.5515858688776865</v>
      </c>
      <c r="P168" s="705">
        <v>2.3216612890355339</v>
      </c>
      <c r="Q168" s="705">
        <v>2.2108143977019097</v>
      </c>
      <c r="R168" s="705">
        <v>1.2261844021500674</v>
      </c>
      <c r="S168" s="705">
        <v>1.0851483305404304</v>
      </c>
      <c r="T168" s="705">
        <v>1.1445705664614634</v>
      </c>
      <c r="U168" s="705">
        <v>1.6577524039655074</v>
      </c>
      <c r="V168" s="705">
        <v>2.3371495570322098</v>
      </c>
      <c r="W168" s="705">
        <v>1.2261844021500674</v>
      </c>
    </row>
    <row r="169" spans="1:23" ht="9.75" customHeight="1">
      <c r="A169" s="226">
        <v>2035</v>
      </c>
    </row>
    <row r="170" spans="1:23" ht="9.75" customHeight="1">
      <c r="A170" s="226">
        <v>2036</v>
      </c>
    </row>
    <row r="171" spans="1:23" ht="9.75" customHeight="1">
      <c r="A171" s="226">
        <v>2037</v>
      </c>
    </row>
    <row r="172" spans="1:23" ht="9.75" customHeight="1">
      <c r="A172" s="226">
        <v>2030</v>
      </c>
    </row>
    <row r="173" spans="1:23" ht="9.75" customHeight="1">
      <c r="A173" s="226">
        <v>2031</v>
      </c>
    </row>
    <row r="174" spans="1:23" ht="9.75" customHeight="1">
      <c r="A174" s="226">
        <v>2032</v>
      </c>
    </row>
    <row r="175" spans="1:23" ht="9.75" customHeight="1">
      <c r="A175" s="226">
        <v>2033</v>
      </c>
    </row>
    <row r="176" spans="1:23" ht="9.75" customHeight="1">
      <c r="A176" s="226">
        <v>2034</v>
      </c>
    </row>
    <row r="177" spans="1:1" ht="9.75" customHeight="1">
      <c r="A177" s="226">
        <v>2035</v>
      </c>
    </row>
    <row r="178" spans="1:1" ht="9.75" customHeight="1">
      <c r="A178" s="226">
        <v>2036</v>
      </c>
    </row>
    <row r="179" spans="1:1" ht="9.75" customHeight="1">
      <c r="A179" s="226">
        <v>2037</v>
      </c>
    </row>
    <row r="180" spans="1:1" ht="9.75" customHeight="1">
      <c r="A180" s="226">
        <v>2038</v>
      </c>
    </row>
    <row r="181" spans="1:1">
      <c r="A181" s="226">
        <v>2039</v>
      </c>
    </row>
  </sheetData>
  <mergeCells count="15">
    <mergeCell ref="B38:J38"/>
    <mergeCell ref="K38:R38"/>
    <mergeCell ref="S38:W38"/>
    <mergeCell ref="B136:J136"/>
    <mergeCell ref="B5:J5"/>
    <mergeCell ref="K5:R5"/>
    <mergeCell ref="S5:W5"/>
    <mergeCell ref="K136:R136"/>
    <mergeCell ref="S136:W136"/>
    <mergeCell ref="B70:J70"/>
    <mergeCell ref="K70:R70"/>
    <mergeCell ref="S70:W70"/>
    <mergeCell ref="B103:J103"/>
    <mergeCell ref="K103:R103"/>
    <mergeCell ref="S103:W103"/>
  </mergeCells>
  <hyperlinks>
    <hyperlink ref="K1" location="Inhalt!B18" tooltip="zurück zum Inhaltsverzeichnis" display="zurück"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182"/>
  <sheetViews>
    <sheetView topLeftCell="B127" workbookViewId="0">
      <selection activeCell="A154" sqref="A154:XFD168"/>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35" t="s">
        <v>28</v>
      </c>
      <c r="L1"/>
      <c r="M1"/>
      <c r="N1"/>
      <c r="O1"/>
      <c r="P1"/>
      <c r="Q1"/>
      <c r="R1"/>
      <c r="S1"/>
      <c r="T1"/>
      <c r="U1"/>
      <c r="V1"/>
      <c r="W1"/>
    </row>
    <row r="2" spans="1:23" ht="13.5" customHeight="1">
      <c r="A2"/>
      <c r="B2" s="229" t="s">
        <v>61</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08">
        <v>1991</v>
      </c>
      <c r="B6" s="709">
        <v>99486.885999999999</v>
      </c>
      <c r="C6" s="709">
        <v>88700.179000000004</v>
      </c>
      <c r="D6" s="709">
        <v>16079.710999999999</v>
      </c>
      <c r="E6" s="709">
        <v>6349.8980000000001</v>
      </c>
      <c r="F6" s="709">
        <v>5931.4889999999996</v>
      </c>
      <c r="G6" s="709">
        <v>12143.73</v>
      </c>
      <c r="H6" s="709">
        <v>44603.790999999997</v>
      </c>
      <c r="I6" s="709">
        <v>3820.2460000000001</v>
      </c>
      <c r="J6" s="709">
        <v>47967.637999999999</v>
      </c>
      <c r="K6" s="709">
        <v>132666.799</v>
      </c>
      <c r="L6" s="709">
        <v>28460.868999999999</v>
      </c>
      <c r="M6" s="709">
        <v>7687.6769999999997</v>
      </c>
      <c r="N6" s="709">
        <v>12248.832</v>
      </c>
      <c r="O6" s="709">
        <v>6973.3149999999996</v>
      </c>
      <c r="P6" s="709">
        <v>13357.419</v>
      </c>
      <c r="Q6" s="709">
        <v>5147.5339999999997</v>
      </c>
      <c r="R6" s="709">
        <v>531626</v>
      </c>
      <c r="S6" s="709">
        <v>497086.18800000002</v>
      </c>
      <c r="T6" s="709">
        <v>481006.47700000001</v>
      </c>
      <c r="U6" s="709">
        <v>50619.536</v>
      </c>
      <c r="V6" s="709">
        <v>34539.824999999997</v>
      </c>
      <c r="W6" s="709">
        <v>531626</v>
      </c>
    </row>
    <row r="7" spans="1:23" ht="9.75" customHeight="1">
      <c r="A7" s="708">
        <v>1992</v>
      </c>
      <c r="B7" s="709">
        <v>102118.338</v>
      </c>
      <c r="C7" s="709">
        <v>93534.872000000003</v>
      </c>
      <c r="D7" s="709">
        <v>16907.330000000002</v>
      </c>
      <c r="E7" s="709">
        <v>7035.509</v>
      </c>
      <c r="F7" s="709">
        <v>5993.9570000000003</v>
      </c>
      <c r="G7" s="709">
        <v>12110.144</v>
      </c>
      <c r="H7" s="709">
        <v>46978.913</v>
      </c>
      <c r="I7" s="709">
        <v>4157.893</v>
      </c>
      <c r="J7" s="709">
        <v>49696.902999999998</v>
      </c>
      <c r="K7" s="709">
        <v>135816.30799999999</v>
      </c>
      <c r="L7" s="709">
        <v>28986.135999999999</v>
      </c>
      <c r="M7" s="709">
        <v>7760.1760000000004</v>
      </c>
      <c r="N7" s="709">
        <v>13454.19</v>
      </c>
      <c r="O7" s="709">
        <v>7951.7960000000003</v>
      </c>
      <c r="P7" s="709">
        <v>14067.200999999999</v>
      </c>
      <c r="Q7" s="709">
        <v>6870.34</v>
      </c>
      <c r="R7" s="709">
        <v>553440</v>
      </c>
      <c r="S7" s="709">
        <v>513970.27799999999</v>
      </c>
      <c r="T7" s="709">
        <v>497062.94799999997</v>
      </c>
      <c r="U7" s="709">
        <v>56377.057999999997</v>
      </c>
      <c r="V7" s="709">
        <v>39469.728000000003</v>
      </c>
      <c r="W7" s="709">
        <v>553440</v>
      </c>
    </row>
    <row r="8" spans="1:23" ht="9.75" customHeight="1">
      <c r="A8" s="708">
        <v>1993</v>
      </c>
      <c r="B8" s="709">
        <v>94294.248000000007</v>
      </c>
      <c r="C8" s="709">
        <v>89061.047999999995</v>
      </c>
      <c r="D8" s="709">
        <v>16840.843000000001</v>
      </c>
      <c r="E8" s="709">
        <v>8470.2469999999994</v>
      </c>
      <c r="F8" s="709">
        <v>5517.2470000000003</v>
      </c>
      <c r="G8" s="709">
        <v>12049.419</v>
      </c>
      <c r="H8" s="709">
        <v>44120.661999999997</v>
      </c>
      <c r="I8" s="709">
        <v>4703.1210000000001</v>
      </c>
      <c r="J8" s="709">
        <v>48876.536999999997</v>
      </c>
      <c r="K8" s="709">
        <v>129017.79</v>
      </c>
      <c r="L8" s="709">
        <v>27250.217000000001</v>
      </c>
      <c r="M8" s="709">
        <v>7190.5810000000001</v>
      </c>
      <c r="N8" s="709">
        <v>16306.808000000001</v>
      </c>
      <c r="O8" s="709">
        <v>9755.6589999999997</v>
      </c>
      <c r="P8" s="709">
        <v>13847.305</v>
      </c>
      <c r="Q8" s="709">
        <v>8584.2720000000008</v>
      </c>
      <c r="R8" s="709">
        <v>535886</v>
      </c>
      <c r="S8" s="709">
        <v>488065.897</v>
      </c>
      <c r="T8" s="709">
        <v>471225.054</v>
      </c>
      <c r="U8" s="709">
        <v>64660.95</v>
      </c>
      <c r="V8" s="709">
        <v>47820.107000000004</v>
      </c>
      <c r="W8" s="709">
        <v>535886</v>
      </c>
    </row>
    <row r="9" spans="1:23" ht="9.75" customHeight="1">
      <c r="A9" s="708">
        <v>1994</v>
      </c>
      <c r="B9" s="709">
        <v>95836.877999999997</v>
      </c>
      <c r="C9" s="709">
        <v>91219.107000000004</v>
      </c>
      <c r="D9" s="709">
        <v>16677.919000000002</v>
      </c>
      <c r="E9" s="709">
        <v>10135.879999999999</v>
      </c>
      <c r="F9" s="709">
        <v>5706.2889999999998</v>
      </c>
      <c r="G9" s="709">
        <v>11974.807000000001</v>
      </c>
      <c r="H9" s="709">
        <v>43997.815999999999</v>
      </c>
      <c r="I9" s="709">
        <v>5984.99</v>
      </c>
      <c r="J9" s="709">
        <v>49634.398000000001</v>
      </c>
      <c r="K9" s="709">
        <v>130180.02800000001</v>
      </c>
      <c r="L9" s="709">
        <v>27729.516</v>
      </c>
      <c r="M9" s="709">
        <v>7524.7150000000001</v>
      </c>
      <c r="N9" s="709">
        <v>19901.52</v>
      </c>
      <c r="O9" s="709">
        <v>11432.855</v>
      </c>
      <c r="P9" s="709">
        <v>14180.574000000001</v>
      </c>
      <c r="Q9" s="709">
        <v>10351.700999999999</v>
      </c>
      <c r="R9" s="709">
        <v>552469</v>
      </c>
      <c r="S9" s="709">
        <v>494662.04700000002</v>
      </c>
      <c r="T9" s="709">
        <v>477984.12800000003</v>
      </c>
      <c r="U9" s="709">
        <v>74484.865000000005</v>
      </c>
      <c r="V9" s="709">
        <v>57806.946000000004</v>
      </c>
      <c r="W9" s="709">
        <v>552469</v>
      </c>
    </row>
    <row r="10" spans="1:23" ht="15" customHeight="1">
      <c r="A10" s="708">
        <v>1995</v>
      </c>
      <c r="B10" s="709">
        <v>98203.994999999995</v>
      </c>
      <c r="C10" s="709">
        <v>92087.868000000002</v>
      </c>
      <c r="D10" s="709">
        <v>17212.887999999999</v>
      </c>
      <c r="E10" s="709">
        <v>11364.143</v>
      </c>
      <c r="F10" s="709">
        <v>5840.0439999999999</v>
      </c>
      <c r="G10" s="709">
        <v>11944.453</v>
      </c>
      <c r="H10" s="709">
        <v>43961.582999999999</v>
      </c>
      <c r="I10" s="709">
        <v>6458.7669999999998</v>
      </c>
      <c r="J10" s="709">
        <v>48711.995999999999</v>
      </c>
      <c r="K10" s="709">
        <v>133304.92199999999</v>
      </c>
      <c r="L10" s="709">
        <v>28886.45</v>
      </c>
      <c r="M10" s="709">
        <v>7715.058</v>
      </c>
      <c r="N10" s="709">
        <v>21410.196</v>
      </c>
      <c r="O10" s="709">
        <v>11876.429</v>
      </c>
      <c r="P10" s="709">
        <v>14588.365</v>
      </c>
      <c r="Q10" s="709">
        <v>10421.841</v>
      </c>
      <c r="R10" s="709">
        <v>563989</v>
      </c>
      <c r="S10" s="709">
        <v>502457.62199999997</v>
      </c>
      <c r="T10" s="709">
        <v>485244.734</v>
      </c>
      <c r="U10" s="709">
        <v>78744.263999999996</v>
      </c>
      <c r="V10" s="709">
        <v>61531.375999999997</v>
      </c>
      <c r="W10" s="709">
        <v>563989</v>
      </c>
    </row>
    <row r="11" spans="1:23" ht="9.75" customHeight="1">
      <c r="A11" s="708">
        <v>1996</v>
      </c>
      <c r="B11" s="709">
        <v>98240.263000000006</v>
      </c>
      <c r="C11" s="709">
        <v>92330.040999999997</v>
      </c>
      <c r="D11" s="709">
        <v>16547.919000000002</v>
      </c>
      <c r="E11" s="709">
        <v>11747.477999999999</v>
      </c>
      <c r="F11" s="709">
        <v>5623.3710000000001</v>
      </c>
      <c r="G11" s="709">
        <v>11756.282999999999</v>
      </c>
      <c r="H11" s="709">
        <v>43093.49</v>
      </c>
      <c r="I11" s="709">
        <v>6450.6130000000003</v>
      </c>
      <c r="J11" s="709">
        <v>48107.006000000001</v>
      </c>
      <c r="K11" s="709">
        <v>127105.223</v>
      </c>
      <c r="L11" s="709">
        <v>27644.616999999998</v>
      </c>
      <c r="M11" s="709">
        <v>6815.201</v>
      </c>
      <c r="N11" s="709">
        <v>21984.583999999999</v>
      </c>
      <c r="O11" s="709">
        <v>12244.584000000001</v>
      </c>
      <c r="P11" s="709">
        <v>14170.620999999999</v>
      </c>
      <c r="Q11" s="709">
        <v>10570.706</v>
      </c>
      <c r="R11" s="709">
        <v>554432</v>
      </c>
      <c r="S11" s="709">
        <v>491434.03499999997</v>
      </c>
      <c r="T11" s="709">
        <v>474886.11599999998</v>
      </c>
      <c r="U11" s="709">
        <v>79545.884000000005</v>
      </c>
      <c r="V11" s="709">
        <v>62997.964999999997</v>
      </c>
      <c r="W11" s="709">
        <v>554432</v>
      </c>
    </row>
    <row r="12" spans="1:23" ht="9.75" customHeight="1">
      <c r="A12" s="708">
        <v>1997</v>
      </c>
      <c r="B12" s="709">
        <v>100676.47100000001</v>
      </c>
      <c r="C12" s="709">
        <v>92967.758000000002</v>
      </c>
      <c r="D12" s="709">
        <v>16225.163</v>
      </c>
      <c r="E12" s="709">
        <v>11522.329</v>
      </c>
      <c r="F12" s="709">
        <v>5889.8440000000001</v>
      </c>
      <c r="G12" s="709">
        <v>12192.308000000001</v>
      </c>
      <c r="H12" s="709">
        <v>43106.078000000001</v>
      </c>
      <c r="I12" s="709">
        <v>6490.1270000000004</v>
      </c>
      <c r="J12" s="709">
        <v>48775.317000000003</v>
      </c>
      <c r="K12" s="709">
        <v>128047.08199999999</v>
      </c>
      <c r="L12" s="709">
        <v>28618.922999999999</v>
      </c>
      <c r="M12" s="709">
        <v>7021.2920000000004</v>
      </c>
      <c r="N12" s="709">
        <v>21683.100999999999</v>
      </c>
      <c r="O12" s="709">
        <v>12327.718999999999</v>
      </c>
      <c r="P12" s="709">
        <v>14021.615</v>
      </c>
      <c r="Q12" s="709">
        <v>10894.859</v>
      </c>
      <c r="R12" s="709">
        <v>560460</v>
      </c>
      <c r="S12" s="709">
        <v>497541.85100000002</v>
      </c>
      <c r="T12" s="709">
        <v>481316.68800000002</v>
      </c>
      <c r="U12" s="709">
        <v>79143.297999999995</v>
      </c>
      <c r="V12" s="709">
        <v>62918.135000000002</v>
      </c>
      <c r="W12" s="709">
        <v>560460</v>
      </c>
    </row>
    <row r="13" spans="1:23" ht="9.75" customHeight="1">
      <c r="A13" s="708">
        <v>1998</v>
      </c>
      <c r="B13" s="709">
        <v>103480.97</v>
      </c>
      <c r="C13" s="709">
        <v>96966.36</v>
      </c>
      <c r="D13" s="709">
        <v>15380.803</v>
      </c>
      <c r="E13" s="709">
        <v>11140.388999999999</v>
      </c>
      <c r="F13" s="709">
        <v>5879.8419999999996</v>
      </c>
      <c r="G13" s="709">
        <v>12002.576999999999</v>
      </c>
      <c r="H13" s="709">
        <v>43257.108999999997</v>
      </c>
      <c r="I13" s="709">
        <v>6024.3389999999999</v>
      </c>
      <c r="J13" s="709">
        <v>53327.593000000001</v>
      </c>
      <c r="K13" s="709">
        <v>129859.174</v>
      </c>
      <c r="L13" s="709">
        <v>29063.213</v>
      </c>
      <c r="M13" s="709">
        <v>7240.6679999999997</v>
      </c>
      <c r="N13" s="709">
        <v>21523.620999999999</v>
      </c>
      <c r="O13" s="709">
        <v>11642.133</v>
      </c>
      <c r="P13" s="709">
        <v>14259.608</v>
      </c>
      <c r="Q13" s="709">
        <v>10734.605</v>
      </c>
      <c r="R13" s="709">
        <v>571783</v>
      </c>
      <c r="S13" s="709">
        <v>510717.91700000002</v>
      </c>
      <c r="T13" s="709">
        <v>495337.114</v>
      </c>
      <c r="U13" s="709">
        <v>76445.89</v>
      </c>
      <c r="V13" s="709">
        <v>61065.087</v>
      </c>
      <c r="W13" s="709">
        <v>571783</v>
      </c>
    </row>
    <row r="14" spans="1:23" ht="9.75" customHeight="1">
      <c r="A14" s="708">
        <v>1999</v>
      </c>
      <c r="B14" s="709">
        <v>104215.37300000001</v>
      </c>
      <c r="C14" s="709">
        <v>98019.945999999996</v>
      </c>
      <c r="D14" s="709">
        <v>15085.938</v>
      </c>
      <c r="E14" s="709">
        <v>10932.055</v>
      </c>
      <c r="F14" s="709">
        <v>5833.6059999999998</v>
      </c>
      <c r="G14" s="709">
        <v>11518.841</v>
      </c>
      <c r="H14" s="709">
        <v>44124.767999999996</v>
      </c>
      <c r="I14" s="709">
        <v>5863.8549999999996</v>
      </c>
      <c r="J14" s="709">
        <v>54173.014999999999</v>
      </c>
      <c r="K14" s="709">
        <v>126194.944</v>
      </c>
      <c r="L14" s="709">
        <v>29355.733</v>
      </c>
      <c r="M14" s="709">
        <v>6988.1989999999996</v>
      </c>
      <c r="N14" s="709">
        <v>21016.687999999998</v>
      </c>
      <c r="O14" s="709">
        <v>11268.014999999999</v>
      </c>
      <c r="P14" s="709">
        <v>14142.825999999999</v>
      </c>
      <c r="Q14" s="709">
        <v>10803.204</v>
      </c>
      <c r="R14" s="709">
        <v>569537</v>
      </c>
      <c r="S14" s="709">
        <v>509653.18900000001</v>
      </c>
      <c r="T14" s="709">
        <v>494567.25099999999</v>
      </c>
      <c r="U14" s="709">
        <v>74969.755000000005</v>
      </c>
      <c r="V14" s="709">
        <v>59883.817000000003</v>
      </c>
      <c r="W14" s="709">
        <v>569537</v>
      </c>
    </row>
    <row r="15" spans="1:23" ht="15" customHeight="1">
      <c r="A15" s="708">
        <v>2000</v>
      </c>
      <c r="B15" s="709">
        <v>109025.478</v>
      </c>
      <c r="C15" s="709">
        <v>102335.47199999999</v>
      </c>
      <c r="D15" s="709">
        <v>14697.540999999999</v>
      </c>
      <c r="E15" s="709">
        <v>11184.897999999999</v>
      </c>
      <c r="F15" s="709">
        <v>6317.893</v>
      </c>
      <c r="G15" s="709">
        <v>12251.87</v>
      </c>
      <c r="H15" s="709">
        <v>46123.14</v>
      </c>
      <c r="I15" s="709">
        <v>5562.9290000000001</v>
      </c>
      <c r="J15" s="709">
        <v>55476.521000000001</v>
      </c>
      <c r="K15" s="709">
        <v>127193.094</v>
      </c>
      <c r="L15" s="709">
        <v>30039.173999999999</v>
      </c>
      <c r="M15" s="709">
        <v>7371.0839999999998</v>
      </c>
      <c r="N15" s="709">
        <v>20413.588</v>
      </c>
      <c r="O15" s="709">
        <v>11308.022999999999</v>
      </c>
      <c r="P15" s="709">
        <v>14107.923000000001</v>
      </c>
      <c r="Q15" s="709">
        <v>11070.369000000001</v>
      </c>
      <c r="R15" s="709">
        <v>584479</v>
      </c>
      <c r="S15" s="709">
        <v>524939.18999999994</v>
      </c>
      <c r="T15" s="709">
        <v>510241.64899999998</v>
      </c>
      <c r="U15" s="709">
        <v>74237.347999999998</v>
      </c>
      <c r="V15" s="709">
        <v>59539.807000000001</v>
      </c>
      <c r="W15" s="709">
        <v>584479</v>
      </c>
    </row>
    <row r="16" spans="1:23" ht="9.75" customHeight="1">
      <c r="A16" s="708">
        <v>2001</v>
      </c>
      <c r="B16" s="709">
        <v>111755.618</v>
      </c>
      <c r="C16" s="709">
        <v>104359.026</v>
      </c>
      <c r="D16" s="709">
        <v>13816.433999999999</v>
      </c>
      <c r="E16" s="709">
        <v>10539.481</v>
      </c>
      <c r="F16" s="709">
        <v>6552.7219999999998</v>
      </c>
      <c r="G16" s="709">
        <v>13372.225</v>
      </c>
      <c r="H16" s="709">
        <v>46260.692999999999</v>
      </c>
      <c r="I16" s="709">
        <v>5427.5209999999997</v>
      </c>
      <c r="J16" s="709">
        <v>55718.47</v>
      </c>
      <c r="K16" s="709">
        <v>126461.367</v>
      </c>
      <c r="L16" s="709">
        <v>29459.42</v>
      </c>
      <c r="M16" s="709">
        <v>7740.6869999999999</v>
      </c>
      <c r="N16" s="709">
        <v>20242.067999999999</v>
      </c>
      <c r="O16" s="709">
        <v>11065.816000000001</v>
      </c>
      <c r="P16" s="709">
        <v>14121.013999999999</v>
      </c>
      <c r="Q16" s="709">
        <v>11196.433000000001</v>
      </c>
      <c r="R16" s="709">
        <v>588089</v>
      </c>
      <c r="S16" s="709">
        <v>529617.67599999998</v>
      </c>
      <c r="T16" s="709">
        <v>515801.24200000003</v>
      </c>
      <c r="U16" s="709">
        <v>72287.752999999997</v>
      </c>
      <c r="V16" s="709">
        <v>58471.319000000003</v>
      </c>
      <c r="W16" s="709">
        <v>588089</v>
      </c>
    </row>
    <row r="17" spans="1:23" ht="9.75" customHeight="1">
      <c r="A17" s="708">
        <v>2002</v>
      </c>
      <c r="B17" s="709">
        <v>110389.53599999999</v>
      </c>
      <c r="C17" s="709">
        <v>103103.681</v>
      </c>
      <c r="D17" s="709">
        <v>13562.587</v>
      </c>
      <c r="E17" s="709">
        <v>10099.953</v>
      </c>
      <c r="F17" s="709">
        <v>6580.8869999999997</v>
      </c>
      <c r="G17" s="709">
        <v>12896.328</v>
      </c>
      <c r="H17" s="709">
        <v>45213.904999999999</v>
      </c>
      <c r="I17" s="709">
        <v>5341.71</v>
      </c>
      <c r="J17" s="709">
        <v>53545.281999999999</v>
      </c>
      <c r="K17" s="709">
        <v>125660.69</v>
      </c>
      <c r="L17" s="709">
        <v>29465.14</v>
      </c>
      <c r="M17" s="709">
        <v>7349.86</v>
      </c>
      <c r="N17" s="709">
        <v>20658.955000000002</v>
      </c>
      <c r="O17" s="709">
        <v>11185.187</v>
      </c>
      <c r="P17" s="709">
        <v>13650.227000000001</v>
      </c>
      <c r="Q17" s="709">
        <v>11132.071</v>
      </c>
      <c r="R17" s="709">
        <v>579836</v>
      </c>
      <c r="S17" s="709">
        <v>521418.12300000002</v>
      </c>
      <c r="T17" s="709">
        <v>507855.53600000002</v>
      </c>
      <c r="U17" s="709">
        <v>71980.463000000003</v>
      </c>
      <c r="V17" s="709">
        <v>58417.875999999997</v>
      </c>
      <c r="W17" s="709">
        <v>579836</v>
      </c>
    </row>
    <row r="18" spans="1:23" ht="9.75" customHeight="1">
      <c r="A18" s="708">
        <v>2003</v>
      </c>
      <c r="B18" s="709">
        <v>111562.939</v>
      </c>
      <c r="C18" s="709">
        <v>102695.731</v>
      </c>
      <c r="D18" s="709">
        <v>13227.214</v>
      </c>
      <c r="E18" s="709">
        <v>10126.128000000001</v>
      </c>
      <c r="F18" s="709">
        <v>6762.8779999999997</v>
      </c>
      <c r="G18" s="709">
        <v>12223.967000000001</v>
      </c>
      <c r="H18" s="709">
        <v>46269.866000000002</v>
      </c>
      <c r="I18" s="709">
        <v>5214.8900000000003</v>
      </c>
      <c r="J18" s="709">
        <v>53219.767</v>
      </c>
      <c r="K18" s="709">
        <v>123523.06</v>
      </c>
      <c r="L18" s="709">
        <v>28880.108</v>
      </c>
      <c r="M18" s="709">
        <v>7434.11</v>
      </c>
      <c r="N18" s="709">
        <v>21206.296999999999</v>
      </c>
      <c r="O18" s="709">
        <v>11335.001</v>
      </c>
      <c r="P18" s="709">
        <v>14045.223</v>
      </c>
      <c r="Q18" s="709">
        <v>11411.816000000001</v>
      </c>
      <c r="R18" s="709">
        <v>579139</v>
      </c>
      <c r="S18" s="709">
        <v>519844.86300000001</v>
      </c>
      <c r="T18" s="709">
        <v>506617.64899999998</v>
      </c>
      <c r="U18" s="709">
        <v>72521.346000000005</v>
      </c>
      <c r="V18" s="709">
        <v>59294.131999999998</v>
      </c>
      <c r="W18" s="709">
        <v>579139</v>
      </c>
    </row>
    <row r="19" spans="1:23" ht="9.75" customHeight="1">
      <c r="A19" s="708">
        <v>2004</v>
      </c>
      <c r="B19" s="709">
        <v>113093.484</v>
      </c>
      <c r="C19" s="709">
        <v>107390.64200000001</v>
      </c>
      <c r="D19" s="709">
        <v>13139.788</v>
      </c>
      <c r="E19" s="709">
        <v>10501.848</v>
      </c>
      <c r="F19" s="709">
        <v>6525.4830000000002</v>
      </c>
      <c r="G19" s="709">
        <v>12487.833000000001</v>
      </c>
      <c r="H19" s="709">
        <v>46622.974999999999</v>
      </c>
      <c r="I19" s="709">
        <v>5233.5370000000003</v>
      </c>
      <c r="J19" s="709">
        <v>52884.368000000002</v>
      </c>
      <c r="K19" s="709">
        <v>130584.072</v>
      </c>
      <c r="L19" s="709">
        <v>30260.991000000002</v>
      </c>
      <c r="M19" s="709">
        <v>8345.723</v>
      </c>
      <c r="N19" s="709">
        <v>22242.277999999998</v>
      </c>
      <c r="O19" s="709">
        <v>11731.838</v>
      </c>
      <c r="P19" s="709">
        <v>14363.656999999999</v>
      </c>
      <c r="Q19" s="709">
        <v>12006.495000000001</v>
      </c>
      <c r="R19" s="709">
        <v>597415</v>
      </c>
      <c r="S19" s="709">
        <v>535699.01599999995</v>
      </c>
      <c r="T19" s="709">
        <v>522559.228</v>
      </c>
      <c r="U19" s="709">
        <v>74855.784</v>
      </c>
      <c r="V19" s="709">
        <v>61715.995999999999</v>
      </c>
      <c r="W19" s="709">
        <v>597415</v>
      </c>
    </row>
    <row r="20" spans="1:23" ht="15" customHeight="1">
      <c r="A20" s="708">
        <v>2005</v>
      </c>
      <c r="B20" s="709">
        <v>113424.715</v>
      </c>
      <c r="C20" s="709">
        <v>108763.492</v>
      </c>
      <c r="D20" s="709">
        <v>13193.898999999999</v>
      </c>
      <c r="E20" s="709">
        <v>10713.138999999999</v>
      </c>
      <c r="F20" s="709">
        <v>6222.9210000000003</v>
      </c>
      <c r="G20" s="709">
        <v>12688.192999999999</v>
      </c>
      <c r="H20" s="709">
        <v>46300.43</v>
      </c>
      <c r="I20" s="709">
        <v>5413.3509999999997</v>
      </c>
      <c r="J20" s="709">
        <v>54617.357000000004</v>
      </c>
      <c r="K20" s="709">
        <v>131446.74</v>
      </c>
      <c r="L20" s="709">
        <v>30221.999</v>
      </c>
      <c r="M20" s="709">
        <v>8954.0759999999991</v>
      </c>
      <c r="N20" s="709">
        <v>22111.454000000002</v>
      </c>
      <c r="O20" s="709">
        <v>12259.253000000001</v>
      </c>
      <c r="P20" s="709">
        <v>14451.117</v>
      </c>
      <c r="Q20" s="709">
        <v>12262.862999999999</v>
      </c>
      <c r="R20" s="709">
        <v>603045</v>
      </c>
      <c r="S20" s="709">
        <v>540284.93900000001</v>
      </c>
      <c r="T20" s="709">
        <v>527091.04</v>
      </c>
      <c r="U20" s="709">
        <v>75953.959000000003</v>
      </c>
      <c r="V20" s="709">
        <v>62760.06</v>
      </c>
      <c r="W20" s="709">
        <v>603045</v>
      </c>
    </row>
    <row r="21" spans="1:23" ht="9.75" customHeight="1">
      <c r="A21" s="708">
        <v>2006</v>
      </c>
      <c r="B21" s="709">
        <v>124600.344</v>
      </c>
      <c r="C21" s="709">
        <v>116556.88499999999</v>
      </c>
      <c r="D21" s="709">
        <v>13664.097</v>
      </c>
      <c r="E21" s="709">
        <v>11367.1</v>
      </c>
      <c r="F21" s="709">
        <v>6742.9049999999997</v>
      </c>
      <c r="G21" s="709">
        <v>13030.163</v>
      </c>
      <c r="H21" s="709">
        <v>48346.103000000003</v>
      </c>
      <c r="I21" s="709">
        <v>5761.7510000000002</v>
      </c>
      <c r="J21" s="709">
        <v>57382.976999999999</v>
      </c>
      <c r="K21" s="709">
        <v>138047.182</v>
      </c>
      <c r="L21" s="709">
        <v>31850.231</v>
      </c>
      <c r="M21" s="709">
        <v>9675.6939999999995</v>
      </c>
      <c r="N21" s="709">
        <v>24249.41</v>
      </c>
      <c r="O21" s="709">
        <v>13257.839</v>
      </c>
      <c r="P21" s="709">
        <v>15659.539000000001</v>
      </c>
      <c r="Q21" s="709">
        <v>13168.777</v>
      </c>
      <c r="R21" s="709">
        <v>643361</v>
      </c>
      <c r="S21" s="709">
        <v>575556.12</v>
      </c>
      <c r="T21" s="709">
        <v>561892.02300000004</v>
      </c>
      <c r="U21" s="709">
        <v>81468.974000000002</v>
      </c>
      <c r="V21" s="709">
        <v>67804.876999999993</v>
      </c>
      <c r="W21" s="709">
        <v>643361</v>
      </c>
    </row>
    <row r="22" spans="1:23" ht="9.75" customHeight="1">
      <c r="A22" s="708">
        <v>2007</v>
      </c>
      <c r="B22" s="709">
        <v>133167.10200000001</v>
      </c>
      <c r="C22" s="709">
        <v>123763.88</v>
      </c>
      <c r="D22" s="709">
        <v>14387.611999999999</v>
      </c>
      <c r="E22" s="709">
        <v>12341.87</v>
      </c>
      <c r="F22" s="709">
        <v>6939.6369999999997</v>
      </c>
      <c r="G22" s="709">
        <v>13596.123</v>
      </c>
      <c r="H22" s="709">
        <v>48911.002</v>
      </c>
      <c r="I22" s="709">
        <v>6435.9269999999997</v>
      </c>
      <c r="J22" s="709">
        <v>59352.256000000001</v>
      </c>
      <c r="K22" s="709">
        <v>147031.31</v>
      </c>
      <c r="L22" s="709">
        <v>33994.082999999999</v>
      </c>
      <c r="M22" s="709">
        <v>10263.567999999999</v>
      </c>
      <c r="N22" s="709">
        <v>26204.791000000001</v>
      </c>
      <c r="O22" s="709">
        <v>14595.64</v>
      </c>
      <c r="P22" s="709">
        <v>15765.946</v>
      </c>
      <c r="Q22" s="709">
        <v>14039.251</v>
      </c>
      <c r="R22" s="709">
        <v>680790</v>
      </c>
      <c r="S22" s="709">
        <v>607172.51899999997</v>
      </c>
      <c r="T22" s="709">
        <v>592784.90700000001</v>
      </c>
      <c r="U22" s="709">
        <v>88005.091</v>
      </c>
      <c r="V22" s="709">
        <v>73617.479000000007</v>
      </c>
      <c r="W22" s="709">
        <v>680790</v>
      </c>
    </row>
    <row r="23" spans="1:23" ht="9.75" customHeight="1">
      <c r="A23" s="708">
        <v>2008</v>
      </c>
      <c r="B23" s="709">
        <v>131311.24799999999</v>
      </c>
      <c r="C23" s="709">
        <v>121688.874</v>
      </c>
      <c r="D23" s="709">
        <v>15204.581</v>
      </c>
      <c r="E23" s="709">
        <v>12866.183000000001</v>
      </c>
      <c r="F23" s="709">
        <v>6519.6059999999998</v>
      </c>
      <c r="G23" s="709">
        <v>13802.482</v>
      </c>
      <c r="H23" s="709">
        <v>49335.142999999996</v>
      </c>
      <c r="I23" s="709">
        <v>6332.3909999999996</v>
      </c>
      <c r="J23" s="709">
        <v>60592.680999999997</v>
      </c>
      <c r="K23" s="709">
        <v>151730.16500000001</v>
      </c>
      <c r="L23" s="709">
        <v>33667.394</v>
      </c>
      <c r="M23" s="709">
        <v>10356.325000000001</v>
      </c>
      <c r="N23" s="709">
        <v>25587.24</v>
      </c>
      <c r="O23" s="709">
        <v>14659.087</v>
      </c>
      <c r="P23" s="709">
        <v>16108.228999999999</v>
      </c>
      <c r="Q23" s="709">
        <v>13937.377</v>
      </c>
      <c r="R23" s="709">
        <v>683699</v>
      </c>
      <c r="S23" s="709">
        <v>610316.728</v>
      </c>
      <c r="T23" s="709">
        <v>595112.147</v>
      </c>
      <c r="U23" s="709">
        <v>88586.858999999997</v>
      </c>
      <c r="V23" s="709">
        <v>73382.278000000006</v>
      </c>
      <c r="W23" s="709">
        <v>683699</v>
      </c>
    </row>
    <row r="24" spans="1:23" ht="9.75" customHeight="1">
      <c r="A24" s="708">
        <v>2009</v>
      </c>
      <c r="B24" s="709">
        <v>108697.352</v>
      </c>
      <c r="C24" s="709">
        <v>115525.50599999999</v>
      </c>
      <c r="D24" s="709">
        <v>14806.778</v>
      </c>
      <c r="E24" s="709">
        <v>11914.532999999999</v>
      </c>
      <c r="F24" s="709">
        <v>5291.41</v>
      </c>
      <c r="G24" s="709">
        <v>11801.337</v>
      </c>
      <c r="H24" s="709">
        <v>43553.000999999997</v>
      </c>
      <c r="I24" s="709">
        <v>5843.6930000000002</v>
      </c>
      <c r="J24" s="709">
        <v>52982.345999999998</v>
      </c>
      <c r="K24" s="709">
        <v>132438.568</v>
      </c>
      <c r="L24" s="709">
        <v>30905.741999999998</v>
      </c>
      <c r="M24" s="709">
        <v>7863.8689999999997</v>
      </c>
      <c r="N24" s="709">
        <v>23595.45</v>
      </c>
      <c r="O24" s="709">
        <v>12941.879000000001</v>
      </c>
      <c r="P24" s="709">
        <v>14534.163</v>
      </c>
      <c r="Q24" s="709">
        <v>12275.376</v>
      </c>
      <c r="R24" s="709">
        <v>604971</v>
      </c>
      <c r="S24" s="709">
        <v>538400.07200000004</v>
      </c>
      <c r="T24" s="709">
        <v>523593.29399999999</v>
      </c>
      <c r="U24" s="709">
        <v>81377.709000000003</v>
      </c>
      <c r="V24" s="709">
        <v>66570.930999999997</v>
      </c>
      <c r="W24" s="709">
        <v>604971</v>
      </c>
    </row>
    <row r="25" spans="1:23" ht="15" customHeight="1">
      <c r="A25" s="708">
        <v>2010</v>
      </c>
      <c r="B25" s="709">
        <v>130401.478</v>
      </c>
      <c r="C25" s="709">
        <v>132379.42000000001</v>
      </c>
      <c r="D25" s="709">
        <v>16097.14</v>
      </c>
      <c r="E25" s="709">
        <v>13144.811</v>
      </c>
      <c r="F25" s="709">
        <v>6356.5929999999998</v>
      </c>
      <c r="G25" s="709">
        <v>13291.727000000001</v>
      </c>
      <c r="H25" s="709">
        <v>49571.258000000002</v>
      </c>
      <c r="I25" s="709">
        <v>6229.99</v>
      </c>
      <c r="J25" s="709">
        <v>62426.404999999999</v>
      </c>
      <c r="K25" s="709">
        <v>145653.42600000001</v>
      </c>
      <c r="L25" s="709">
        <v>34345.017</v>
      </c>
      <c r="M25" s="709">
        <v>8969.6090000000004</v>
      </c>
      <c r="N25" s="709">
        <v>25780.632000000001</v>
      </c>
      <c r="O25" s="709">
        <v>14700.157999999999</v>
      </c>
      <c r="P25" s="709">
        <v>15141.878000000001</v>
      </c>
      <c r="Q25" s="709">
        <v>14023.466</v>
      </c>
      <c r="R25" s="709">
        <v>688513</v>
      </c>
      <c r="S25" s="709">
        <v>614633.951</v>
      </c>
      <c r="T25" s="709">
        <v>598536.81099999999</v>
      </c>
      <c r="U25" s="709">
        <v>89976.197</v>
      </c>
      <c r="V25" s="709">
        <v>73879.057000000001</v>
      </c>
      <c r="W25" s="709">
        <v>688513</v>
      </c>
    </row>
    <row r="26" spans="1:23" ht="9.75" customHeight="1">
      <c r="A26" s="708">
        <v>2011</v>
      </c>
      <c r="B26" s="709">
        <v>140817.391</v>
      </c>
      <c r="C26" s="709">
        <v>144090.902</v>
      </c>
      <c r="D26" s="709">
        <v>16756.617999999999</v>
      </c>
      <c r="E26" s="709">
        <v>13625.266</v>
      </c>
      <c r="F26" s="709">
        <v>6323.076</v>
      </c>
      <c r="G26" s="709">
        <v>13014.634</v>
      </c>
      <c r="H26" s="709">
        <v>51610.341</v>
      </c>
      <c r="I26" s="709">
        <v>6622.835</v>
      </c>
      <c r="J26" s="709">
        <v>66447.932000000001</v>
      </c>
      <c r="K26" s="709">
        <v>150846.00599999999</v>
      </c>
      <c r="L26" s="709">
        <v>36515.061999999998</v>
      </c>
      <c r="M26" s="709">
        <v>10013.441000000001</v>
      </c>
      <c r="N26" s="709">
        <v>26930.243999999999</v>
      </c>
      <c r="O26" s="709">
        <v>14494.954</v>
      </c>
      <c r="P26" s="709">
        <v>16042.316999999999</v>
      </c>
      <c r="Q26" s="709">
        <v>14967.977999999999</v>
      </c>
      <c r="R26" s="709">
        <v>729119</v>
      </c>
      <c r="S26" s="709">
        <v>652477.72</v>
      </c>
      <c r="T26" s="709">
        <v>635721.10199999996</v>
      </c>
      <c r="U26" s="709">
        <v>93397.895000000004</v>
      </c>
      <c r="V26" s="709">
        <v>76641.277000000002</v>
      </c>
      <c r="W26" s="709">
        <v>729119</v>
      </c>
    </row>
    <row r="27" spans="1:23" ht="9.75" customHeight="1">
      <c r="A27" s="708">
        <v>2012</v>
      </c>
      <c r="B27" s="709">
        <v>144139.61300000001</v>
      </c>
      <c r="C27" s="709">
        <v>148613.853</v>
      </c>
      <c r="D27" s="709">
        <v>16283.915999999999</v>
      </c>
      <c r="E27" s="709">
        <v>14421.133</v>
      </c>
      <c r="F27" s="709">
        <v>6987.8890000000001</v>
      </c>
      <c r="G27" s="709">
        <v>14222.575000000001</v>
      </c>
      <c r="H27" s="709">
        <v>52074.896999999997</v>
      </c>
      <c r="I27" s="709">
        <v>7021.47</v>
      </c>
      <c r="J27" s="709">
        <v>68667.691000000006</v>
      </c>
      <c r="K27" s="709">
        <v>152807.109</v>
      </c>
      <c r="L27" s="709">
        <v>38221.749000000003</v>
      </c>
      <c r="M27" s="709">
        <v>10217.473</v>
      </c>
      <c r="N27" s="709">
        <v>27120.591</v>
      </c>
      <c r="O27" s="709">
        <v>15796.157999999999</v>
      </c>
      <c r="P27" s="709">
        <v>17205.984</v>
      </c>
      <c r="Q27" s="709">
        <v>15227.904</v>
      </c>
      <c r="R27" s="709">
        <v>749030</v>
      </c>
      <c r="S27" s="709">
        <v>669442.74899999995</v>
      </c>
      <c r="T27" s="709">
        <v>653158.83299999998</v>
      </c>
      <c r="U27" s="709">
        <v>95871.172000000006</v>
      </c>
      <c r="V27" s="709">
        <v>79587.255999999994</v>
      </c>
      <c r="W27" s="709">
        <v>749030</v>
      </c>
    </row>
    <row r="28" spans="1:23" ht="9.75" customHeight="1">
      <c r="A28" s="708">
        <v>2013</v>
      </c>
      <c r="B28" s="709">
        <v>146370.837</v>
      </c>
      <c r="C28" s="709">
        <v>152694.61900000001</v>
      </c>
      <c r="D28" s="709">
        <v>15741.04</v>
      </c>
      <c r="E28" s="709">
        <v>14324.602000000001</v>
      </c>
      <c r="F28" s="709">
        <v>6823.9790000000003</v>
      </c>
      <c r="G28" s="709">
        <v>14595.111999999999</v>
      </c>
      <c r="H28" s="709">
        <v>52146.091</v>
      </c>
      <c r="I28" s="709">
        <v>7209.5469999999996</v>
      </c>
      <c r="J28" s="709">
        <v>67720.649000000005</v>
      </c>
      <c r="K28" s="709">
        <v>151524.40599999999</v>
      </c>
      <c r="L28" s="709">
        <v>37483.269999999997</v>
      </c>
      <c r="M28" s="709">
        <v>9791.9410000000007</v>
      </c>
      <c r="N28" s="709">
        <v>27546.022000000001</v>
      </c>
      <c r="O28" s="709">
        <v>15883.344999999999</v>
      </c>
      <c r="P28" s="709">
        <v>17486.884999999998</v>
      </c>
      <c r="Q28" s="709">
        <v>15610.669</v>
      </c>
      <c r="R28" s="709">
        <v>752953</v>
      </c>
      <c r="S28" s="709">
        <v>672378.82900000003</v>
      </c>
      <c r="T28" s="709">
        <v>656637.78899999999</v>
      </c>
      <c r="U28" s="709">
        <v>96315.225000000006</v>
      </c>
      <c r="V28" s="709">
        <v>80574.184999999998</v>
      </c>
      <c r="W28" s="709">
        <v>752953</v>
      </c>
    </row>
    <row r="29" spans="1:23" ht="9.75" customHeight="1">
      <c r="A29" s="708">
        <v>2014</v>
      </c>
      <c r="B29" s="709">
        <v>153732.61900000001</v>
      </c>
      <c r="C29" s="709">
        <v>161060.56599999999</v>
      </c>
      <c r="D29" s="709">
        <v>16421.469000000001</v>
      </c>
      <c r="E29" s="709">
        <v>15058.519</v>
      </c>
      <c r="F29" s="709">
        <v>7040.7190000000001</v>
      </c>
      <c r="G29" s="709">
        <v>15350.153</v>
      </c>
      <c r="H29" s="709">
        <v>56548.680999999997</v>
      </c>
      <c r="I29" s="709">
        <v>7642.7439999999997</v>
      </c>
      <c r="J29" s="709">
        <v>72042.001000000004</v>
      </c>
      <c r="K29" s="709">
        <v>155139.43299999999</v>
      </c>
      <c r="L29" s="709">
        <v>38675.654999999999</v>
      </c>
      <c r="M29" s="709">
        <v>10756.557000000001</v>
      </c>
      <c r="N29" s="709">
        <v>30366.607</v>
      </c>
      <c r="O29" s="709">
        <v>16102.397999999999</v>
      </c>
      <c r="P29" s="709">
        <v>18140.797999999999</v>
      </c>
      <c r="Q29" s="709">
        <v>16649.080999999998</v>
      </c>
      <c r="R29" s="709">
        <v>790728</v>
      </c>
      <c r="S29" s="709">
        <v>704908.65099999995</v>
      </c>
      <c r="T29" s="709">
        <v>688487.18200000003</v>
      </c>
      <c r="U29" s="709">
        <v>102240.818</v>
      </c>
      <c r="V29" s="709">
        <v>85819.349000000002</v>
      </c>
      <c r="W29" s="709">
        <v>790728</v>
      </c>
    </row>
    <row r="30" spans="1:23" ht="15" customHeight="1">
      <c r="A30" s="708">
        <v>2015</v>
      </c>
      <c r="B30" s="709">
        <v>164218.87100000001</v>
      </c>
      <c r="C30" s="709">
        <v>167365.85500000001</v>
      </c>
      <c r="D30" s="709">
        <v>17169.882000000001</v>
      </c>
      <c r="E30" s="709">
        <v>15824.172</v>
      </c>
      <c r="F30" s="709">
        <v>7408.2910000000002</v>
      </c>
      <c r="G30" s="709">
        <v>15778.054</v>
      </c>
      <c r="H30" s="709">
        <v>57304.462</v>
      </c>
      <c r="I30" s="709">
        <v>7744.8559999999998</v>
      </c>
      <c r="J30" s="709">
        <v>69644.409</v>
      </c>
      <c r="K30" s="709">
        <v>160872.80499999999</v>
      </c>
      <c r="L30" s="709">
        <v>41386.078999999998</v>
      </c>
      <c r="M30" s="709">
        <v>10975.958000000001</v>
      </c>
      <c r="N30" s="709">
        <v>32212.159</v>
      </c>
      <c r="O30" s="709">
        <v>16710.056</v>
      </c>
      <c r="P30" s="709">
        <v>18471.740000000002</v>
      </c>
      <c r="Q30" s="709">
        <v>17303.350999999999</v>
      </c>
      <c r="R30" s="709">
        <v>820391</v>
      </c>
      <c r="S30" s="709">
        <v>730596.40599999996</v>
      </c>
      <c r="T30" s="709">
        <v>713426.52399999998</v>
      </c>
      <c r="U30" s="709">
        <v>106964.476</v>
      </c>
      <c r="V30" s="709">
        <v>89794.593999999997</v>
      </c>
      <c r="W30" s="709">
        <v>820391</v>
      </c>
    </row>
    <row r="31" spans="1:23" ht="9.75" customHeight="1">
      <c r="A31" s="708">
        <v>2016</v>
      </c>
      <c r="B31" s="709">
        <v>169101.033</v>
      </c>
      <c r="C31" s="709">
        <v>174193.391</v>
      </c>
      <c r="D31" s="709">
        <v>18282.217000000001</v>
      </c>
      <c r="E31" s="709">
        <v>16418.341</v>
      </c>
      <c r="F31" s="709">
        <v>7903.366</v>
      </c>
      <c r="G31" s="709">
        <v>17003.722000000002</v>
      </c>
      <c r="H31" s="709">
        <v>62058.16</v>
      </c>
      <c r="I31" s="709">
        <v>8107.893</v>
      </c>
      <c r="J31" s="709">
        <v>82712.785000000003</v>
      </c>
      <c r="K31" s="709">
        <v>166096.11199999999</v>
      </c>
      <c r="L31" s="709">
        <v>42843.222999999998</v>
      </c>
      <c r="M31" s="709">
        <v>10666.221</v>
      </c>
      <c r="N31" s="709">
        <v>33611.118000000002</v>
      </c>
      <c r="O31" s="709">
        <v>17320.474999999999</v>
      </c>
      <c r="P31" s="709">
        <v>19712.452000000001</v>
      </c>
      <c r="Q31" s="709">
        <v>18170.491000000002</v>
      </c>
      <c r="R31" s="709">
        <v>864201</v>
      </c>
      <c r="S31" s="709">
        <v>770572.68200000003</v>
      </c>
      <c r="T31" s="709">
        <v>752290.46499999997</v>
      </c>
      <c r="U31" s="709">
        <v>111910.535</v>
      </c>
      <c r="V31" s="709">
        <v>93628.317999999999</v>
      </c>
      <c r="W31" s="709">
        <v>864201</v>
      </c>
    </row>
    <row r="32" spans="1:23" s="233" customFormat="1" ht="9.75" customHeight="1">
      <c r="A32" s="708">
        <v>2017</v>
      </c>
      <c r="B32" s="709">
        <v>177794.68</v>
      </c>
      <c r="C32" s="709">
        <v>184009.728</v>
      </c>
      <c r="D32" s="709">
        <v>18512.273000000001</v>
      </c>
      <c r="E32" s="709">
        <v>17119.955000000002</v>
      </c>
      <c r="F32" s="709">
        <v>8321.3780000000006</v>
      </c>
      <c r="G32" s="709">
        <v>18117.32</v>
      </c>
      <c r="H32" s="709">
        <v>63200.923000000003</v>
      </c>
      <c r="I32" s="709">
        <v>9517.4189999999999</v>
      </c>
      <c r="J32" s="709">
        <v>83570.437000000005</v>
      </c>
      <c r="K32" s="709">
        <v>170068.52</v>
      </c>
      <c r="L32" s="709">
        <v>43350.607000000004</v>
      </c>
      <c r="M32" s="709">
        <v>11076.396000000001</v>
      </c>
      <c r="N32" s="709">
        <v>34870.290999999997</v>
      </c>
      <c r="O32" s="709">
        <v>17737.787</v>
      </c>
      <c r="P32" s="709">
        <v>21009.841</v>
      </c>
      <c r="Q32" s="709">
        <v>18960.445</v>
      </c>
      <c r="R32" s="709">
        <v>897238</v>
      </c>
      <c r="S32" s="709">
        <v>799032.103</v>
      </c>
      <c r="T32" s="709">
        <v>780519.83</v>
      </c>
      <c r="U32" s="709">
        <v>116718.17</v>
      </c>
      <c r="V32" s="709">
        <v>98205.896999999997</v>
      </c>
      <c r="W32" s="709">
        <v>897238</v>
      </c>
    </row>
    <row r="33" spans="1:23" ht="9.75" customHeight="1">
      <c r="A33" s="708">
        <v>2018</v>
      </c>
      <c r="B33" s="709">
        <v>184947.89600000001</v>
      </c>
      <c r="C33" s="709">
        <v>185417.682</v>
      </c>
      <c r="D33" s="709">
        <v>19037.194</v>
      </c>
      <c r="E33" s="709">
        <v>18041.154999999999</v>
      </c>
      <c r="F33" s="709">
        <v>8066.134</v>
      </c>
      <c r="G33" s="709">
        <v>18367.558000000001</v>
      </c>
      <c r="H33" s="709">
        <v>62408.720999999998</v>
      </c>
      <c r="I33" s="709">
        <v>8989.1239999999998</v>
      </c>
      <c r="J33" s="709">
        <v>88701.58</v>
      </c>
      <c r="K33" s="709">
        <v>175485.049</v>
      </c>
      <c r="L33" s="709">
        <v>43500.81</v>
      </c>
      <c r="M33" s="709">
        <v>10946.014999999999</v>
      </c>
      <c r="N33" s="709">
        <v>35713.445</v>
      </c>
      <c r="O33" s="709">
        <v>18198.73</v>
      </c>
      <c r="P33" s="709">
        <v>21907.746999999999</v>
      </c>
      <c r="Q33" s="709">
        <v>19250.16</v>
      </c>
      <c r="R33" s="709">
        <v>918979</v>
      </c>
      <c r="S33" s="709">
        <v>818786.38600000006</v>
      </c>
      <c r="T33" s="709">
        <v>799749.19200000004</v>
      </c>
      <c r="U33" s="709">
        <v>119229.808</v>
      </c>
      <c r="V33" s="709">
        <v>100192.614</v>
      </c>
      <c r="W33" s="709">
        <v>918979</v>
      </c>
    </row>
    <row r="34" spans="1:23" ht="9.75" customHeight="1">
      <c r="A34" s="708">
        <v>2019</v>
      </c>
      <c r="B34" s="709">
        <v>183086.37700000001</v>
      </c>
      <c r="C34" s="709">
        <v>192303.39</v>
      </c>
      <c r="D34" s="709">
        <v>19580.37</v>
      </c>
      <c r="E34" s="709">
        <v>18837.317999999999</v>
      </c>
      <c r="F34" s="709">
        <v>7827.0690000000004</v>
      </c>
      <c r="G34" s="709">
        <v>19460.825000000001</v>
      </c>
      <c r="H34" s="709">
        <v>63515.046999999999</v>
      </c>
      <c r="I34" s="709">
        <v>9983.61</v>
      </c>
      <c r="J34" s="709">
        <v>92615.535000000003</v>
      </c>
      <c r="K34" s="709">
        <v>176556.93400000001</v>
      </c>
      <c r="L34" s="709">
        <v>43975.014000000003</v>
      </c>
      <c r="M34" s="709">
        <v>10255.834999999999</v>
      </c>
      <c r="N34" s="709">
        <v>36686.69</v>
      </c>
      <c r="O34" s="709">
        <v>19117.062999999998</v>
      </c>
      <c r="P34" s="709">
        <v>23107.02</v>
      </c>
      <c r="Q34" s="709">
        <v>19282.902999999998</v>
      </c>
      <c r="R34" s="709">
        <v>936191</v>
      </c>
      <c r="S34" s="709">
        <v>832283.41599999997</v>
      </c>
      <c r="T34" s="709">
        <v>812703.04599999997</v>
      </c>
      <c r="U34" s="709">
        <v>123487.954</v>
      </c>
      <c r="V34" s="709">
        <v>103907.584</v>
      </c>
      <c r="W34" s="709">
        <v>936191</v>
      </c>
    </row>
    <row r="35" spans="1:23" ht="10" customHeight="1">
      <c r="A35" s="708">
        <v>2020</v>
      </c>
      <c r="B35" s="709">
        <v>174955.32199999999</v>
      </c>
      <c r="C35" s="709">
        <v>186729.345</v>
      </c>
      <c r="D35" s="709">
        <v>19208.32</v>
      </c>
      <c r="E35" s="709">
        <v>18805.685000000001</v>
      </c>
      <c r="F35" s="709">
        <v>7175.58</v>
      </c>
      <c r="G35" s="709">
        <v>16974.781999999999</v>
      </c>
      <c r="H35" s="709">
        <v>60938.92</v>
      </c>
      <c r="I35" s="709">
        <v>10156.946</v>
      </c>
      <c r="J35" s="709">
        <v>89554.247000000003</v>
      </c>
      <c r="K35" s="709">
        <v>172009.14600000001</v>
      </c>
      <c r="L35" s="709">
        <v>42646.942000000003</v>
      </c>
      <c r="M35" s="709">
        <v>9446.26</v>
      </c>
      <c r="N35" s="709">
        <v>35872.853000000003</v>
      </c>
      <c r="O35" s="709">
        <v>18988.406999999999</v>
      </c>
      <c r="P35" s="709">
        <v>24043.312000000002</v>
      </c>
      <c r="Q35" s="709">
        <v>19056.933000000001</v>
      </c>
      <c r="R35" s="709">
        <v>906563</v>
      </c>
      <c r="S35" s="709">
        <v>803682.17599999998</v>
      </c>
      <c r="T35" s="709">
        <v>784473.85600000003</v>
      </c>
      <c r="U35" s="709">
        <v>122089.144</v>
      </c>
      <c r="V35" s="709">
        <v>102880.82399999999</v>
      </c>
      <c r="W35" s="709">
        <v>906563</v>
      </c>
    </row>
    <row r="36" spans="1:23" ht="9.75" customHeight="1">
      <c r="A36" s="708">
        <v>2021</v>
      </c>
      <c r="B36" s="709">
        <v>188700.36199999999</v>
      </c>
      <c r="C36" s="709">
        <v>198951.55900000001</v>
      </c>
      <c r="D36" s="709">
        <v>19628.142</v>
      </c>
      <c r="E36" s="709">
        <v>20191.919000000002</v>
      </c>
      <c r="F36" s="709">
        <v>8488.2849999999999</v>
      </c>
      <c r="G36" s="709">
        <v>19528.548999999999</v>
      </c>
      <c r="H36" s="709">
        <v>64598.52</v>
      </c>
      <c r="I36" s="709">
        <v>11057.513999999999</v>
      </c>
      <c r="J36" s="709">
        <v>91690.1</v>
      </c>
      <c r="K36" s="709">
        <v>180511.492</v>
      </c>
      <c r="L36" s="709">
        <v>46639.646999999997</v>
      </c>
      <c r="M36" s="709">
        <v>9914.9750000000004</v>
      </c>
      <c r="N36" s="709">
        <v>37764.991000000002</v>
      </c>
      <c r="O36" s="709">
        <v>20613.254000000001</v>
      </c>
      <c r="P36" s="709">
        <v>24541.205999999998</v>
      </c>
      <c r="Q36" s="709">
        <v>20161.487000000001</v>
      </c>
      <c r="R36" s="709">
        <v>962982</v>
      </c>
      <c r="S36" s="709">
        <v>853192.83700000006</v>
      </c>
      <c r="T36" s="709">
        <v>833564.69499999995</v>
      </c>
      <c r="U36" s="709">
        <v>129417.307</v>
      </c>
      <c r="V36" s="709">
        <v>109789.16499999999</v>
      </c>
      <c r="W36" s="709">
        <v>962982</v>
      </c>
    </row>
    <row r="37" spans="1:23" ht="9.75" customHeight="1">
      <c r="A37" s="708">
        <v>2022</v>
      </c>
      <c r="B37" s="709">
        <v>198589.87</v>
      </c>
      <c r="C37" s="709">
        <v>215234.37</v>
      </c>
      <c r="D37" s="709">
        <v>20398.923999999999</v>
      </c>
      <c r="E37" s="709">
        <v>23654.5</v>
      </c>
      <c r="F37" s="709">
        <v>9687.2880000000005</v>
      </c>
      <c r="G37" s="709">
        <v>20914.312000000002</v>
      </c>
      <c r="H37" s="709">
        <v>66088.528999999995</v>
      </c>
      <c r="I37" s="709">
        <v>11666.57</v>
      </c>
      <c r="J37" s="709">
        <v>97930.987999999998</v>
      </c>
      <c r="K37" s="709">
        <v>193559.266</v>
      </c>
      <c r="L37" s="709">
        <v>51067.442999999999</v>
      </c>
      <c r="M37" s="709">
        <v>10682.641</v>
      </c>
      <c r="N37" s="709">
        <v>41581.574000000001</v>
      </c>
      <c r="O37" s="709">
        <v>23137.699000000001</v>
      </c>
      <c r="P37" s="709">
        <v>25829.297999999999</v>
      </c>
      <c r="Q37" s="709">
        <v>21601.726999999999</v>
      </c>
      <c r="R37" s="709">
        <v>1031625</v>
      </c>
      <c r="S37" s="709">
        <v>909982.929</v>
      </c>
      <c r="T37" s="709">
        <v>889584.005</v>
      </c>
      <c r="U37" s="709">
        <v>142040.99400000001</v>
      </c>
      <c r="V37" s="709">
        <v>121642.07</v>
      </c>
      <c r="W37" s="709">
        <v>1031625</v>
      </c>
    </row>
    <row r="38" spans="1:23" ht="28" customHeight="1">
      <c r="A38" s="707"/>
      <c r="B38" s="1228" t="s">
        <v>20</v>
      </c>
      <c r="C38" s="1229"/>
      <c r="D38" s="1229"/>
      <c r="E38" s="1229"/>
      <c r="F38" s="1229"/>
      <c r="G38" s="1229"/>
      <c r="H38" s="1229"/>
      <c r="I38" s="1229"/>
      <c r="J38" s="1229"/>
      <c r="K38" s="1228" t="s">
        <v>20</v>
      </c>
      <c r="L38" s="1229"/>
      <c r="M38" s="1229"/>
      <c r="N38" s="1229"/>
      <c r="O38" s="1229"/>
      <c r="P38" s="1229"/>
      <c r="Q38" s="1229"/>
      <c r="R38" s="1229"/>
      <c r="S38" s="1228" t="s">
        <v>20</v>
      </c>
      <c r="T38" s="1229"/>
      <c r="U38" s="1229"/>
      <c r="V38" s="1229"/>
      <c r="W38" s="1229"/>
    </row>
    <row r="39" spans="1:23" ht="15" customHeight="1">
      <c r="A39" s="708">
        <v>1992</v>
      </c>
      <c r="B39" s="710">
        <v>2.6450239883877762</v>
      </c>
      <c r="C39" s="710">
        <v>5.4506011763516282</v>
      </c>
      <c r="D39" s="710">
        <v>5.1469768331035306</v>
      </c>
      <c r="E39" s="710">
        <v>10.797197057338559</v>
      </c>
      <c r="F39" s="710">
        <v>1.0531588274040464</v>
      </c>
      <c r="G39" s="710">
        <v>-0.27657070768207132</v>
      </c>
      <c r="H39" s="710">
        <v>5.3249330309165872</v>
      </c>
      <c r="I39" s="710">
        <v>8.8383575298554078</v>
      </c>
      <c r="J39" s="710">
        <v>3.6050659821940783</v>
      </c>
      <c r="K39" s="710">
        <v>2.3739993907594017</v>
      </c>
      <c r="L39" s="710">
        <v>1.8455761136457218</v>
      </c>
      <c r="M39" s="710">
        <v>0.9430547095045746</v>
      </c>
      <c r="N39" s="710">
        <v>9.8405954135055484</v>
      </c>
      <c r="O39" s="710">
        <v>14.031791192567667</v>
      </c>
      <c r="P39" s="710">
        <v>5.3137660801087394</v>
      </c>
      <c r="Q39" s="710">
        <v>33.468569610225011</v>
      </c>
      <c r="R39" s="710">
        <v>4.1032605628769101</v>
      </c>
      <c r="S39" s="710">
        <v>3.3966121786509986</v>
      </c>
      <c r="T39" s="710">
        <v>3.3380987092196683</v>
      </c>
      <c r="U39" s="710">
        <v>11.3741105805474</v>
      </c>
      <c r="V39" s="710">
        <v>14.27309779363387</v>
      </c>
      <c r="W39" s="710">
        <v>4.1032605628769101</v>
      </c>
    </row>
    <row r="40" spans="1:23" ht="9.75" customHeight="1">
      <c r="A40" s="708">
        <v>1993</v>
      </c>
      <c r="B40" s="710">
        <v>-7.6617874450718144</v>
      </c>
      <c r="C40" s="710">
        <v>-4.7830546023519442</v>
      </c>
      <c r="D40" s="710">
        <v>-0.39324364048019411</v>
      </c>
      <c r="E40" s="710">
        <v>20.392810243011557</v>
      </c>
      <c r="F40" s="710">
        <v>-7.9531768412753046</v>
      </c>
      <c r="G40" s="710">
        <v>-0.50143912409299174</v>
      </c>
      <c r="H40" s="710">
        <v>-6.084114802741392</v>
      </c>
      <c r="I40" s="710">
        <v>13.113083958630009</v>
      </c>
      <c r="J40" s="710">
        <v>-1.6507386788267269</v>
      </c>
      <c r="K40" s="710">
        <v>-5.0056713366115062</v>
      </c>
      <c r="L40" s="710">
        <v>-5.988790641153412</v>
      </c>
      <c r="M40" s="710">
        <v>-7.3399752789111998</v>
      </c>
      <c r="N40" s="710">
        <v>21.202450686366106</v>
      </c>
      <c r="O40" s="710">
        <v>22.684975821814341</v>
      </c>
      <c r="P40" s="710">
        <v>-1.5631823274580352</v>
      </c>
      <c r="Q40" s="710">
        <v>24.946829414555904</v>
      </c>
      <c r="R40" s="710">
        <v>-3.1717982075744433</v>
      </c>
      <c r="S40" s="710">
        <v>-5.0400542811154541</v>
      </c>
      <c r="T40" s="710">
        <v>-5.1981130566988067</v>
      </c>
      <c r="U40" s="710">
        <v>14.693728785918555</v>
      </c>
      <c r="V40" s="710">
        <v>21.156413847088078</v>
      </c>
      <c r="W40" s="710">
        <v>-3.1717982075744433</v>
      </c>
    </row>
    <row r="41" spans="1:23" ht="9.75" customHeight="1">
      <c r="A41" s="708">
        <v>1994</v>
      </c>
      <c r="B41" s="710">
        <v>1.6359746566937996</v>
      </c>
      <c r="C41" s="710">
        <v>2.4231232940353453</v>
      </c>
      <c r="D41" s="710">
        <v>-0.96743375613679194</v>
      </c>
      <c r="E41" s="710">
        <v>19.66451509619495</v>
      </c>
      <c r="F41" s="710">
        <v>3.4263827593725638</v>
      </c>
      <c r="G41" s="710">
        <v>-0.61921657799434149</v>
      </c>
      <c r="H41" s="710">
        <v>-0.27843190566814252</v>
      </c>
      <c r="I41" s="710">
        <v>27.255709559673246</v>
      </c>
      <c r="J41" s="710">
        <v>1.5505619802810497</v>
      </c>
      <c r="K41" s="710">
        <v>0.90083545842786483</v>
      </c>
      <c r="L41" s="710">
        <v>1.7588814063388927</v>
      </c>
      <c r="M41" s="710">
        <v>4.6468289558242928</v>
      </c>
      <c r="N41" s="710">
        <v>22.044240663163507</v>
      </c>
      <c r="O41" s="710">
        <v>17.192031824810606</v>
      </c>
      <c r="P41" s="710">
        <v>2.4067426838652</v>
      </c>
      <c r="Q41" s="710">
        <v>20.589154211329742</v>
      </c>
      <c r="R41" s="710">
        <v>3.0945014424709734</v>
      </c>
      <c r="S41" s="710">
        <v>1.3514875840628546</v>
      </c>
      <c r="T41" s="710">
        <v>1.4343621890698537</v>
      </c>
      <c r="U41" s="710">
        <v>15.192964223383665</v>
      </c>
      <c r="V41" s="710">
        <v>20.884183717949441</v>
      </c>
      <c r="W41" s="710">
        <v>3.0945014424709734</v>
      </c>
    </row>
    <row r="42" spans="1:23" ht="9.75" customHeight="1">
      <c r="A42" s="708">
        <v>1995</v>
      </c>
      <c r="B42" s="710">
        <v>2.4699437725840778</v>
      </c>
      <c r="C42" s="710">
        <v>0.95238928396876321</v>
      </c>
      <c r="D42" s="710">
        <v>3.2076483882671454</v>
      </c>
      <c r="E42" s="710">
        <v>12.117971009917245</v>
      </c>
      <c r="F42" s="710">
        <v>2.3439927420430338</v>
      </c>
      <c r="G42" s="710">
        <v>-0.25348216468123452</v>
      </c>
      <c r="H42" s="710">
        <v>-8.2351814917358615E-2</v>
      </c>
      <c r="I42" s="710">
        <v>7.9160867436704159</v>
      </c>
      <c r="J42" s="710">
        <v>-1.8583926413291041</v>
      </c>
      <c r="K42" s="710">
        <v>2.4004404116428675</v>
      </c>
      <c r="L42" s="710">
        <v>4.1722113000457703</v>
      </c>
      <c r="M42" s="710">
        <v>2.5295708874023801</v>
      </c>
      <c r="N42" s="710">
        <v>7.580707403253621</v>
      </c>
      <c r="O42" s="710">
        <v>3.8798182956050784</v>
      </c>
      <c r="P42" s="710">
        <v>2.8757016464918839</v>
      </c>
      <c r="Q42" s="710">
        <v>0.67756980229626029</v>
      </c>
      <c r="R42" s="710">
        <v>2.0851848701013087</v>
      </c>
      <c r="S42" s="710">
        <v>1.5759395828481662</v>
      </c>
      <c r="T42" s="710">
        <v>1.519005668740532</v>
      </c>
      <c r="U42" s="710">
        <v>5.7184758272704128</v>
      </c>
      <c r="V42" s="710">
        <v>6.4428762591955646</v>
      </c>
      <c r="W42" s="710">
        <v>2.0851848701013087</v>
      </c>
    </row>
    <row r="43" spans="1:23" s="233" customFormat="1" ht="9.75" customHeight="1">
      <c r="A43" s="708">
        <v>1996</v>
      </c>
      <c r="B43" s="710">
        <v>3.693128777500345E-2</v>
      </c>
      <c r="C43" s="710">
        <v>0.2629803526345077</v>
      </c>
      <c r="D43" s="710">
        <v>-3.8632041293709691</v>
      </c>
      <c r="E43" s="710">
        <v>3.3731976093577845</v>
      </c>
      <c r="F43" s="710">
        <v>-3.7101261565837516</v>
      </c>
      <c r="G43" s="710">
        <v>-1.5753756157774659</v>
      </c>
      <c r="H43" s="710">
        <v>-1.9746627413303111</v>
      </c>
      <c r="I43" s="710">
        <v>-0.12624700658809954</v>
      </c>
      <c r="J43" s="710">
        <v>-1.2419733324005036</v>
      </c>
      <c r="K43" s="710">
        <v>-4.6507652583150678</v>
      </c>
      <c r="L43" s="710">
        <v>-4.2990156284347849</v>
      </c>
      <c r="M43" s="710">
        <v>-11.663645302472126</v>
      </c>
      <c r="N43" s="710">
        <v>2.6827778690115682</v>
      </c>
      <c r="O43" s="710">
        <v>3.0998796018567534</v>
      </c>
      <c r="P43" s="710">
        <v>-2.8635422818115668</v>
      </c>
      <c r="Q43" s="710">
        <v>1.4283944650470104</v>
      </c>
      <c r="R43" s="710">
        <v>-1.6945365955718994</v>
      </c>
      <c r="S43" s="710">
        <v>-2.1939336806398373</v>
      </c>
      <c r="T43" s="710">
        <v>-2.1347203326888655</v>
      </c>
      <c r="U43" s="710">
        <v>1.0180043082249139</v>
      </c>
      <c r="V43" s="710">
        <v>2.3834815590667109</v>
      </c>
      <c r="W43" s="710">
        <v>-1.6945365955718994</v>
      </c>
    </row>
    <row r="44" spans="1:23" ht="9.75" customHeight="1">
      <c r="A44" s="708">
        <v>1997</v>
      </c>
      <c r="B44" s="710">
        <v>2.4798467813548095</v>
      </c>
      <c r="C44" s="710">
        <v>0.69069285910963696</v>
      </c>
      <c r="D44" s="710">
        <v>-1.9504325589217593</v>
      </c>
      <c r="E44" s="710">
        <v>-1.916573072109605</v>
      </c>
      <c r="F44" s="710">
        <v>4.7386700966377644</v>
      </c>
      <c r="G44" s="710">
        <v>3.7088678453895674</v>
      </c>
      <c r="H44" s="710">
        <v>2.9210908654648302E-2</v>
      </c>
      <c r="I44" s="710">
        <v>0.61256193791194724</v>
      </c>
      <c r="J44" s="710">
        <v>1.3892176120875201</v>
      </c>
      <c r="K44" s="710">
        <v>0.74100731486069615</v>
      </c>
      <c r="L44" s="710">
        <v>3.5243968111404835</v>
      </c>
      <c r="M44" s="710">
        <v>3.0239900481291748</v>
      </c>
      <c r="N44" s="710">
        <v>-1.3713382068089166</v>
      </c>
      <c r="O44" s="710">
        <v>0.67895324169445037</v>
      </c>
      <c r="P44" s="710">
        <v>-1.0515135504647255</v>
      </c>
      <c r="Q44" s="710">
        <v>3.0665217630686161</v>
      </c>
      <c r="R44" s="710">
        <v>1.0872388318134596</v>
      </c>
      <c r="S44" s="710">
        <v>1.2428557171462493</v>
      </c>
      <c r="T44" s="710">
        <v>1.3541292919163803</v>
      </c>
      <c r="U44" s="710">
        <v>-0.50610538189505816</v>
      </c>
      <c r="V44" s="710">
        <v>-0.12671837891906507</v>
      </c>
      <c r="W44" s="710">
        <v>1.0872388318134596</v>
      </c>
    </row>
    <row r="45" spans="1:23" ht="15" customHeight="1">
      <c r="A45" s="708">
        <v>1998</v>
      </c>
      <c r="B45" s="710">
        <v>2.7856548527609792</v>
      </c>
      <c r="C45" s="710">
        <v>4.3010631707392575</v>
      </c>
      <c r="D45" s="710">
        <v>-5.2040155158995933</v>
      </c>
      <c r="E45" s="710">
        <v>-3.3147812391053928</v>
      </c>
      <c r="F45" s="710">
        <v>-0.1698177405038232</v>
      </c>
      <c r="G45" s="710">
        <v>-1.5561532730308323</v>
      </c>
      <c r="H45" s="710">
        <v>0.35037054403325674</v>
      </c>
      <c r="I45" s="710">
        <v>-7.1768703447559652</v>
      </c>
      <c r="J45" s="710">
        <v>9.333155128443348</v>
      </c>
      <c r="K45" s="710">
        <v>1.415176333342762</v>
      </c>
      <c r="L45" s="710">
        <v>1.5524343805670116</v>
      </c>
      <c r="M45" s="710">
        <v>3.1244392057758033</v>
      </c>
      <c r="N45" s="710">
        <v>-0.73550365328280309</v>
      </c>
      <c r="O45" s="710">
        <v>-5.5613370161990225</v>
      </c>
      <c r="P45" s="710">
        <v>1.697329444575393</v>
      </c>
      <c r="Q45" s="710">
        <v>-1.4709139420712098</v>
      </c>
      <c r="R45" s="710">
        <v>2.020304749669914</v>
      </c>
      <c r="S45" s="710">
        <v>2.6482327011321103</v>
      </c>
      <c r="T45" s="710">
        <v>2.9129316206048523</v>
      </c>
      <c r="U45" s="710">
        <v>-3.4082582709656601</v>
      </c>
      <c r="V45" s="710">
        <v>-2.9451731205955167</v>
      </c>
      <c r="W45" s="710">
        <v>2.020304749669914</v>
      </c>
    </row>
    <row r="46" spans="1:23" ht="9.75" customHeight="1">
      <c r="A46" s="708">
        <v>1999</v>
      </c>
      <c r="B46" s="710">
        <v>0.70969860448737576</v>
      </c>
      <c r="C46" s="710">
        <v>1.0865479533314439</v>
      </c>
      <c r="D46" s="710">
        <v>-1.9170975663624323</v>
      </c>
      <c r="E46" s="710">
        <v>-1.8700783249130708</v>
      </c>
      <c r="F46" s="710">
        <v>-0.7863476603623023</v>
      </c>
      <c r="G46" s="710">
        <v>-4.0302678333161284</v>
      </c>
      <c r="H46" s="710">
        <v>2.0058182806437665</v>
      </c>
      <c r="I46" s="710">
        <v>-2.6639271129994508</v>
      </c>
      <c r="J46" s="710">
        <v>1.5853368817902582</v>
      </c>
      <c r="K46" s="710">
        <v>-2.8216951387662452</v>
      </c>
      <c r="L46" s="710">
        <v>1.0064957374121024</v>
      </c>
      <c r="M46" s="710">
        <v>-3.4868191719327553</v>
      </c>
      <c r="N46" s="710">
        <v>-2.3552403194611169</v>
      </c>
      <c r="O46" s="710">
        <v>-3.2134833024154594</v>
      </c>
      <c r="P46" s="710">
        <v>-0.81897061966920826</v>
      </c>
      <c r="Q46" s="710">
        <v>0.63904540502421836</v>
      </c>
      <c r="R46" s="710">
        <v>-0.39280636185406004</v>
      </c>
      <c r="S46" s="710">
        <v>-0.20847672747694104</v>
      </c>
      <c r="T46" s="710">
        <v>-0.15542203041946903</v>
      </c>
      <c r="U46" s="710">
        <v>-1.9309540382092485</v>
      </c>
      <c r="V46" s="710">
        <v>-1.9344441448187899</v>
      </c>
      <c r="W46" s="710">
        <v>-0.39280636185406004</v>
      </c>
    </row>
    <row r="47" spans="1:23" ht="9.75" customHeight="1">
      <c r="A47" s="708">
        <v>2000</v>
      </c>
      <c r="B47" s="710">
        <v>4.6155426608701964</v>
      </c>
      <c r="C47" s="710">
        <v>4.4027018745756097</v>
      </c>
      <c r="D47" s="710">
        <v>-2.574563146156374</v>
      </c>
      <c r="E47" s="710">
        <v>2.3128588357815616</v>
      </c>
      <c r="F47" s="710">
        <v>8.3016748131430198</v>
      </c>
      <c r="G47" s="710">
        <v>6.36373919910866</v>
      </c>
      <c r="H47" s="710">
        <v>4.5289121973400519</v>
      </c>
      <c r="I47" s="710">
        <v>-5.1318799663361387</v>
      </c>
      <c r="J47" s="710">
        <v>2.4061906098451415</v>
      </c>
      <c r="K47" s="710">
        <v>0.79095878833307298</v>
      </c>
      <c r="L47" s="710">
        <v>2.3281346781563927</v>
      </c>
      <c r="M47" s="710">
        <v>5.4790225636104521</v>
      </c>
      <c r="N47" s="710">
        <v>-2.8696243670743935</v>
      </c>
      <c r="O47" s="710">
        <v>0.35505810029539364</v>
      </c>
      <c r="P47" s="710">
        <v>-0.2467894323242045</v>
      </c>
      <c r="Q47" s="710">
        <v>2.4730163384862491</v>
      </c>
      <c r="R47" s="710">
        <v>2.6235345552615548</v>
      </c>
      <c r="S47" s="710">
        <v>2.9992946831144032</v>
      </c>
      <c r="T47" s="710">
        <v>3.1693157944257009</v>
      </c>
      <c r="U47" s="710">
        <v>-0.97693663264605834</v>
      </c>
      <c r="V47" s="710">
        <v>-0.57446237937705269</v>
      </c>
      <c r="W47" s="710">
        <v>2.6235345552615548</v>
      </c>
    </row>
    <row r="48" spans="1:23" ht="9.75" customHeight="1">
      <c r="A48" s="708">
        <v>2001</v>
      </c>
      <c r="B48" s="710">
        <v>2.5041302731091903</v>
      </c>
      <c r="C48" s="710">
        <v>1.9773730070839952</v>
      </c>
      <c r="D48" s="710">
        <v>-5.9949279950979557</v>
      </c>
      <c r="E48" s="710">
        <v>-5.7704325958090994</v>
      </c>
      <c r="F48" s="710">
        <v>3.7168878928465552</v>
      </c>
      <c r="G48" s="710">
        <v>9.1443591876178907</v>
      </c>
      <c r="H48" s="710">
        <v>0.29822991236069357</v>
      </c>
      <c r="I48" s="710">
        <v>-2.4341133960185362</v>
      </c>
      <c r="J48" s="710">
        <v>0.43612864620692415</v>
      </c>
      <c r="K48" s="710">
        <v>-0.57528830928509378</v>
      </c>
      <c r="L48" s="710">
        <v>-1.929993148280309</v>
      </c>
      <c r="M48" s="710">
        <v>5.014228572079765</v>
      </c>
      <c r="N48" s="710">
        <v>-0.84022465820315373</v>
      </c>
      <c r="O48" s="710">
        <v>-2.1419040269019614</v>
      </c>
      <c r="P48" s="710">
        <v>9.2791830519630705E-2</v>
      </c>
      <c r="Q48" s="710">
        <v>1.1387515628431175</v>
      </c>
      <c r="R48" s="710">
        <v>0.61764408986464869</v>
      </c>
      <c r="S48" s="710">
        <v>0.89124342192854755</v>
      </c>
      <c r="T48" s="710">
        <v>1.0895999985293243</v>
      </c>
      <c r="U48" s="710">
        <v>-2.6261646631019202</v>
      </c>
      <c r="V48" s="710">
        <v>-1.7945775336490426</v>
      </c>
      <c r="W48" s="710">
        <v>0.61764408986464869</v>
      </c>
    </row>
    <row r="49" spans="1:23" ht="9.75" customHeight="1">
      <c r="A49" s="708">
        <v>2002</v>
      </c>
      <c r="B49" s="710">
        <v>-1.2223832899389451</v>
      </c>
      <c r="C49" s="710">
        <v>-1.2029098470121788</v>
      </c>
      <c r="D49" s="710">
        <v>-1.8372830500257882</v>
      </c>
      <c r="E49" s="710">
        <v>-4.1703002263583944</v>
      </c>
      <c r="F49" s="710">
        <v>0.4298213780471688</v>
      </c>
      <c r="G49" s="710">
        <v>-3.5588467887729975</v>
      </c>
      <c r="H49" s="710">
        <v>-2.2628022455262395</v>
      </c>
      <c r="I49" s="710">
        <v>-1.58103487761724</v>
      </c>
      <c r="J49" s="710">
        <v>-3.9003009235537158</v>
      </c>
      <c r="K49" s="710">
        <v>-0.63313960539427028</v>
      </c>
      <c r="L49" s="710">
        <v>1.941653976894317E-2</v>
      </c>
      <c r="M49" s="710">
        <v>-5.0489962970986939</v>
      </c>
      <c r="N49" s="710">
        <v>2.0595079514602954</v>
      </c>
      <c r="O49" s="710">
        <v>1.0787365342058823</v>
      </c>
      <c r="P49" s="710">
        <v>-3.3339461316304906</v>
      </c>
      <c r="Q49" s="710">
        <v>-0.57484379176832479</v>
      </c>
      <c r="R49" s="710">
        <v>-1.4033590153871267</v>
      </c>
      <c r="S49" s="710">
        <v>-1.5482022922512881</v>
      </c>
      <c r="T49" s="710">
        <v>-1.5404588731098867</v>
      </c>
      <c r="U49" s="710">
        <v>-0.42509275395515472</v>
      </c>
      <c r="V49" s="710">
        <v>-9.1400366733645946E-2</v>
      </c>
      <c r="W49" s="710">
        <v>-1.4033590153871267</v>
      </c>
    </row>
    <row r="50" spans="1:23" ht="15" customHeight="1">
      <c r="A50" s="708">
        <v>2003</v>
      </c>
      <c r="B50" s="710">
        <v>1.062965786902121</v>
      </c>
      <c r="C50" s="710">
        <v>-0.39566967545998671</v>
      </c>
      <c r="D50" s="710">
        <v>-2.4727804511042031</v>
      </c>
      <c r="E50" s="710">
        <v>0.25915962183190355</v>
      </c>
      <c r="F50" s="710">
        <v>2.7654478795943467</v>
      </c>
      <c r="G50" s="710">
        <v>-5.2135848281774475</v>
      </c>
      <c r="H50" s="710">
        <v>2.3354784330174532</v>
      </c>
      <c r="I50" s="710">
        <v>-2.3741461067710525</v>
      </c>
      <c r="J50" s="710">
        <v>-0.60792470940763743</v>
      </c>
      <c r="K50" s="710">
        <v>-1.701112734618917</v>
      </c>
      <c r="L50" s="710">
        <v>-1.985505583886586</v>
      </c>
      <c r="M50" s="710">
        <v>1.1462803373125474</v>
      </c>
      <c r="N50" s="710">
        <v>2.6494176496342625</v>
      </c>
      <c r="O50" s="710">
        <v>1.3393964714224269</v>
      </c>
      <c r="P50" s="710">
        <v>2.8936954674819693</v>
      </c>
      <c r="Q50" s="710">
        <v>2.5129645687671234</v>
      </c>
      <c r="R50" s="710">
        <v>-0.12020640318986747</v>
      </c>
      <c r="S50" s="710">
        <v>-0.30172714192368033</v>
      </c>
      <c r="T50" s="710">
        <v>-0.24374785982445213</v>
      </c>
      <c r="U50" s="710">
        <v>0.75143028741007123</v>
      </c>
      <c r="V50" s="710">
        <v>1.4999792186898409</v>
      </c>
      <c r="W50" s="710">
        <v>-0.12020640318986747</v>
      </c>
    </row>
    <row r="51" spans="1:23" ht="9.75" customHeight="1">
      <c r="A51" s="708">
        <v>2004</v>
      </c>
      <c r="B51" s="710">
        <v>1.3719116883430258</v>
      </c>
      <c r="C51" s="710">
        <v>4.5716710463845862</v>
      </c>
      <c r="D51" s="710">
        <v>-0.66095551187120738</v>
      </c>
      <c r="E51" s="710">
        <v>3.7104014486089847</v>
      </c>
      <c r="F51" s="710">
        <v>-3.5102658956734101</v>
      </c>
      <c r="G51" s="710">
        <v>2.1585954870460631</v>
      </c>
      <c r="H51" s="710">
        <v>0.76315111870001962</v>
      </c>
      <c r="I51" s="710">
        <v>0.35757225943404369</v>
      </c>
      <c r="J51" s="710">
        <v>-0.6302150853084344</v>
      </c>
      <c r="K51" s="710">
        <v>5.7163512626711155</v>
      </c>
      <c r="L51" s="710">
        <v>4.7814329503199922</v>
      </c>
      <c r="M51" s="710">
        <v>12.262570771753445</v>
      </c>
      <c r="N51" s="710">
        <v>4.8852517721505082</v>
      </c>
      <c r="O51" s="710">
        <v>3.5009877811215016</v>
      </c>
      <c r="P51" s="710">
        <v>2.2672050134056256</v>
      </c>
      <c r="Q51" s="710">
        <v>5.2110812161710287</v>
      </c>
      <c r="R51" s="710">
        <v>3.1557190933437398</v>
      </c>
      <c r="S51" s="710">
        <v>3.0497854510875486</v>
      </c>
      <c r="T51" s="710">
        <v>3.1466687020214725</v>
      </c>
      <c r="U51" s="710">
        <v>3.2189667301541811</v>
      </c>
      <c r="V51" s="710">
        <v>4.0844918684364924</v>
      </c>
      <c r="W51" s="710">
        <v>3.1557190933437398</v>
      </c>
    </row>
    <row r="52" spans="1:23" ht="9.75" customHeight="1">
      <c r="A52" s="708">
        <v>2005</v>
      </c>
      <c r="B52" s="710">
        <v>0.29288247941853129</v>
      </c>
      <c r="C52" s="710">
        <v>1.2783702326688764</v>
      </c>
      <c r="D52" s="710">
        <v>0.41181029709155126</v>
      </c>
      <c r="E52" s="710">
        <v>2.011941136455222</v>
      </c>
      <c r="F52" s="710">
        <v>-4.6366223006021166</v>
      </c>
      <c r="G52" s="710">
        <v>1.6044416993725013</v>
      </c>
      <c r="H52" s="710">
        <v>-0.69181556946977318</v>
      </c>
      <c r="I52" s="710">
        <v>3.4358025939245294</v>
      </c>
      <c r="J52" s="710">
        <v>3.27693998347489</v>
      </c>
      <c r="K52" s="710">
        <v>0.66062268298694193</v>
      </c>
      <c r="L52" s="710">
        <v>-0.12885235648759816</v>
      </c>
      <c r="M52" s="710">
        <v>7.2893984140139807</v>
      </c>
      <c r="N52" s="710">
        <v>-0.58817716422751298</v>
      </c>
      <c r="O52" s="710">
        <v>4.4955871364742679</v>
      </c>
      <c r="P52" s="710">
        <v>0.60889785936826535</v>
      </c>
      <c r="Q52" s="710">
        <v>2.1352442990231535</v>
      </c>
      <c r="R52" s="710">
        <v>0.94239347857017319</v>
      </c>
      <c r="S52" s="710">
        <v>0.85606336077346834</v>
      </c>
      <c r="T52" s="710">
        <v>0.86723413484528489</v>
      </c>
      <c r="U52" s="710">
        <v>1.4670543027109302</v>
      </c>
      <c r="V52" s="710">
        <v>1.6917234877000122</v>
      </c>
      <c r="W52" s="710">
        <v>0.94239347857017319</v>
      </c>
    </row>
    <row r="53" spans="1:23" ht="9.75" customHeight="1">
      <c r="A53" s="708">
        <v>2006</v>
      </c>
      <c r="B53" s="710">
        <v>9.8529046337035098</v>
      </c>
      <c r="C53" s="710">
        <v>7.1654494138529499</v>
      </c>
      <c r="D53" s="710">
        <v>3.5637532165434949</v>
      </c>
      <c r="E53" s="710">
        <v>6.1042893217384746</v>
      </c>
      <c r="F53" s="710">
        <v>8.355947311559957</v>
      </c>
      <c r="G53" s="710">
        <v>2.6951828365158064</v>
      </c>
      <c r="H53" s="710">
        <v>4.4182591824741149</v>
      </c>
      <c r="I53" s="710">
        <v>6.4359395871429728</v>
      </c>
      <c r="J53" s="710">
        <v>5.0636283993017095</v>
      </c>
      <c r="K53" s="710">
        <v>5.0213812834004097</v>
      </c>
      <c r="L53" s="710">
        <v>5.3875721457075025</v>
      </c>
      <c r="M53" s="710">
        <v>8.0591006821921098</v>
      </c>
      <c r="N53" s="710">
        <v>9.6689977963457316</v>
      </c>
      <c r="O53" s="710">
        <v>8.1455697178286481</v>
      </c>
      <c r="P53" s="710">
        <v>8.3621356051577198</v>
      </c>
      <c r="Q53" s="710">
        <v>7.3874591928491737</v>
      </c>
      <c r="R53" s="710">
        <v>6.6854049034483332</v>
      </c>
      <c r="S53" s="710">
        <v>6.5282554544797335</v>
      </c>
      <c r="T53" s="710">
        <v>6.6024615026656495</v>
      </c>
      <c r="U53" s="710">
        <v>7.2609974155527564</v>
      </c>
      <c r="V53" s="710">
        <v>8.0382603203374892</v>
      </c>
      <c r="W53" s="710">
        <v>6.6854049034483332</v>
      </c>
    </row>
    <row r="54" spans="1:23" ht="9.75" customHeight="1">
      <c r="A54" s="708">
        <v>2007</v>
      </c>
      <c r="B54" s="710">
        <v>6.8753887228433337</v>
      </c>
      <c r="C54" s="710">
        <v>6.1832426286958508</v>
      </c>
      <c r="D54" s="710">
        <v>5.2950077857322002</v>
      </c>
      <c r="E54" s="710">
        <v>8.5753622295924199</v>
      </c>
      <c r="F54" s="710">
        <v>2.9176148855723163</v>
      </c>
      <c r="G54" s="710">
        <v>4.3434606305385435</v>
      </c>
      <c r="H54" s="710">
        <v>1.1684478478027485</v>
      </c>
      <c r="I54" s="710">
        <v>11.700887455914009</v>
      </c>
      <c r="J54" s="710">
        <v>3.4318174186048243</v>
      </c>
      <c r="K54" s="710">
        <v>6.5080126010830126</v>
      </c>
      <c r="L54" s="710">
        <v>6.7310406634099449</v>
      </c>
      <c r="M54" s="710">
        <v>6.0757812307830319</v>
      </c>
      <c r="N54" s="710">
        <v>8.0636229912397877</v>
      </c>
      <c r="O54" s="710">
        <v>10.090641468794423</v>
      </c>
      <c r="P54" s="710">
        <v>0.67950276186291303</v>
      </c>
      <c r="Q54" s="710">
        <v>6.6101354742357623</v>
      </c>
      <c r="R54" s="710">
        <v>5.8177290821171939</v>
      </c>
      <c r="S54" s="710">
        <v>5.4931913503065521</v>
      </c>
      <c r="T54" s="710">
        <v>5.4980107806228817</v>
      </c>
      <c r="U54" s="710">
        <v>8.0228296480080878</v>
      </c>
      <c r="V54" s="710">
        <v>8.5725426505824949</v>
      </c>
      <c r="W54" s="710">
        <v>5.8177290821171939</v>
      </c>
    </row>
    <row r="55" spans="1:23" ht="15" customHeight="1">
      <c r="A55" s="708">
        <v>2008</v>
      </c>
      <c r="B55" s="710">
        <v>-1.3936279847856117</v>
      </c>
      <c r="C55" s="710">
        <v>-1.6765844768279727</v>
      </c>
      <c r="D55" s="710">
        <v>5.6782807320631106</v>
      </c>
      <c r="E55" s="710">
        <v>4.2482460113418794</v>
      </c>
      <c r="F55" s="710">
        <v>-6.0526364707548828</v>
      </c>
      <c r="G55" s="710">
        <v>1.5177782666426305</v>
      </c>
      <c r="H55" s="710">
        <v>0.86716890404330704</v>
      </c>
      <c r="I55" s="710">
        <v>-1.6087193033730804</v>
      </c>
      <c r="J55" s="710">
        <v>2.0899374069285588</v>
      </c>
      <c r="K55" s="710">
        <v>3.1958193122267633</v>
      </c>
      <c r="L55" s="710">
        <v>-0.96101724526588939</v>
      </c>
      <c r="M55" s="710">
        <v>0.90375004092144173</v>
      </c>
      <c r="N55" s="710">
        <v>-2.3566339452964917</v>
      </c>
      <c r="O55" s="710">
        <v>0.43469830716570151</v>
      </c>
      <c r="P55" s="710">
        <v>2.1710273522438808</v>
      </c>
      <c r="Q55" s="710">
        <v>-0.72563700157508404</v>
      </c>
      <c r="R55" s="710">
        <v>0.4272976982623129</v>
      </c>
      <c r="S55" s="710">
        <v>0.51784441844937978</v>
      </c>
      <c r="T55" s="710">
        <v>0.3925943411376363</v>
      </c>
      <c r="U55" s="710">
        <v>0.66106175607499795</v>
      </c>
      <c r="V55" s="710">
        <v>-0.31949070138628355</v>
      </c>
      <c r="W55" s="710">
        <v>0.4272976982623129</v>
      </c>
    </row>
    <row r="56" spans="1:23" ht="9.75" customHeight="1">
      <c r="A56" s="708">
        <v>2009</v>
      </c>
      <c r="B56" s="710">
        <v>-17.22159856404685</v>
      </c>
      <c r="C56" s="710">
        <v>-5.0648574494986285</v>
      </c>
      <c r="D56" s="710">
        <v>-2.6163364843792802</v>
      </c>
      <c r="E56" s="710">
        <v>-7.3965215635437485</v>
      </c>
      <c r="F56" s="710">
        <v>-18.838500363365515</v>
      </c>
      <c r="G56" s="710">
        <v>-14.498443106102222</v>
      </c>
      <c r="H56" s="710">
        <v>-11.720128185297851</v>
      </c>
      <c r="I56" s="710">
        <v>-7.7174324832436909</v>
      </c>
      <c r="J56" s="710">
        <v>-12.559825501036999</v>
      </c>
      <c r="K56" s="710">
        <v>-12.714411139011151</v>
      </c>
      <c r="L56" s="710">
        <v>-8.2027495207974805</v>
      </c>
      <c r="M56" s="710">
        <v>-24.066992876334027</v>
      </c>
      <c r="N56" s="710">
        <v>-7.784309679355804</v>
      </c>
      <c r="O56" s="710">
        <v>-11.714290255593681</v>
      </c>
      <c r="P56" s="710">
        <v>-9.7718129038269819</v>
      </c>
      <c r="Q56" s="710">
        <v>-11.924776089503785</v>
      </c>
      <c r="R56" s="710">
        <v>-11.515008797731165</v>
      </c>
      <c r="S56" s="710">
        <v>-11.78349743676041</v>
      </c>
      <c r="T56" s="710">
        <v>-12.01771016782825</v>
      </c>
      <c r="U56" s="710">
        <v>-8.1379451550483353</v>
      </c>
      <c r="V56" s="710">
        <v>-9.2820053910018991</v>
      </c>
      <c r="W56" s="710">
        <v>-11.515008797731165</v>
      </c>
    </row>
    <row r="57" spans="1:23" ht="9.75" customHeight="1">
      <c r="A57" s="708">
        <v>2010</v>
      </c>
      <c r="B57" s="710">
        <v>19.967483660503525</v>
      </c>
      <c r="C57" s="710">
        <v>14.588911646922369</v>
      </c>
      <c r="D57" s="710">
        <v>8.7146710783399328</v>
      </c>
      <c r="E57" s="710">
        <v>10.325860023217023</v>
      </c>
      <c r="F57" s="710">
        <v>20.130418924256485</v>
      </c>
      <c r="G57" s="710">
        <v>12.628992799714133</v>
      </c>
      <c r="H57" s="710">
        <v>13.818237232378086</v>
      </c>
      <c r="I57" s="710">
        <v>6.6104944253573894</v>
      </c>
      <c r="J57" s="710">
        <v>17.824916624114756</v>
      </c>
      <c r="K57" s="710">
        <v>9.9781039613777764</v>
      </c>
      <c r="L57" s="710">
        <v>11.128271891999875</v>
      </c>
      <c r="M57" s="710">
        <v>14.061017547469318</v>
      </c>
      <c r="N57" s="710">
        <v>9.261031258145108</v>
      </c>
      <c r="O57" s="710">
        <v>13.585963831063481</v>
      </c>
      <c r="P57" s="710">
        <v>4.1812865316014411</v>
      </c>
      <c r="Q57" s="710">
        <v>14.240622853426242</v>
      </c>
      <c r="R57" s="710">
        <v>13.809256972648276</v>
      </c>
      <c r="S57" s="710">
        <v>14.159336702317528</v>
      </c>
      <c r="T57" s="710">
        <v>14.3133072670713</v>
      </c>
      <c r="U57" s="710">
        <v>10.566146559864446</v>
      </c>
      <c r="V57" s="710">
        <v>10.977953725778599</v>
      </c>
      <c r="W57" s="710">
        <v>13.809256972648276</v>
      </c>
    </row>
    <row r="58" spans="1:23" ht="9.75" customHeight="1">
      <c r="A58" s="708">
        <v>2011</v>
      </c>
      <c r="B58" s="710">
        <v>7.9875728095658545</v>
      </c>
      <c r="C58" s="710">
        <v>8.8469053573433083</v>
      </c>
      <c r="D58" s="710">
        <v>4.0968644119390154</v>
      </c>
      <c r="E58" s="710">
        <v>3.6550924923911041</v>
      </c>
      <c r="F58" s="710">
        <v>-0.52727931456363497</v>
      </c>
      <c r="G58" s="710">
        <v>-2.0847027628539165</v>
      </c>
      <c r="H58" s="710">
        <v>4.1134380733287017</v>
      </c>
      <c r="I58" s="710">
        <v>6.3057083558721603</v>
      </c>
      <c r="J58" s="710">
        <v>6.4420288177735046</v>
      </c>
      <c r="K58" s="710">
        <v>3.5650242789345716</v>
      </c>
      <c r="L58" s="710">
        <v>6.3183692702787129</v>
      </c>
      <c r="M58" s="710">
        <v>11.637430349528056</v>
      </c>
      <c r="N58" s="710">
        <v>4.4592079821782491</v>
      </c>
      <c r="O58" s="710">
        <v>-1.3959305743516499</v>
      </c>
      <c r="P58" s="710">
        <v>5.9466797975786099</v>
      </c>
      <c r="Q58" s="710">
        <v>6.7352250862946432</v>
      </c>
      <c r="R58" s="710">
        <v>5.8976373721338593</v>
      </c>
      <c r="S58" s="710">
        <v>6.1571231036666241</v>
      </c>
      <c r="T58" s="710">
        <v>6.2125320141754825</v>
      </c>
      <c r="U58" s="710">
        <v>3.8028924472102328</v>
      </c>
      <c r="V58" s="710">
        <v>3.7388403590478965</v>
      </c>
      <c r="W58" s="710">
        <v>5.8976373721338593</v>
      </c>
    </row>
    <row r="59" spans="1:23" ht="9.75" customHeight="1">
      <c r="A59" s="708">
        <v>2012</v>
      </c>
      <c r="B59" s="710">
        <v>2.3592412672948897</v>
      </c>
      <c r="C59" s="710">
        <v>3.1389566844407706</v>
      </c>
      <c r="D59" s="710">
        <v>-2.8209869079786865</v>
      </c>
      <c r="E59" s="710">
        <v>5.8411116524257212</v>
      </c>
      <c r="F59" s="710">
        <v>10.514075744147311</v>
      </c>
      <c r="G59" s="710">
        <v>9.2814058389963172</v>
      </c>
      <c r="H59" s="710">
        <v>0.90012193486572778</v>
      </c>
      <c r="I59" s="710">
        <v>6.0190990716211408</v>
      </c>
      <c r="J59" s="710">
        <v>3.3405990723684225</v>
      </c>
      <c r="K59" s="710">
        <v>1.3000695557030526</v>
      </c>
      <c r="L59" s="710">
        <v>4.673926063715844</v>
      </c>
      <c r="M59" s="710">
        <v>2.0375812869921539</v>
      </c>
      <c r="N59" s="710">
        <v>0.70681498466928117</v>
      </c>
      <c r="O59" s="710">
        <v>8.9769446663990795</v>
      </c>
      <c r="P59" s="710">
        <v>7.2537339836882664</v>
      </c>
      <c r="Q59" s="710">
        <v>1.736547180921832</v>
      </c>
      <c r="R59" s="710">
        <v>2.7308299468262383</v>
      </c>
      <c r="S59" s="710">
        <v>2.6000932261717686</v>
      </c>
      <c r="T59" s="710">
        <v>2.7429844542111801</v>
      </c>
      <c r="U59" s="710">
        <v>2.6481078615315687</v>
      </c>
      <c r="V59" s="710">
        <v>3.8438542718958089</v>
      </c>
      <c r="W59" s="710">
        <v>2.7308299468262383</v>
      </c>
    </row>
    <row r="60" spans="1:23" ht="15" customHeight="1">
      <c r="A60" s="708">
        <v>2013</v>
      </c>
      <c r="B60" s="710">
        <v>1.5479603098420973</v>
      </c>
      <c r="C60" s="710">
        <v>2.7458853381588861</v>
      </c>
      <c r="D60" s="710">
        <v>-3.3338172464166482</v>
      </c>
      <c r="E60" s="710">
        <v>-0.66937181704100501</v>
      </c>
      <c r="F60" s="710">
        <v>-2.3456297030476585</v>
      </c>
      <c r="G60" s="710">
        <v>2.6193358094437893</v>
      </c>
      <c r="H60" s="710">
        <v>0.13671462470679491</v>
      </c>
      <c r="I60" s="710">
        <v>2.6785986410253124</v>
      </c>
      <c r="J60" s="710">
        <v>-1.3791668049534387</v>
      </c>
      <c r="K60" s="710">
        <v>-0.83942625993925457</v>
      </c>
      <c r="L60" s="710">
        <v>-1.9320910720228945</v>
      </c>
      <c r="M60" s="710">
        <v>-4.1647479763342661</v>
      </c>
      <c r="N60" s="710">
        <v>1.568664193195495</v>
      </c>
      <c r="O60" s="710">
        <v>0.5519506705364684</v>
      </c>
      <c r="P60" s="710">
        <v>1.6325773637822749</v>
      </c>
      <c r="Q60" s="710">
        <v>2.5135763923912311</v>
      </c>
      <c r="R60" s="710">
        <v>0.52374404229470117</v>
      </c>
      <c r="S60" s="710">
        <v>0.4385856750836209</v>
      </c>
      <c r="T60" s="710">
        <v>0.53263552817940685</v>
      </c>
      <c r="U60" s="710">
        <v>0.46317677226267767</v>
      </c>
      <c r="V60" s="710">
        <v>1.2400590868467685</v>
      </c>
      <c r="W60" s="710">
        <v>0.52374404229470117</v>
      </c>
    </row>
    <row r="61" spans="1:23" ht="9.75" customHeight="1">
      <c r="A61" s="708">
        <v>2014</v>
      </c>
      <c r="B61" s="710">
        <v>5.0295415062769644</v>
      </c>
      <c r="C61" s="710">
        <v>5.4788747991178388</v>
      </c>
      <c r="D61" s="710">
        <v>4.3226432306886968</v>
      </c>
      <c r="E61" s="710">
        <v>5.1234721914088786</v>
      </c>
      <c r="F61" s="710">
        <v>3.1761527988289529</v>
      </c>
      <c r="G61" s="710">
        <v>5.1732456729348844</v>
      </c>
      <c r="H61" s="710">
        <v>8.4427996721748517</v>
      </c>
      <c r="I61" s="710">
        <v>6.0086576868144421</v>
      </c>
      <c r="J61" s="710">
        <v>6.3811438074079883</v>
      </c>
      <c r="K61" s="710">
        <v>2.3857720979945634</v>
      </c>
      <c r="L61" s="710">
        <v>3.1811125336716888</v>
      </c>
      <c r="M61" s="710">
        <v>9.8511214477293105</v>
      </c>
      <c r="N61" s="710">
        <v>10.239536583540085</v>
      </c>
      <c r="O61" s="710">
        <v>1.3791364476437424</v>
      </c>
      <c r="P61" s="710">
        <v>3.7394481635808781</v>
      </c>
      <c r="Q61" s="710">
        <v>6.6519378509659006</v>
      </c>
      <c r="R61" s="710">
        <v>5.0169134062816667</v>
      </c>
      <c r="S61" s="710">
        <v>4.83801996686603</v>
      </c>
      <c r="T61" s="710">
        <v>4.8503746713243148</v>
      </c>
      <c r="U61" s="710">
        <v>6.1522910837824449</v>
      </c>
      <c r="V61" s="710">
        <v>6.5097326147326218</v>
      </c>
      <c r="W61" s="710">
        <v>5.0169134062816667</v>
      </c>
    </row>
    <row r="62" spans="1:23" ht="9.75" customHeight="1">
      <c r="A62" s="708">
        <v>2015</v>
      </c>
      <c r="B62" s="710">
        <v>6.8210976097401943</v>
      </c>
      <c r="C62" s="710">
        <v>3.9148558561504125</v>
      </c>
      <c r="D62" s="710">
        <v>4.5575277096099018</v>
      </c>
      <c r="E62" s="710">
        <v>5.0845172755700609</v>
      </c>
      <c r="F62" s="710">
        <v>5.2206599922536316</v>
      </c>
      <c r="G62" s="710">
        <v>2.7876008792876528</v>
      </c>
      <c r="H62" s="710">
        <v>1.3365139321286734</v>
      </c>
      <c r="I62" s="710">
        <v>1.3360646385643691</v>
      </c>
      <c r="J62" s="710">
        <v>-3.3280474816350534</v>
      </c>
      <c r="K62" s="710">
        <v>3.6956252121921831</v>
      </c>
      <c r="L62" s="710">
        <v>7.0080881629541896</v>
      </c>
      <c r="M62" s="710">
        <v>2.0396954155497897</v>
      </c>
      <c r="N62" s="710">
        <v>6.0775706683331467</v>
      </c>
      <c r="O62" s="710">
        <v>3.773711219906501</v>
      </c>
      <c r="P62" s="710">
        <v>1.8242968142856781</v>
      </c>
      <c r="Q62" s="710">
        <v>3.9297664537760371</v>
      </c>
      <c r="R62" s="710">
        <v>3.7513531833955547</v>
      </c>
      <c r="S62" s="710">
        <v>3.6441253719270925</v>
      </c>
      <c r="T62" s="710">
        <v>3.6223393335447747</v>
      </c>
      <c r="U62" s="710">
        <v>4.6201293107807491</v>
      </c>
      <c r="V62" s="710">
        <v>4.6321080808944375</v>
      </c>
      <c r="W62" s="710">
        <v>3.7513531833955547</v>
      </c>
    </row>
    <row r="63" spans="1:23" ht="9.75" customHeight="1">
      <c r="A63" s="708">
        <v>2016</v>
      </c>
      <c r="B63" s="710">
        <v>2.972960397468571</v>
      </c>
      <c r="C63" s="710">
        <v>4.0794079533128187</v>
      </c>
      <c r="D63" s="710">
        <v>6.4784079471250884</v>
      </c>
      <c r="E63" s="710">
        <v>3.7548188935256772</v>
      </c>
      <c r="F63" s="710">
        <v>6.6827153522992013</v>
      </c>
      <c r="G63" s="710">
        <v>7.7681823119631863</v>
      </c>
      <c r="H63" s="710">
        <v>8.2955110895203941</v>
      </c>
      <c r="I63" s="710">
        <v>4.6874596506377912</v>
      </c>
      <c r="J63" s="710">
        <v>18.764429460518503</v>
      </c>
      <c r="K63" s="710">
        <v>3.2468551785368569</v>
      </c>
      <c r="L63" s="710">
        <v>3.5208554064761728</v>
      </c>
      <c r="M63" s="710">
        <v>-2.8219586846086693</v>
      </c>
      <c r="N63" s="710">
        <v>4.3429532307971037</v>
      </c>
      <c r="O63" s="710">
        <v>3.6530039157259555</v>
      </c>
      <c r="P63" s="710">
        <v>6.7168117351153711</v>
      </c>
      <c r="Q63" s="710">
        <v>5.0113992370610756</v>
      </c>
      <c r="R63" s="710">
        <v>5.3401365934048517</v>
      </c>
      <c r="S63" s="710">
        <v>5.4717318168685321</v>
      </c>
      <c r="T63" s="710">
        <v>5.4475043599584474</v>
      </c>
      <c r="U63" s="710">
        <v>4.6240202214424908</v>
      </c>
      <c r="V63" s="710">
        <v>4.269437422925483</v>
      </c>
      <c r="W63" s="710">
        <v>5.3401365934048517</v>
      </c>
    </row>
    <row r="64" spans="1:23" ht="14.5" customHeight="1">
      <c r="A64" s="708">
        <v>2017</v>
      </c>
      <c r="B64" s="710">
        <v>5.1410963290803791</v>
      </c>
      <c r="C64" s="710">
        <v>5.6353096656807145</v>
      </c>
      <c r="D64" s="710">
        <v>1.2583594210702127</v>
      </c>
      <c r="E64" s="710">
        <v>4.2733550241160172</v>
      </c>
      <c r="F64" s="710">
        <v>5.289037607520644</v>
      </c>
      <c r="G64" s="710">
        <v>6.5491425936039178</v>
      </c>
      <c r="H64" s="710">
        <v>1.8414387406909904</v>
      </c>
      <c r="I64" s="710">
        <v>17.384615213841624</v>
      </c>
      <c r="J64" s="710">
        <v>1.0369037870022149</v>
      </c>
      <c r="K64" s="710">
        <v>2.3916321412749264</v>
      </c>
      <c r="L64" s="710">
        <v>1.1842806504076502</v>
      </c>
      <c r="M64" s="710">
        <v>3.8455512969401253</v>
      </c>
      <c r="N64" s="710">
        <v>3.7462990668742409</v>
      </c>
      <c r="O64" s="710">
        <v>2.4093565563300081</v>
      </c>
      <c r="P64" s="710">
        <v>6.5815708771288319</v>
      </c>
      <c r="Q64" s="710">
        <v>4.3474554430037138</v>
      </c>
      <c r="R64" s="710">
        <v>3.8228375111808481</v>
      </c>
      <c r="S64" s="710">
        <v>3.6932818493038662</v>
      </c>
      <c r="T64" s="710">
        <v>3.752455509322453</v>
      </c>
      <c r="U64" s="710">
        <v>4.2959628421041858</v>
      </c>
      <c r="V64" s="710">
        <v>4.8890966940151586</v>
      </c>
      <c r="W64" s="710">
        <v>3.8228375111808481</v>
      </c>
    </row>
    <row r="65" spans="1:23" ht="9.75" customHeight="1">
      <c r="A65" s="708">
        <v>2018</v>
      </c>
      <c r="B65" s="710">
        <v>4.0233014846113502</v>
      </c>
      <c r="C65" s="710">
        <v>0.76515193805405768</v>
      </c>
      <c r="D65" s="710">
        <v>2.835529705077275</v>
      </c>
      <c r="E65" s="710">
        <v>5.3808552650985355</v>
      </c>
      <c r="F65" s="710">
        <v>-3.0673285121767093</v>
      </c>
      <c r="G65" s="710">
        <v>1.3812086997414628</v>
      </c>
      <c r="H65" s="710">
        <v>-1.2534658710601425</v>
      </c>
      <c r="I65" s="710">
        <v>-5.5508221294029401</v>
      </c>
      <c r="J65" s="710">
        <v>6.1399020804450259</v>
      </c>
      <c r="K65" s="710">
        <v>3.1849098234052957</v>
      </c>
      <c r="L65" s="710">
        <v>0.34648419109794704</v>
      </c>
      <c r="M65" s="710">
        <v>-1.1771067051051625</v>
      </c>
      <c r="N65" s="710">
        <v>2.4179723650714586</v>
      </c>
      <c r="O65" s="710">
        <v>2.5986499894265278</v>
      </c>
      <c r="P65" s="710">
        <v>4.2737401011268954</v>
      </c>
      <c r="Q65" s="710">
        <v>1.527996837626965</v>
      </c>
      <c r="R65" s="710">
        <v>2.4231029002338289</v>
      </c>
      <c r="S65" s="710">
        <v>2.4722765112730394</v>
      </c>
      <c r="T65" s="710">
        <v>2.4636609168533234</v>
      </c>
      <c r="U65" s="710">
        <v>2.1518826074809088</v>
      </c>
      <c r="V65" s="710">
        <v>2.0230119175022656</v>
      </c>
      <c r="W65" s="710">
        <v>2.4231029002338289</v>
      </c>
    </row>
    <row r="66" spans="1:23" ht="9.75" customHeight="1">
      <c r="A66" s="708">
        <v>2019</v>
      </c>
      <c r="B66" s="710">
        <v>-1.0065099632168835</v>
      </c>
      <c r="C66" s="710">
        <v>3.7136199340470668</v>
      </c>
      <c r="D66" s="710">
        <v>2.8532356186526227</v>
      </c>
      <c r="E66" s="710">
        <v>4.4130378570551612</v>
      </c>
      <c r="F66" s="710">
        <v>-2.9638114120097683</v>
      </c>
      <c r="G66" s="710">
        <v>5.952163047477514</v>
      </c>
      <c r="H66" s="710">
        <v>1.7727105799844864</v>
      </c>
      <c r="I66" s="710">
        <v>11.063213723606438</v>
      </c>
      <c r="J66" s="710">
        <v>4.4124975000445312</v>
      </c>
      <c r="K66" s="710">
        <v>0.61081271943571669</v>
      </c>
      <c r="L66" s="710">
        <v>1.0901038394457483</v>
      </c>
      <c r="M66" s="710">
        <v>-6.3053083702150969</v>
      </c>
      <c r="N66" s="710">
        <v>2.7251501500345316</v>
      </c>
      <c r="O66" s="710">
        <v>5.0461378348928747</v>
      </c>
      <c r="P66" s="710">
        <v>5.4741959545178238</v>
      </c>
      <c r="Q66" s="710">
        <v>0.17009209274104733</v>
      </c>
      <c r="R66" s="710">
        <v>1.8729481304795865</v>
      </c>
      <c r="S66" s="710">
        <v>1.6484189564920295</v>
      </c>
      <c r="T66" s="710">
        <v>1.6197395545477462</v>
      </c>
      <c r="U66" s="710">
        <v>3.5713770502758839</v>
      </c>
      <c r="V66" s="710">
        <v>3.7078282037835644</v>
      </c>
      <c r="W66" s="710">
        <v>1.8729481304795865</v>
      </c>
    </row>
    <row r="67" spans="1:23" s="233" customFormat="1" ht="9.75" customHeight="1">
      <c r="A67" s="708">
        <v>2020</v>
      </c>
      <c r="B67" s="710">
        <v>-4.441103228559709</v>
      </c>
      <c r="C67" s="710">
        <v>-2.8985682467688165</v>
      </c>
      <c r="D67" s="710">
        <v>-1.9001173113684777</v>
      </c>
      <c r="E67" s="710">
        <v>-0.16792730260220695</v>
      </c>
      <c r="F67" s="710">
        <v>-8.323537201473501</v>
      </c>
      <c r="G67" s="710">
        <v>-12.774602310025397</v>
      </c>
      <c r="H67" s="710">
        <v>-4.0559318172274992</v>
      </c>
      <c r="I67" s="710">
        <v>1.7362056410456739</v>
      </c>
      <c r="J67" s="710">
        <v>-3.3053720415262946</v>
      </c>
      <c r="K67" s="710">
        <v>-2.5758195370565282</v>
      </c>
      <c r="L67" s="710">
        <v>-3.0200604370472743</v>
      </c>
      <c r="M67" s="710">
        <v>-7.8937989934510453</v>
      </c>
      <c r="N67" s="710">
        <v>-2.2183440370335945</v>
      </c>
      <c r="O67" s="710">
        <v>-0.67299040652845055</v>
      </c>
      <c r="P67" s="710">
        <v>4.0519807400521577</v>
      </c>
      <c r="Q67" s="710">
        <v>-1.1718671198003745</v>
      </c>
      <c r="R67" s="710">
        <v>-3.1647388193221255</v>
      </c>
      <c r="S67" s="710">
        <v>-3.4364784219129509</v>
      </c>
      <c r="T67" s="710">
        <v>-3.4734938104317132</v>
      </c>
      <c r="U67" s="710">
        <v>-1.1327501628215493</v>
      </c>
      <c r="V67" s="710">
        <v>-0.98814731367442821</v>
      </c>
      <c r="W67" s="710">
        <v>-3.1647388193221255</v>
      </c>
    </row>
    <row r="68" spans="1:23" ht="9.75" customHeight="1">
      <c r="A68" s="708">
        <v>2021</v>
      </c>
      <c r="B68" s="710">
        <v>7.8563143109187612</v>
      </c>
      <c r="C68" s="710">
        <v>6.5454168438281624</v>
      </c>
      <c r="D68" s="710">
        <v>2.1856258121480692</v>
      </c>
      <c r="E68" s="710">
        <v>7.3713560553630462</v>
      </c>
      <c r="F68" s="710">
        <v>18.294061246616998</v>
      </c>
      <c r="G68" s="710">
        <v>15.044475976186321</v>
      </c>
      <c r="H68" s="710">
        <v>6.0053574956694344</v>
      </c>
      <c r="I68" s="710">
        <v>8.8665234608907042</v>
      </c>
      <c r="J68" s="710">
        <v>2.3849823671679133</v>
      </c>
      <c r="K68" s="710">
        <v>4.9429615794964761</v>
      </c>
      <c r="L68" s="710">
        <v>9.3622304736409934</v>
      </c>
      <c r="M68" s="710">
        <v>4.9619108514904315</v>
      </c>
      <c r="N68" s="710">
        <v>5.2745679302396162</v>
      </c>
      <c r="O68" s="710">
        <v>8.5570474658564031</v>
      </c>
      <c r="P68" s="710">
        <v>2.0708211913566652</v>
      </c>
      <c r="Q68" s="710">
        <v>5.7960743210882884</v>
      </c>
      <c r="R68" s="710">
        <v>6.2233953955764791</v>
      </c>
      <c r="S68" s="710">
        <v>6.1604776712131537</v>
      </c>
      <c r="T68" s="710">
        <v>6.2578043391161779</v>
      </c>
      <c r="U68" s="710">
        <v>6.0023051680991388</v>
      </c>
      <c r="V68" s="710">
        <v>6.7148966458511259</v>
      </c>
      <c r="W68" s="710">
        <v>6.2233953955764791</v>
      </c>
    </row>
    <row r="69" spans="1:23" ht="9.75" customHeight="1">
      <c r="A69" s="708">
        <v>2022</v>
      </c>
      <c r="B69" s="710">
        <v>5.2408526911040054</v>
      </c>
      <c r="C69" s="710">
        <v>8.1843093272769973</v>
      </c>
      <c r="D69" s="710">
        <v>3.9269228844992052</v>
      </c>
      <c r="E69" s="710">
        <v>17.148350288053354</v>
      </c>
      <c r="F69" s="710">
        <v>14.125385752245595</v>
      </c>
      <c r="G69" s="710">
        <v>7.0960878865091308</v>
      </c>
      <c r="H69" s="710">
        <v>2.3065683238563359</v>
      </c>
      <c r="I69" s="710">
        <v>5.5080735145350035</v>
      </c>
      <c r="J69" s="710">
        <v>6.806501465261789</v>
      </c>
      <c r="K69" s="710">
        <v>7.2282234529422649</v>
      </c>
      <c r="L69" s="710">
        <v>9.493631030269162</v>
      </c>
      <c r="M69" s="710">
        <v>7.742490525694719</v>
      </c>
      <c r="N69" s="710">
        <v>10.106140366881062</v>
      </c>
      <c r="O69" s="710">
        <v>12.246707870576863</v>
      </c>
      <c r="P69" s="710">
        <v>5.2486907122657298</v>
      </c>
      <c r="Q69" s="710">
        <v>7.1435207135267351</v>
      </c>
      <c r="R69" s="710">
        <v>7.1281706200115886</v>
      </c>
      <c r="S69" s="710">
        <v>6.6561848080775672</v>
      </c>
      <c r="T69" s="710">
        <v>6.7204513742031748</v>
      </c>
      <c r="U69" s="710">
        <v>9.7542494838035836</v>
      </c>
      <c r="V69" s="710">
        <v>10.796060795252428</v>
      </c>
      <c r="W69" s="710">
        <v>7.1281706200115886</v>
      </c>
    </row>
    <row r="70" spans="1:23" ht="28" customHeight="1">
      <c r="A70" s="707"/>
      <c r="B70" s="1228" t="s">
        <v>286</v>
      </c>
      <c r="C70" s="1229"/>
      <c r="D70" s="1229"/>
      <c r="E70" s="1229"/>
      <c r="F70" s="1229"/>
      <c r="G70" s="1229"/>
      <c r="H70" s="1229"/>
      <c r="I70" s="1229"/>
      <c r="J70" s="1229"/>
      <c r="K70" s="1228" t="s">
        <v>286</v>
      </c>
      <c r="L70" s="1229"/>
      <c r="M70" s="1229"/>
      <c r="N70" s="1229"/>
      <c r="O70" s="1229"/>
      <c r="P70" s="1229"/>
      <c r="Q70" s="1229"/>
      <c r="R70" s="1229"/>
      <c r="S70" s="1228" t="s">
        <v>286</v>
      </c>
      <c r="T70" s="1229"/>
      <c r="U70" s="1229"/>
      <c r="V70" s="1229"/>
      <c r="W70" s="1229"/>
    </row>
    <row r="71" spans="1:23" ht="9.75" customHeight="1">
      <c r="A71" s="708">
        <v>1991</v>
      </c>
      <c r="B71" s="711">
        <v>60.58188403938059</v>
      </c>
      <c r="C71" s="711">
        <v>52.997774844815268</v>
      </c>
      <c r="D71" s="711">
        <v>93.650678554459489</v>
      </c>
      <c r="E71" s="711">
        <v>40.127837336449581</v>
      </c>
      <c r="F71" s="711">
        <v>80.065550880763183</v>
      </c>
      <c r="G71" s="711">
        <v>76.965955370668652</v>
      </c>
      <c r="H71" s="711">
        <v>77.836505994943295</v>
      </c>
      <c r="I71" s="711">
        <v>49.326236665988368</v>
      </c>
      <c r="J71" s="711">
        <v>68.875073661691928</v>
      </c>
      <c r="K71" s="711">
        <v>82.466889913431913</v>
      </c>
      <c r="L71" s="711">
        <v>68.769184440014243</v>
      </c>
      <c r="M71" s="711">
        <v>70.041057008417852</v>
      </c>
      <c r="N71" s="711">
        <v>38.025492175175216</v>
      </c>
      <c r="O71" s="711">
        <v>41.731248536809211</v>
      </c>
      <c r="P71" s="711">
        <v>72.312727442027665</v>
      </c>
      <c r="Q71" s="711">
        <v>29.748769472456519</v>
      </c>
      <c r="R71" s="711">
        <v>64.801539753605297</v>
      </c>
      <c r="S71" s="711">
        <v>68.038411346907168</v>
      </c>
      <c r="T71" s="711">
        <v>67.422006446174692</v>
      </c>
      <c r="U71" s="711">
        <v>47.323689034853032</v>
      </c>
      <c r="V71" s="711">
        <v>38.465372425426857</v>
      </c>
      <c r="W71" s="711">
        <v>64.801539753605297</v>
      </c>
    </row>
    <row r="72" spans="1:23" ht="9.75" customHeight="1">
      <c r="A72" s="708">
        <v>1992</v>
      </c>
      <c r="B72" s="711">
        <v>62.184289404839468</v>
      </c>
      <c r="C72" s="711">
        <v>55.886472183946957</v>
      </c>
      <c r="D72" s="711">
        <v>98.470857283701775</v>
      </c>
      <c r="E72" s="711">
        <v>44.460519008514318</v>
      </c>
      <c r="F72" s="711">
        <v>80.90876829757363</v>
      </c>
      <c r="G72" s="711">
        <v>76.753090083225729</v>
      </c>
      <c r="H72" s="711">
        <v>81.981247812779401</v>
      </c>
      <c r="I72" s="711">
        <v>53.685865818551051</v>
      </c>
      <c r="J72" s="711">
        <v>71.358065512480692</v>
      </c>
      <c r="K72" s="711">
        <v>84.424653377555018</v>
      </c>
      <c r="L72" s="711">
        <v>70.038372081588108</v>
      </c>
      <c r="M72" s="711">
        <v>70.701582495122523</v>
      </c>
      <c r="N72" s="711">
        <v>41.767427014128423</v>
      </c>
      <c r="O72" s="711">
        <v>47.586890193545727</v>
      </c>
      <c r="P72" s="711">
        <v>76.155256624443609</v>
      </c>
      <c r="Q72" s="711">
        <v>39.705257091530996</v>
      </c>
      <c r="R72" s="711">
        <v>67.460515778451978</v>
      </c>
      <c r="S72" s="711">
        <v>70.349412312876879</v>
      </c>
      <c r="T72" s="711">
        <v>69.672619573084447</v>
      </c>
      <c r="U72" s="711">
        <v>52.706337756471598</v>
      </c>
      <c r="V72" s="711">
        <v>43.955572648393513</v>
      </c>
      <c r="W72" s="711">
        <v>67.460515778451978</v>
      </c>
    </row>
    <row r="73" spans="1:23" ht="9.75" customHeight="1">
      <c r="A73" s="708">
        <v>1993</v>
      </c>
      <c r="B73" s="711">
        <v>57.419861326412359</v>
      </c>
      <c r="C73" s="711">
        <v>53.213391704060541</v>
      </c>
      <c r="D73" s="711">
        <v>98.083626899707284</v>
      </c>
      <c r="E73" s="711">
        <v>53.527268282978724</v>
      </c>
      <c r="F73" s="711">
        <v>74.473950874769898</v>
      </c>
      <c r="G73" s="711">
        <v>76.368220060598091</v>
      </c>
      <c r="H73" s="711">
        <v>76.993414579129976</v>
      </c>
      <c r="I73" s="711">
        <v>60.725738477255099</v>
      </c>
      <c r="J73" s="711">
        <v>70.180130324603653</v>
      </c>
      <c r="K73" s="711">
        <v>80.198632702401127</v>
      </c>
      <c r="L73" s="711">
        <v>65.843920609149762</v>
      </c>
      <c r="M73" s="711">
        <v>65.512103818181515</v>
      </c>
      <c r="N73" s="711">
        <v>50.62314512976296</v>
      </c>
      <c r="O73" s="711">
        <v>58.381964728304922</v>
      </c>
      <c r="P73" s="711">
        <v>74.964811111459994</v>
      </c>
      <c r="Q73" s="711">
        <v>49.610459846766098</v>
      </c>
      <c r="R73" s="711">
        <v>65.320804348170569</v>
      </c>
      <c r="S73" s="711">
        <v>66.80376374586217</v>
      </c>
      <c r="T73" s="711">
        <v>66.050958038111858</v>
      </c>
      <c r="U73" s="711">
        <v>60.450864079397725</v>
      </c>
      <c r="V73" s="711">
        <v>53.254995506745097</v>
      </c>
      <c r="W73" s="711">
        <v>65.320804348170569</v>
      </c>
    </row>
    <row r="74" spans="1:23" ht="9.75" customHeight="1">
      <c r="A74" s="708">
        <v>1994</v>
      </c>
      <c r="B74" s="711">
        <v>58.359235705621188</v>
      </c>
      <c r="C74" s="711">
        <v>54.502817793987909</v>
      </c>
      <c r="D74" s="711">
        <v>97.134732783836256</v>
      </c>
      <c r="E74" s="711">
        <v>64.053146035065851</v>
      </c>
      <c r="F74" s="711">
        <v>77.025713487766609</v>
      </c>
      <c r="G74" s="711">
        <v>75.895335381663671</v>
      </c>
      <c r="H74" s="711">
        <v>76.779040347678333</v>
      </c>
      <c r="I74" s="711">
        <v>77.276969384582486</v>
      </c>
      <c r="J74" s="711">
        <v>71.268316743128651</v>
      </c>
      <c r="K74" s="711">
        <v>80.921090422958684</v>
      </c>
      <c r="L74" s="711">
        <v>67.002037085948629</v>
      </c>
      <c r="M74" s="711">
        <v>68.556339227974448</v>
      </c>
      <c r="N74" s="711">
        <v>61.782633073430439</v>
      </c>
      <c r="O74" s="711">
        <v>68.419010684344798</v>
      </c>
      <c r="P74" s="711">
        <v>76.769021218358418</v>
      </c>
      <c r="Q74" s="711">
        <v>59.824833929566594</v>
      </c>
      <c r="R74" s="711">
        <v>67.342157580958343</v>
      </c>
      <c r="S74" s="711">
        <v>67.706608318574183</v>
      </c>
      <c r="T74" s="711">
        <v>66.998368005728921</v>
      </c>
      <c r="U74" s="711">
        <v>69.635142231706908</v>
      </c>
      <c r="V74" s="711">
        <v>64.37686660735946</v>
      </c>
      <c r="W74" s="711">
        <v>67.342157580958343</v>
      </c>
    </row>
    <row r="75" spans="1:23" ht="15" customHeight="1">
      <c r="A75" s="708">
        <v>1995</v>
      </c>
      <c r="B75" s="711">
        <v>59.800676013659846</v>
      </c>
      <c r="C75" s="711">
        <v>55.021896790118866</v>
      </c>
      <c r="D75" s="711">
        <v>100.25047347442458</v>
      </c>
      <c r="E75" s="711">
        <v>71.815087702535081</v>
      </c>
      <c r="F75" s="711">
        <v>78.831190621426728</v>
      </c>
      <c r="G75" s="711">
        <v>75.702954242646143</v>
      </c>
      <c r="H75" s="711">
        <v>76.715811414475894</v>
      </c>
      <c r="I75" s="711">
        <v>83.394281313945669</v>
      </c>
      <c r="J75" s="711">
        <v>69.943871589175231</v>
      </c>
      <c r="K75" s="711">
        <v>82.863552979013448</v>
      </c>
      <c r="L75" s="711">
        <v>69.797503648509448</v>
      </c>
      <c r="M75" s="711">
        <v>70.29052042655411</v>
      </c>
      <c r="N75" s="711">
        <v>66.466193712752997</v>
      </c>
      <c r="O75" s="711">
        <v>71.073543978548003</v>
      </c>
      <c r="P75" s="711">
        <v>78.976669225530458</v>
      </c>
      <c r="Q75" s="711">
        <v>60.230188938547222</v>
      </c>
      <c r="R75" s="711">
        <v>68.746366062036273</v>
      </c>
      <c r="S75" s="711">
        <v>68.773623559270561</v>
      </c>
      <c r="T75" s="711">
        <v>68.016077013699586</v>
      </c>
      <c r="U75" s="711">
        <v>73.617211007512438</v>
      </c>
      <c r="V75" s="711">
        <v>68.524588462419018</v>
      </c>
      <c r="W75" s="711">
        <v>68.746366062036273</v>
      </c>
    </row>
    <row r="76" spans="1:23" ht="9.75" customHeight="1">
      <c r="A76" s="708">
        <v>1996</v>
      </c>
      <c r="B76" s="711">
        <v>59.822761173409845</v>
      </c>
      <c r="C76" s="711">
        <v>55.166593568323719</v>
      </c>
      <c r="D76" s="711">
        <v>96.377593043446652</v>
      </c>
      <c r="E76" s="711">
        <v>74.237552524075198</v>
      </c>
      <c r="F76" s="711">
        <v>75.906453998634774</v>
      </c>
      <c r="G76" s="711">
        <v>74.510348361084326</v>
      </c>
      <c r="H76" s="711">
        <v>75.200932869765012</v>
      </c>
      <c r="I76" s="711">
        <v>83.288998530121148</v>
      </c>
      <c r="J76" s="711">
        <v>69.075187356389222</v>
      </c>
      <c r="K76" s="711">
        <v>79.009763645259994</v>
      </c>
      <c r="L76" s="711">
        <v>66.796898058402675</v>
      </c>
      <c r="M76" s="711">
        <v>62.092083442739124</v>
      </c>
      <c r="N76" s="711">
        <v>68.2493340480531</v>
      </c>
      <c r="O76" s="711">
        <v>73.276738270655699</v>
      </c>
      <c r="P76" s="711">
        <v>76.715138909490932</v>
      </c>
      <c r="Q76" s="711">
        <v>61.090513623632788</v>
      </c>
      <c r="R76" s="711">
        <v>67.581433730989247</v>
      </c>
      <c r="S76" s="711">
        <v>67.264775868607273</v>
      </c>
      <c r="T76" s="711">
        <v>66.564123988190829</v>
      </c>
      <c r="U76" s="711">
        <v>74.366637387163934</v>
      </c>
      <c r="V76" s="711">
        <v>70.157859391847126</v>
      </c>
      <c r="W76" s="711">
        <v>67.581433730989247</v>
      </c>
    </row>
    <row r="77" spans="1:23" ht="9.75" customHeight="1">
      <c r="A77" s="708">
        <v>1997</v>
      </c>
      <c r="B77" s="711">
        <v>61.306273990886226</v>
      </c>
      <c r="C77" s="711">
        <v>55.547625290714166</v>
      </c>
      <c r="D77" s="711">
        <v>94.497813089222163</v>
      </c>
      <c r="E77" s="711">
        <v>72.814735583005543</v>
      </c>
      <c r="F77" s="711">
        <v>79.503410435686177</v>
      </c>
      <c r="G77" s="711">
        <v>77.273838712936339</v>
      </c>
      <c r="H77" s="711">
        <v>75.222899745573045</v>
      </c>
      <c r="I77" s="711">
        <v>83.799195233584712</v>
      </c>
      <c r="J77" s="711">
        <v>70.034792024726642</v>
      </c>
      <c r="K77" s="711">
        <v>79.595231773325523</v>
      </c>
      <c r="L77" s="711">
        <v>69.15108580351378</v>
      </c>
      <c r="M77" s="711">
        <v>63.969741866723616</v>
      </c>
      <c r="N77" s="711">
        <v>67.313404854359504</v>
      </c>
      <c r="O77" s="711">
        <v>73.774253060552283</v>
      </c>
      <c r="P77" s="711">
        <v>75.908468828599794</v>
      </c>
      <c r="Q77" s="711">
        <v>62.963867519071883</v>
      </c>
      <c r="R77" s="711">
        <v>68.316205321608848</v>
      </c>
      <c r="S77" s="711">
        <v>68.100779981115863</v>
      </c>
      <c r="T77" s="711">
        <v>67.46548828902246</v>
      </c>
      <c r="U77" s="711">
        <v>73.990263833013117</v>
      </c>
      <c r="V77" s="711">
        <v>70.068956489741467</v>
      </c>
      <c r="W77" s="711">
        <v>68.316205321608848</v>
      </c>
    </row>
    <row r="78" spans="1:23" ht="9.75" customHeight="1">
      <c r="A78" s="708">
        <v>1998</v>
      </c>
      <c r="B78" s="711">
        <v>63.014055187360292</v>
      </c>
      <c r="C78" s="711">
        <v>57.936763744313318</v>
      </c>
      <c r="D78" s="711">
        <v>89.580132233873243</v>
      </c>
      <c r="E78" s="711">
        <v>70.401086388595871</v>
      </c>
      <c r="F78" s="711">
        <v>79.368399540460814</v>
      </c>
      <c r="G78" s="711">
        <v>76.071339342608411</v>
      </c>
      <c r="H78" s="711">
        <v>75.486458628649203</v>
      </c>
      <c r="I78" s="711">
        <v>77.785035641721421</v>
      </c>
      <c r="J78" s="711">
        <v>76.57124780827705</v>
      </c>
      <c r="K78" s="711">
        <v>80.721644655850938</v>
      </c>
      <c r="L78" s="711">
        <v>70.224611034062931</v>
      </c>
      <c r="M78" s="711">
        <v>65.968437561441107</v>
      </c>
      <c r="N78" s="711">
        <v>66.818312302506641</v>
      </c>
      <c r="O78" s="711">
        <v>69.671418216671441</v>
      </c>
      <c r="P78" s="711">
        <v>77.19688562095395</v>
      </c>
      <c r="Q78" s="711">
        <v>62.037723213266609</v>
      </c>
      <c r="R78" s="711">
        <v>69.69640086251556</v>
      </c>
      <c r="S78" s="711">
        <v>69.90424710630181</v>
      </c>
      <c r="T78" s="711">
        <v>69.430711830388859</v>
      </c>
      <c r="U78" s="711">
        <v>71.468484546215137</v>
      </c>
      <c r="V78" s="711">
        <v>68.005304417323828</v>
      </c>
      <c r="W78" s="711">
        <v>69.69640086251556</v>
      </c>
    </row>
    <row r="79" spans="1:23" ht="9.75" customHeight="1">
      <c r="A79" s="708">
        <v>1999</v>
      </c>
      <c r="B79" s="711">
        <v>63.461265057655886</v>
      </c>
      <c r="C79" s="711">
        <v>58.56627446500363</v>
      </c>
      <c r="D79" s="711">
        <v>87.862793698873418</v>
      </c>
      <c r="E79" s="711">
        <v>69.084530931539419</v>
      </c>
      <c r="F79" s="711">
        <v>78.744287987607393</v>
      </c>
      <c r="G79" s="711">
        <v>73.005460622710501</v>
      </c>
      <c r="H79" s="711">
        <v>77.000579815233237</v>
      </c>
      <c r="I79" s="711">
        <v>75.712898987405325</v>
      </c>
      <c r="J79" s="711">
        <v>77.785160040628668</v>
      </c>
      <c r="K79" s="711">
        <v>78.443925932664627</v>
      </c>
      <c r="L79" s="711">
        <v>70.931418750735006</v>
      </c>
      <c r="M79" s="711">
        <v>63.66823743312429</v>
      </c>
      <c r="N79" s="711">
        <v>65.244580470374558</v>
      </c>
      <c r="O79" s="711">
        <v>67.432538825722673</v>
      </c>
      <c r="P79" s="711">
        <v>76.564665808418695</v>
      </c>
      <c r="Q79" s="711">
        <v>62.43417243284263</v>
      </c>
      <c r="R79" s="711">
        <v>69.422628965944284</v>
      </c>
      <c r="S79" s="711">
        <v>69.758513019567189</v>
      </c>
      <c r="T79" s="711">
        <v>69.322801208327377</v>
      </c>
      <c r="U79" s="711">
        <v>70.088460957823045</v>
      </c>
      <c r="V79" s="711">
        <v>66.689779787856722</v>
      </c>
      <c r="W79" s="711">
        <v>69.422628965944284</v>
      </c>
    </row>
    <row r="80" spans="1:23" ht="15" customHeight="1">
      <c r="A80" s="708">
        <v>2000</v>
      </c>
      <c r="B80" s="711">
        <v>66.390346819519905</v>
      </c>
      <c r="C80" s="711">
        <v>61.144772928743443</v>
      </c>
      <c r="D80" s="711">
        <v>85.600710593118805</v>
      </c>
      <c r="E80" s="711">
        <v>70.682358609347773</v>
      </c>
      <c r="F80" s="711">
        <v>85.281382710263401</v>
      </c>
      <c r="G80" s="711">
        <v>77.651337737847768</v>
      </c>
      <c r="H80" s="711">
        <v>80.487868466507891</v>
      </c>
      <c r="I80" s="711">
        <v>71.827403892338353</v>
      </c>
      <c r="J80" s="711">
        <v>79.656819257379297</v>
      </c>
      <c r="K80" s="711">
        <v>79.064385058742531</v>
      </c>
      <c r="L80" s="711">
        <v>72.582797708379189</v>
      </c>
      <c r="M80" s="711">
        <v>67.156634527938252</v>
      </c>
      <c r="N80" s="711">
        <v>63.372306091001228</v>
      </c>
      <c r="O80" s="711">
        <v>67.671963517058231</v>
      </c>
      <c r="P80" s="711">
        <v>76.375712304309175</v>
      </c>
      <c r="Q80" s="711">
        <v>63.978179717905512</v>
      </c>
      <c r="R80" s="711">
        <v>71.243955626036851</v>
      </c>
      <c r="S80" s="711">
        <v>71.850776391582741</v>
      </c>
      <c r="T80" s="711">
        <v>71.51985969616122</v>
      </c>
      <c r="U80" s="711">
        <v>69.403741107468235</v>
      </c>
      <c r="V80" s="711">
        <v>66.306672092086075</v>
      </c>
      <c r="W80" s="711">
        <v>71.243955626036851</v>
      </c>
    </row>
    <row r="81" spans="1:23" ht="9.75" customHeight="1">
      <c r="A81" s="708">
        <v>2001</v>
      </c>
      <c r="B81" s="711">
        <v>68.052847592649684</v>
      </c>
      <c r="C81" s="711">
        <v>62.353833163879216</v>
      </c>
      <c r="D81" s="711">
        <v>80.469009629769147</v>
      </c>
      <c r="E81" s="711">
        <v>66.603680748667287</v>
      </c>
      <c r="F81" s="711">
        <v>88.451196099073329</v>
      </c>
      <c r="G81" s="711">
        <v>84.752054974586855</v>
      </c>
      <c r="H81" s="711">
        <v>80.727907366096559</v>
      </c>
      <c r="I81" s="711">
        <v>70.079043432182601</v>
      </c>
      <c r="J81" s="711">
        <v>80.004225464818006</v>
      </c>
      <c r="K81" s="711">
        <v>78.609536894691431</v>
      </c>
      <c r="L81" s="711">
        <v>71.181954685777313</v>
      </c>
      <c r="M81" s="711">
        <v>70.524021684485305</v>
      </c>
      <c r="N81" s="711">
        <v>62.839836348752655</v>
      </c>
      <c r="O81" s="711">
        <v>66.222495005402735</v>
      </c>
      <c r="P81" s="711">
        <v>76.446582725828748</v>
      </c>
      <c r="Q81" s="711">
        <v>64.706732239321738</v>
      </c>
      <c r="R81" s="711">
        <v>71.683989707346868</v>
      </c>
      <c r="S81" s="711">
        <v>72.49114170977731</v>
      </c>
      <c r="T81" s="711">
        <v>72.299140086358776</v>
      </c>
      <c r="U81" s="711">
        <v>67.581084583633171</v>
      </c>
      <c r="V81" s="711">
        <v>65.116747451411157</v>
      </c>
      <c r="W81" s="711">
        <v>71.683989707346868</v>
      </c>
    </row>
    <row r="82" spans="1:23" ht="9.75" customHeight="1">
      <c r="A82" s="708">
        <v>2002</v>
      </c>
      <c r="B82" s="711">
        <v>67.220980955349518</v>
      </c>
      <c r="C82" s="711">
        <v>61.603772764761366</v>
      </c>
      <c r="D82" s="711">
        <v>78.990566155317779</v>
      </c>
      <c r="E82" s="711">
        <v>63.826107299642601</v>
      </c>
      <c r="F82" s="711">
        <v>88.831378249045557</v>
      </c>
      <c r="G82" s="711">
        <v>81.735859187704648</v>
      </c>
      <c r="H82" s="711">
        <v>78.901194465450175</v>
      </c>
      <c r="I82" s="711">
        <v>68.971069313619253</v>
      </c>
      <c r="J82" s="711">
        <v>76.883819920131714</v>
      </c>
      <c r="K82" s="711">
        <v>78.111828782994124</v>
      </c>
      <c r="L82" s="711">
        <v>71.195775758317183</v>
      </c>
      <c r="M82" s="711">
        <v>66.963266441070559</v>
      </c>
      <c r="N82" s="711">
        <v>64.134027775039854</v>
      </c>
      <c r="O82" s="711">
        <v>66.936861252888676</v>
      </c>
      <c r="P82" s="711">
        <v>73.897894838277281</v>
      </c>
      <c r="Q82" s="711">
        <v>64.334769606187848</v>
      </c>
      <c r="R82" s="711">
        <v>70.678005975199625</v>
      </c>
      <c r="S82" s="711">
        <v>71.368832192147408</v>
      </c>
      <c r="T82" s="711">
        <v>71.185401567716312</v>
      </c>
      <c r="U82" s="711">
        <v>67.293802290023834</v>
      </c>
      <c r="V82" s="711">
        <v>65.057230505435555</v>
      </c>
      <c r="W82" s="711">
        <v>70.678005975199625</v>
      </c>
    </row>
    <row r="83" spans="1:23" ht="9.75" customHeight="1">
      <c r="A83" s="708">
        <v>2003</v>
      </c>
      <c r="B83" s="711">
        <v>67.935516984524881</v>
      </c>
      <c r="C83" s="711">
        <v>61.36002531699193</v>
      </c>
      <c r="D83" s="711">
        <v>77.037302877212554</v>
      </c>
      <c r="E83" s="711">
        <v>63.991518797950377</v>
      </c>
      <c r="F83" s="711">
        <v>91.287963715248225</v>
      </c>
      <c r="G83" s="711">
        <v>77.47449083391399</v>
      </c>
      <c r="H83" s="711">
        <v>80.74391484558393</v>
      </c>
      <c r="I83" s="711">
        <v>67.333595356711598</v>
      </c>
      <c r="J83" s="711">
        <v>76.416424181300755</v>
      </c>
      <c r="K83" s="711">
        <v>76.783058516322882</v>
      </c>
      <c r="L83" s="711">
        <v>69.782179655144432</v>
      </c>
      <c r="M83" s="711">
        <v>67.730853197506775</v>
      </c>
      <c r="N83" s="711">
        <v>65.833206026333102</v>
      </c>
      <c r="O83" s="711">
        <v>67.833411210590796</v>
      </c>
      <c r="P83" s="711">
        <v>76.03627487177711</v>
      </c>
      <c r="Q83" s="711">
        <v>65.951479571789307</v>
      </c>
      <c r="R83" s="711">
        <v>70.593046486370525</v>
      </c>
      <c r="S83" s="711">
        <v>71.153493054549742</v>
      </c>
      <c r="T83" s="711">
        <v>71.011888674887558</v>
      </c>
      <c r="U83" s="711">
        <v>67.799468301980937</v>
      </c>
      <c r="V83" s="711">
        <v>66.033075443272224</v>
      </c>
      <c r="W83" s="711">
        <v>70.593046486370525</v>
      </c>
    </row>
    <row r="84" spans="1:23" ht="9.75" customHeight="1">
      <c r="A84" s="708">
        <v>2004</v>
      </c>
      <c r="B84" s="711">
        <v>68.86753228257183</v>
      </c>
      <c r="C84" s="711">
        <v>64.165203828463106</v>
      </c>
      <c r="D84" s="711">
        <v>76.528120577648693</v>
      </c>
      <c r="E84" s="711">
        <v>66.365861038416412</v>
      </c>
      <c r="F84" s="711">
        <v>88.083513458097144</v>
      </c>
      <c r="G84" s="711">
        <v>79.146851696666772</v>
      </c>
      <c r="H84" s="711">
        <v>81.360112935010193</v>
      </c>
      <c r="I84" s="711">
        <v>67.574361614986771</v>
      </c>
      <c r="J84" s="711">
        <v>75.934836348456912</v>
      </c>
      <c r="K84" s="711">
        <v>81.172247851338199</v>
      </c>
      <c r="L84" s="711">
        <v>73.118767786626989</v>
      </c>
      <c r="M84" s="711">
        <v>76.036397005163465</v>
      </c>
      <c r="N84" s="711">
        <v>69.049323890398028</v>
      </c>
      <c r="O84" s="711">
        <v>70.208250648591488</v>
      </c>
      <c r="P84" s="711">
        <v>77.76017310767692</v>
      </c>
      <c r="Q84" s="711">
        <v>69.388264735541682</v>
      </c>
      <c r="R84" s="711">
        <v>72.820764732913943</v>
      </c>
      <c r="S84" s="711">
        <v>73.32352193366799</v>
      </c>
      <c r="T84" s="711">
        <v>73.246397550534581</v>
      </c>
      <c r="U84" s="711">
        <v>69.981910629843128</v>
      </c>
      <c r="V84" s="711">
        <v>68.730191040231219</v>
      </c>
      <c r="W84" s="711">
        <v>72.820764732913943</v>
      </c>
    </row>
    <row r="85" spans="1:23" ht="15" customHeight="1">
      <c r="A85" s="708">
        <v>2005</v>
      </c>
      <c r="B85" s="711">
        <v>69.069233218635389</v>
      </c>
      <c r="C85" s="711">
        <v>64.985472693937481</v>
      </c>
      <c r="D85" s="711">
        <v>76.843271258358101</v>
      </c>
      <c r="E85" s="711">
        <v>67.701103097211032</v>
      </c>
      <c r="F85" s="711">
        <v>83.999413629945153</v>
      </c>
      <c r="G85" s="711">
        <v>80.416716789028612</v>
      </c>
      <c r="H85" s="711">
        <v>80.797251006387597</v>
      </c>
      <c r="I85" s="711">
        <v>69.896083284182424</v>
      </c>
      <c r="J85" s="711">
        <v>78.423175362145727</v>
      </c>
      <c r="K85" s="711">
        <v>81.708490132934529</v>
      </c>
      <c r="L85" s="711">
        <v>73.024552531299236</v>
      </c>
      <c r="M85" s="711">
        <v>81.578992922531228</v>
      </c>
      <c r="N85" s="711">
        <v>68.64319153522122</v>
      </c>
      <c r="O85" s="711">
        <v>73.364523733493172</v>
      </c>
      <c r="P85" s="711">
        <v>78.23365313717062</v>
      </c>
      <c r="Q85" s="711">
        <v>70.869873702498438</v>
      </c>
      <c r="R85" s="711">
        <v>73.507022870801848</v>
      </c>
      <c r="S85" s="711">
        <v>73.951217739770811</v>
      </c>
      <c r="T85" s="711">
        <v>73.881615312637294</v>
      </c>
      <c r="U85" s="711">
        <v>71.008583260857563</v>
      </c>
      <c r="V85" s="711">
        <v>69.892915825199907</v>
      </c>
      <c r="W85" s="711">
        <v>73.507022870801848</v>
      </c>
    </row>
    <row r="86" spans="1:23" ht="9.75" customHeight="1">
      <c r="A86" s="708">
        <v>2006</v>
      </c>
      <c r="B86" s="711">
        <v>75.874558898897803</v>
      </c>
      <c r="C86" s="711">
        <v>69.641973866174794</v>
      </c>
      <c r="D86" s="711">
        <v>79.58177580952507</v>
      </c>
      <c r="E86" s="711">
        <v>71.833774304273234</v>
      </c>
      <c r="F86" s="711">
        <v>91.018360374882676</v>
      </c>
      <c r="G86" s="711">
        <v>82.584094337616037</v>
      </c>
      <c r="H86" s="711">
        <v>84.367082968163984</v>
      </c>
      <c r="I86" s="711">
        <v>74.394552978131543</v>
      </c>
      <c r="J86" s="711">
        <v>82.39423354141752</v>
      </c>
      <c r="K86" s="711">
        <v>85.811384963418774</v>
      </c>
      <c r="L86" s="711">
        <v>76.958802983003054</v>
      </c>
      <c r="M86" s="711">
        <v>88.153526097676391</v>
      </c>
      <c r="N86" s="711">
        <v>75.280300212103143</v>
      </c>
      <c r="O86" s="711">
        <v>79.340482162357802</v>
      </c>
      <c r="P86" s="711">
        <v>84.775657301369549</v>
      </c>
      <c r="Q86" s="711">
        <v>76.105356702294259</v>
      </c>
      <c r="R86" s="711">
        <v>78.42126498218532</v>
      </c>
      <c r="S86" s="711">
        <v>78.778942145521583</v>
      </c>
      <c r="T86" s="711">
        <v>78.759620521201711</v>
      </c>
      <c r="U86" s="711">
        <v>76.164514656249054</v>
      </c>
      <c r="V86" s="711">
        <v>75.511090344703831</v>
      </c>
      <c r="W86" s="711">
        <v>78.42126498218532</v>
      </c>
    </row>
    <row r="87" spans="1:23" ht="9.75" customHeight="1">
      <c r="A87" s="708">
        <v>2007</v>
      </c>
      <c r="B87" s="711">
        <v>81.09122976493974</v>
      </c>
      <c r="C87" s="711">
        <v>73.948106081733343</v>
      </c>
      <c r="D87" s="711">
        <v>83.795637034663372</v>
      </c>
      <c r="E87" s="711">
        <v>77.993780654052543</v>
      </c>
      <c r="F87" s="711">
        <v>93.67392560578412</v>
      </c>
      <c r="G87" s="711">
        <v>86.171101962257197</v>
      </c>
      <c r="H87" s="711">
        <v>85.352868333359453</v>
      </c>
      <c r="I87" s="711">
        <v>83.099375895433042</v>
      </c>
      <c r="J87" s="711">
        <v>85.221853200017819</v>
      </c>
      <c r="K87" s="711">
        <v>91.396000710001914</v>
      </c>
      <c r="L87" s="711">
        <v>82.138931305862528</v>
      </c>
      <c r="M87" s="711">
        <v>93.50954149059244</v>
      </c>
      <c r="N87" s="711">
        <v>81.350619807880619</v>
      </c>
      <c r="O87" s="711">
        <v>87.34644575697412</v>
      </c>
      <c r="P87" s="711">
        <v>85.351710234119793</v>
      </c>
      <c r="Q87" s="711">
        <v>81.136023883466265</v>
      </c>
      <c r="R87" s="711">
        <v>82.983601721618101</v>
      </c>
      <c r="S87" s="711">
        <v>83.106420181322378</v>
      </c>
      <c r="T87" s="711">
        <v>83.089832948235042</v>
      </c>
      <c r="U87" s="711">
        <v>82.275063919352064</v>
      </c>
      <c r="V87" s="711">
        <v>81.984310770423434</v>
      </c>
      <c r="W87" s="711">
        <v>82.983601721618101</v>
      </c>
    </row>
    <row r="88" spans="1:23" ht="9.75" customHeight="1">
      <c r="A88" s="708">
        <v>2008</v>
      </c>
      <c r="B88" s="711">
        <v>79.961119693728747</v>
      </c>
      <c r="C88" s="711">
        <v>72.70830361425871</v>
      </c>
      <c r="D88" s="711">
        <v>88.553788546712198</v>
      </c>
      <c r="E88" s="711">
        <v>81.307148329783075</v>
      </c>
      <c r="F88" s="711">
        <v>88.004183420980624</v>
      </c>
      <c r="G88" s="711">
        <v>87.478988219966794</v>
      </c>
      <c r="H88" s="711">
        <v>86.09302186625537</v>
      </c>
      <c r="I88" s="711">
        <v>81.762540194420652</v>
      </c>
      <c r="J88" s="711">
        <v>87.002936588922736</v>
      </c>
      <c r="K88" s="711">
        <v>94.316851751295061</v>
      </c>
      <c r="L88" s="711">
        <v>81.349562010936097</v>
      </c>
      <c r="M88" s="711">
        <v>94.354634010079124</v>
      </c>
      <c r="N88" s="711">
        <v>79.433483486779011</v>
      </c>
      <c r="O88" s="711">
        <v>87.726139278049104</v>
      </c>
      <c r="P88" s="711">
        <v>87.204719208910475</v>
      </c>
      <c r="Q88" s="711">
        <v>80.547270872561043</v>
      </c>
      <c r="R88" s="711">
        <v>83.338188741709743</v>
      </c>
      <c r="S88" s="711">
        <v>83.536782139604455</v>
      </c>
      <c r="T88" s="711">
        <v>83.416038930450526</v>
      </c>
      <c r="U88" s="711">
        <v>82.818952901709167</v>
      </c>
      <c r="V88" s="711">
        <v>81.722378520916308</v>
      </c>
      <c r="W88" s="711">
        <v>83.338188741709743</v>
      </c>
    </row>
    <row r="89" spans="1:23" ht="9.75" customHeight="1">
      <c r="A89" s="708">
        <v>2009</v>
      </c>
      <c r="B89" s="711">
        <v>66.190536652757771</v>
      </c>
      <c r="C89" s="711">
        <v>69.025731682247851</v>
      </c>
      <c r="D89" s="711">
        <v>86.236923468664486</v>
      </c>
      <c r="E89" s="711">
        <v>75.293247570868161</v>
      </c>
      <c r="F89" s="711">
        <v>71.425515007442343</v>
      </c>
      <c r="G89" s="711">
        <v>74.795896883101051</v>
      </c>
      <c r="H89" s="711">
        <v>76.002809344933738</v>
      </c>
      <c r="I89" s="711">
        <v>75.452571358331255</v>
      </c>
      <c r="J89" s="711">
        <v>76.075519572576169</v>
      </c>
      <c r="K89" s="711">
        <v>82.325019446263767</v>
      </c>
      <c r="L89" s="711">
        <v>74.676661202913181</v>
      </c>
      <c r="M89" s="711">
        <v>71.646310964382337</v>
      </c>
      <c r="N89" s="711">
        <v>73.250135143068178</v>
      </c>
      <c r="O89" s="711">
        <v>77.449644692992052</v>
      </c>
      <c r="P89" s="711">
        <v>78.683237204508075</v>
      </c>
      <c r="Q89" s="711">
        <v>70.942189174802039</v>
      </c>
      <c r="R89" s="711">
        <v>73.741788976232058</v>
      </c>
      <c r="S89" s="711">
        <v>73.693227557432024</v>
      </c>
      <c r="T89" s="711">
        <v>73.391341138306203</v>
      </c>
      <c r="U89" s="711">
        <v>76.07919193658276</v>
      </c>
      <c r="V89" s="711">
        <v>74.136902940949881</v>
      </c>
      <c r="W89" s="711">
        <v>73.741788976232058</v>
      </c>
    </row>
    <row r="90" spans="1:23" ht="15" customHeight="1">
      <c r="A90" s="708">
        <v>2010</v>
      </c>
      <c r="B90" s="711">
        <v>79.407121243696778</v>
      </c>
      <c r="C90" s="711">
        <v>79.095834691012698</v>
      </c>
      <c r="D90" s="711">
        <v>93.752187697038337</v>
      </c>
      <c r="E90" s="711">
        <v>83.067922921970265</v>
      </c>
      <c r="F90" s="711">
        <v>85.803770397248158</v>
      </c>
      <c r="G90" s="711">
        <v>84.241865314949493</v>
      </c>
      <c r="H90" s="711">
        <v>86.5050578434887</v>
      </c>
      <c r="I90" s="711">
        <v>80.440359381762548</v>
      </c>
      <c r="J90" s="711">
        <v>89.63591750774998</v>
      </c>
      <c r="K90" s="711">
        <v>90.53949547283645</v>
      </c>
      <c r="L90" s="711">
        <v>82.986883101440952</v>
      </c>
      <c r="M90" s="711">
        <v>81.720511321198572</v>
      </c>
      <c r="N90" s="711">
        <v>80.033853055301265</v>
      </c>
      <c r="O90" s="711">
        <v>87.971925408269129</v>
      </c>
      <c r="P90" s="711">
        <v>81.973208804368184</v>
      </c>
      <c r="Q90" s="711">
        <v>81.044798779149772</v>
      </c>
      <c r="R90" s="711">
        <v>83.924982112187962</v>
      </c>
      <c r="S90" s="711">
        <v>84.127699774093884</v>
      </c>
      <c r="T90" s="711">
        <v>83.896069302856475</v>
      </c>
      <c r="U90" s="711">
        <v>84.117830858162662</v>
      </c>
      <c r="V90" s="711">
        <v>82.275617839532742</v>
      </c>
      <c r="W90" s="711">
        <v>83.924982112187962</v>
      </c>
    </row>
    <row r="91" spans="1:23" ht="9.75" customHeight="1">
      <c r="A91" s="708">
        <v>2011</v>
      </c>
      <c r="B91" s="711">
        <v>85.749822869017294</v>
      </c>
      <c r="C91" s="711">
        <v>86.093368327727305</v>
      </c>
      <c r="D91" s="711">
        <v>97.593087710212572</v>
      </c>
      <c r="E91" s="711">
        <v>86.104132336276422</v>
      </c>
      <c r="F91" s="711">
        <v>85.351344864827794</v>
      </c>
      <c r="G91" s="711">
        <v>82.485672821249054</v>
      </c>
      <c r="H91" s="711">
        <v>90.063389828177776</v>
      </c>
      <c r="I91" s="711">
        <v>85.512693844791954</v>
      </c>
      <c r="J91" s="711">
        <v>95.41028914467492</v>
      </c>
      <c r="K91" s="711">
        <v>93.767250468467935</v>
      </c>
      <c r="L91" s="711">
        <v>88.230300821684509</v>
      </c>
      <c r="M91" s="711">
        <v>91.230678907481249</v>
      </c>
      <c r="N91" s="711">
        <v>83.602729019188061</v>
      </c>
      <c r="O91" s="711">
        <v>86.743898404649272</v>
      </c>
      <c r="P91" s="711">
        <v>86.847893051764473</v>
      </c>
      <c r="Q91" s="711">
        <v>86.503348397660076</v>
      </c>
      <c r="R91" s="711">
        <v>88.874573221793028</v>
      </c>
      <c r="S91" s="711">
        <v>89.307545813467911</v>
      </c>
      <c r="T91" s="711">
        <v>89.108139466931291</v>
      </c>
      <c r="U91" s="711">
        <v>87.316741494624807</v>
      </c>
      <c r="V91" s="711">
        <v>85.3517718449732</v>
      </c>
      <c r="W91" s="711">
        <v>88.874573221793028</v>
      </c>
    </row>
    <row r="92" spans="1:23" ht="9.75" customHeight="1">
      <c r="A92" s="708">
        <v>2012</v>
      </c>
      <c r="B92" s="711">
        <v>87.77286807677541</v>
      </c>
      <c r="C92" s="711">
        <v>88.795801867710708</v>
      </c>
      <c r="D92" s="711">
        <v>94.839999482815315</v>
      </c>
      <c r="E92" s="711">
        <v>91.133570843390729</v>
      </c>
      <c r="F92" s="711">
        <v>94.325249912564175</v>
      </c>
      <c r="G92" s="711">
        <v>90.14150287481587</v>
      </c>
      <c r="H92" s="711">
        <v>90.874070155304835</v>
      </c>
      <c r="I92" s="711">
        <v>90.659787606122052</v>
      </c>
      <c r="J92" s="711">
        <v>98.597564378785961</v>
      </c>
      <c r="K92" s="711">
        <v>94.986289945028304</v>
      </c>
      <c r="L92" s="711">
        <v>92.354119847884121</v>
      </c>
      <c r="M92" s="711">
        <v>93.089578148895981</v>
      </c>
      <c r="N92" s="711">
        <v>84.193645635488139</v>
      </c>
      <c r="O92" s="711">
        <v>94.530850165912071</v>
      </c>
      <c r="P92" s="711">
        <v>93.147608184177557</v>
      </c>
      <c r="Q92" s="711">
        <v>88.005519855662641</v>
      </c>
      <c r="R92" s="711">
        <v>91.301586682447763</v>
      </c>
      <c r="S92" s="711">
        <v>91.629625262624131</v>
      </c>
      <c r="T92" s="711">
        <v>91.552361879946034</v>
      </c>
      <c r="U92" s="711">
        <v>89.628982990577171</v>
      </c>
      <c r="V92" s="711">
        <v>88.632569573174976</v>
      </c>
      <c r="W92" s="711">
        <v>91.301586682447763</v>
      </c>
    </row>
    <row r="93" spans="1:23" ht="9.75" customHeight="1">
      <c r="A93" s="708">
        <v>2013</v>
      </c>
      <c r="B93" s="711">
        <v>89.131557237413958</v>
      </c>
      <c r="C93" s="711">
        <v>91.234032772096796</v>
      </c>
      <c r="D93" s="711">
        <v>91.678207223555759</v>
      </c>
      <c r="E93" s="711">
        <v>90.523548404301977</v>
      </c>
      <c r="F93" s="711">
        <v>92.112728833141134</v>
      </c>
      <c r="G93" s="711">
        <v>92.502611538786724</v>
      </c>
      <c r="H93" s="711">
        <v>90.998308299273447</v>
      </c>
      <c r="I93" s="711">
        <v>93.088199444896077</v>
      </c>
      <c r="J93" s="711">
        <v>97.237739500381139</v>
      </c>
      <c r="K93" s="711">
        <v>94.188950083887704</v>
      </c>
      <c r="L93" s="711">
        <v>90.569754143657818</v>
      </c>
      <c r="M93" s="711">
        <v>89.212631826761722</v>
      </c>
      <c r="N93" s="711">
        <v>85.51436120751795</v>
      </c>
      <c r="O93" s="711">
        <v>95.05261382726664</v>
      </c>
      <c r="P93" s="711">
        <v>94.668314950297045</v>
      </c>
      <c r="Q93" s="711">
        <v>90.217605826755758</v>
      </c>
      <c r="R93" s="711">
        <v>91.77977330321761</v>
      </c>
      <c r="S93" s="711">
        <v>92.031499673158805</v>
      </c>
      <c r="T93" s="711">
        <v>92.040002286206004</v>
      </c>
      <c r="U93" s="711">
        <v>90.044123621004786</v>
      </c>
      <c r="V93" s="711">
        <v>89.731665806072911</v>
      </c>
      <c r="W93" s="711">
        <v>91.77977330321761</v>
      </c>
    </row>
    <row r="94" spans="1:23" ht="12.65" customHeight="1">
      <c r="A94" s="708">
        <v>2014</v>
      </c>
      <c r="B94" s="711">
        <v>93.614465903860705</v>
      </c>
      <c r="C94" s="711">
        <v>96.232631201866113</v>
      </c>
      <c r="D94" s="711">
        <v>95.641129042121548</v>
      </c>
      <c r="E94" s="711">
        <v>95.161497233472943</v>
      </c>
      <c r="F94" s="711">
        <v>95.038369848052682</v>
      </c>
      <c r="G94" s="711">
        <v>97.287998887568776</v>
      </c>
      <c r="H94" s="711">
        <v>98.681113174049173</v>
      </c>
      <c r="I94" s="711">
        <v>98.681550696358983</v>
      </c>
      <c r="J94" s="711">
        <v>103.44261949297322</v>
      </c>
      <c r="K94" s="711">
        <v>96.436083774383121</v>
      </c>
      <c r="L94" s="711">
        <v>93.450879944437361</v>
      </c>
      <c r="M94" s="711">
        <v>98.001076534731638</v>
      </c>
      <c r="N94" s="711">
        <v>94.270635507542352</v>
      </c>
      <c r="O94" s="711">
        <v>96.363519068996538</v>
      </c>
      <c r="P94" s="711">
        <v>98.208387515198893</v>
      </c>
      <c r="Q94" s="711">
        <v>96.218824896980934</v>
      </c>
      <c r="R94" s="711">
        <v>96.384285054321666</v>
      </c>
      <c r="S94" s="711">
        <v>96.484002003152483</v>
      </c>
      <c r="T94" s="711">
        <v>96.504287244582457</v>
      </c>
      <c r="U94" s="711">
        <v>95.583900210009915</v>
      </c>
      <c r="V94" s="711">
        <v>95.572957320793719</v>
      </c>
      <c r="W94" s="711">
        <v>96.384285054321666</v>
      </c>
    </row>
    <row r="95" spans="1:23" ht="9.75" customHeight="1">
      <c r="A95" s="708">
        <v>2015</v>
      </c>
      <c r="B95" s="711">
        <v>100</v>
      </c>
      <c r="C95" s="711">
        <v>100</v>
      </c>
      <c r="D95" s="711">
        <v>100</v>
      </c>
      <c r="E95" s="711">
        <v>100</v>
      </c>
      <c r="F95" s="711">
        <v>100</v>
      </c>
      <c r="G95" s="711">
        <v>100</v>
      </c>
      <c r="H95" s="711">
        <v>100</v>
      </c>
      <c r="I95" s="711">
        <v>100</v>
      </c>
      <c r="J95" s="711">
        <v>100</v>
      </c>
      <c r="K95" s="711">
        <v>100</v>
      </c>
      <c r="L95" s="711">
        <v>100</v>
      </c>
      <c r="M95" s="711">
        <v>100</v>
      </c>
      <c r="N95" s="711">
        <v>100</v>
      </c>
      <c r="O95" s="711">
        <v>100</v>
      </c>
      <c r="P95" s="711">
        <v>100</v>
      </c>
      <c r="Q95" s="711">
        <v>100</v>
      </c>
      <c r="R95" s="711">
        <v>100</v>
      </c>
      <c r="S95" s="711">
        <v>100</v>
      </c>
      <c r="T95" s="711">
        <v>100</v>
      </c>
      <c r="U95" s="711">
        <v>100</v>
      </c>
      <c r="V95" s="711">
        <v>100</v>
      </c>
      <c r="W95" s="711">
        <v>100</v>
      </c>
    </row>
    <row r="96" spans="1:23" ht="9.75" customHeight="1">
      <c r="A96" s="708">
        <v>2016</v>
      </c>
      <c r="B96" s="711">
        <v>102.97296039746857</v>
      </c>
      <c r="C96" s="711">
        <v>104.07940795331282</v>
      </c>
      <c r="D96" s="711">
        <v>106.47840794712509</v>
      </c>
      <c r="E96" s="711">
        <v>103.75481889352568</v>
      </c>
      <c r="F96" s="711">
        <v>106.6827153522992</v>
      </c>
      <c r="G96" s="711">
        <v>107.76818231196319</v>
      </c>
      <c r="H96" s="711">
        <v>108.29551108952039</v>
      </c>
      <c r="I96" s="711">
        <v>104.68745965063779</v>
      </c>
      <c r="J96" s="711">
        <v>118.7644294605185</v>
      </c>
      <c r="K96" s="711">
        <v>103.24685517853686</v>
      </c>
      <c r="L96" s="711">
        <v>103.52085540647617</v>
      </c>
      <c r="M96" s="711">
        <v>97.178041315391326</v>
      </c>
      <c r="N96" s="711">
        <v>104.34295323079711</v>
      </c>
      <c r="O96" s="711">
        <v>103.65300391572596</v>
      </c>
      <c r="P96" s="711">
        <v>106.71681173511537</v>
      </c>
      <c r="Q96" s="711">
        <v>105.01139923706107</v>
      </c>
      <c r="R96" s="711">
        <v>105.34013659340485</v>
      </c>
      <c r="S96" s="711">
        <v>105.47173181686853</v>
      </c>
      <c r="T96" s="711">
        <v>105.44750435995844</v>
      </c>
      <c r="U96" s="711">
        <v>104.62402022144249</v>
      </c>
      <c r="V96" s="711">
        <v>104.26943742292548</v>
      </c>
      <c r="W96" s="711">
        <v>105.34013659340485</v>
      </c>
    </row>
    <row r="97" spans="1:23" ht="9.75" customHeight="1">
      <c r="A97" s="708">
        <v>2017</v>
      </c>
      <c r="B97" s="711">
        <v>108.26689948440821</v>
      </c>
      <c r="C97" s="711">
        <v>109.94460488968912</v>
      </c>
      <c r="D97" s="711">
        <v>107.81828902493331</v>
      </c>
      <c r="E97" s="711">
        <v>108.18863065947463</v>
      </c>
      <c r="F97" s="711">
        <v>112.3252042880065</v>
      </c>
      <c r="G97" s="711">
        <v>114.82607424210869</v>
      </c>
      <c r="H97" s="711">
        <v>110.28970658515213</v>
      </c>
      <c r="I97" s="711">
        <v>122.88697168804688</v>
      </c>
      <c r="J97" s="711">
        <v>119.9959023272062</v>
      </c>
      <c r="K97" s="711">
        <v>105.71614015184232</v>
      </c>
      <c r="L97" s="711">
        <v>104.74683286619155</v>
      </c>
      <c r="M97" s="711">
        <v>100.91507274353637</v>
      </c>
      <c r="N97" s="711">
        <v>108.25195231403148</v>
      </c>
      <c r="O97" s="711">
        <v>106.1503743614025</v>
      </c>
      <c r="P97" s="711">
        <v>113.74045433727413</v>
      </c>
      <c r="Q97" s="711">
        <v>109.57672302896705</v>
      </c>
      <c r="R97" s="711">
        <v>109.36711884942667</v>
      </c>
      <c r="S97" s="711">
        <v>109.36710014420738</v>
      </c>
      <c r="T97" s="711">
        <v>109.40437504675674</v>
      </c>
      <c r="U97" s="711">
        <v>109.11862925407122</v>
      </c>
      <c r="V97" s="711">
        <v>109.36727104083793</v>
      </c>
      <c r="W97" s="711">
        <v>109.36711884942667</v>
      </c>
    </row>
    <row r="98" spans="1:23" s="233" customFormat="1" ht="9.75" customHeight="1">
      <c r="A98" s="708">
        <v>2018</v>
      </c>
      <c r="B98" s="711">
        <v>112.62280325870709</v>
      </c>
      <c r="C98" s="711">
        <v>110.78584816478845</v>
      </c>
      <c r="D98" s="711">
        <v>110.87550863774136</v>
      </c>
      <c r="E98" s="711">
        <v>114.01010428855298</v>
      </c>
      <c r="F98" s="711">
        <v>108.87982127051974</v>
      </c>
      <c r="G98" s="711">
        <v>116.41206196911229</v>
      </c>
      <c r="H98" s="711">
        <v>108.90726275381488</v>
      </c>
      <c r="I98" s="711">
        <v>116.06573446943365</v>
      </c>
      <c r="J98" s="711">
        <v>127.36353323064311</v>
      </c>
      <c r="K98" s="711">
        <v>109.08310388446326</v>
      </c>
      <c r="L98" s="711">
        <v>105.1097640827487</v>
      </c>
      <c r="M98" s="711">
        <v>99.72719465581045</v>
      </c>
      <c r="N98" s="711">
        <v>110.8694546056351</v>
      </c>
      <c r="O98" s="711">
        <v>108.9088510535213</v>
      </c>
      <c r="P98" s="711">
        <v>118.60142574549013</v>
      </c>
      <c r="Q98" s="711">
        <v>111.25105189162493</v>
      </c>
      <c r="R98" s="711">
        <v>112.01719667816931</v>
      </c>
      <c r="S98" s="711">
        <v>112.07095727213309</v>
      </c>
      <c r="T98" s="711">
        <v>112.09972787611132</v>
      </c>
      <c r="U98" s="711">
        <v>111.46673405851116</v>
      </c>
      <c r="V98" s="711">
        <v>111.5797839678411</v>
      </c>
      <c r="W98" s="711">
        <v>112.01719667816931</v>
      </c>
    </row>
    <row r="99" spans="1:23" ht="9.75" customHeight="1">
      <c r="A99" s="708">
        <v>2019</v>
      </c>
      <c r="B99" s="711">
        <v>111.48924352305406</v>
      </c>
      <c r="C99" s="711">
        <v>114.90001350633915</v>
      </c>
      <c r="D99" s="711">
        <v>114.03904814255567</v>
      </c>
      <c r="E99" s="711">
        <v>119.04141335167489</v>
      </c>
      <c r="F99" s="711">
        <v>105.65282870232824</v>
      </c>
      <c r="G99" s="711">
        <v>123.34109770444441</v>
      </c>
      <c r="H99" s="711">
        <v>110.83787332302326</v>
      </c>
      <c r="I99" s="711">
        <v>128.90633473366063</v>
      </c>
      <c r="J99" s="711">
        <v>132.98344595041362</v>
      </c>
      <c r="K99" s="711">
        <v>109.74939735774484</v>
      </c>
      <c r="L99" s="711">
        <v>106.25556965664711</v>
      </c>
      <c r="M99" s="711">
        <v>93.439087503796941</v>
      </c>
      <c r="N99" s="711">
        <v>113.89081371416303</v>
      </c>
      <c r="O99" s="711">
        <v>114.40454179208017</v>
      </c>
      <c r="P99" s="711">
        <v>125.09390019565022</v>
      </c>
      <c r="Q99" s="711">
        <v>111.44028113398382</v>
      </c>
      <c r="R99" s="711">
        <v>114.11522066916872</v>
      </c>
      <c r="S99" s="711">
        <v>113.91835617652902</v>
      </c>
      <c r="T99" s="711">
        <v>113.91545150906109</v>
      </c>
      <c r="U99" s="711">
        <v>115.44763141736888</v>
      </c>
      <c r="V99" s="711">
        <v>115.71697066752148</v>
      </c>
      <c r="W99" s="711">
        <v>114.11522066916872</v>
      </c>
    </row>
    <row r="100" spans="1:23" ht="9.75" customHeight="1">
      <c r="A100" s="708">
        <v>2020</v>
      </c>
      <c r="B100" s="711">
        <v>106.53789112945491</v>
      </c>
      <c r="C100" s="711">
        <v>111.56955819931132</v>
      </c>
      <c r="D100" s="711">
        <v>111.87217244707914</v>
      </c>
      <c r="E100" s="711">
        <v>118.84151031725388</v>
      </c>
      <c r="F100" s="711">
        <v>96.858776200880882</v>
      </c>
      <c r="G100" s="711">
        <v>107.58476298788177</v>
      </c>
      <c r="H100" s="711">
        <v>106.34236475337644</v>
      </c>
      <c r="I100" s="711">
        <v>131.14441378897166</v>
      </c>
      <c r="J100" s="711">
        <v>128.58784830811041</v>
      </c>
      <c r="K100" s="711">
        <v>106.92245093880224</v>
      </c>
      <c r="L100" s="711">
        <v>103.0465872352875</v>
      </c>
      <c r="M100" s="711">
        <v>86.063193754932371</v>
      </c>
      <c r="N100" s="711">
        <v>111.36432363940585</v>
      </c>
      <c r="O100" s="711">
        <v>113.63461020118663</v>
      </c>
      <c r="P100" s="711">
        <v>130.16268093855803</v>
      </c>
      <c r="Q100" s="711">
        <v>110.13434912116156</v>
      </c>
      <c r="R100" s="711">
        <v>110.50377198189643</v>
      </c>
      <c r="S100" s="711">
        <v>110.00357644792466</v>
      </c>
      <c r="T100" s="711">
        <v>109.9586053517685</v>
      </c>
      <c r="U100" s="711">
        <v>114.13989818451502</v>
      </c>
      <c r="V100" s="711">
        <v>114.57351653040493</v>
      </c>
      <c r="W100" s="711">
        <v>110.50377198189643</v>
      </c>
    </row>
    <row r="101" spans="1:23" ht="9.75" customHeight="1">
      <c r="A101" s="708">
        <v>2021</v>
      </c>
      <c r="B101" s="711">
        <v>114.90784271680933</v>
      </c>
      <c r="C101" s="711">
        <v>118.87225085427372</v>
      </c>
      <c r="D101" s="711">
        <v>114.31727952469329</v>
      </c>
      <c r="E101" s="711">
        <v>127.60174118430967</v>
      </c>
      <c r="F101" s="711">
        <v>114.57818004179371</v>
      </c>
      <c r="G101" s="711">
        <v>123.77032680963065</v>
      </c>
      <c r="H101" s="711">
        <v>112.72860392616548</v>
      </c>
      <c r="I101" s="711">
        <v>142.77236400521844</v>
      </c>
      <c r="J101" s="711">
        <v>131.65464581657949</v>
      </c>
      <c r="K101" s="711">
        <v>112.2075866085632</v>
      </c>
      <c r="L101" s="711">
        <v>112.69404622747663</v>
      </c>
      <c r="M101" s="711">
        <v>90.333572704997593</v>
      </c>
      <c r="N101" s="711">
        <v>117.23831053981822</v>
      </c>
      <c r="O101" s="711">
        <v>123.35837773374308</v>
      </c>
      <c r="P101" s="711">
        <v>132.85811731867165</v>
      </c>
      <c r="Q101" s="711">
        <v>116.51781784927093</v>
      </c>
      <c r="R101" s="711">
        <v>117.38085863935611</v>
      </c>
      <c r="S101" s="711">
        <v>116.78032221253494</v>
      </c>
      <c r="T101" s="711">
        <v>116.83959972870311</v>
      </c>
      <c r="U101" s="711">
        <v>120.99092319210726</v>
      </c>
      <c r="V101" s="711">
        <v>122.26700974893879</v>
      </c>
      <c r="W101" s="711">
        <v>117.38085863935611</v>
      </c>
    </row>
    <row r="102" spans="1:23" ht="9.75" customHeight="1">
      <c r="A102" s="708">
        <v>2022</v>
      </c>
      <c r="B102" s="711">
        <v>120.92999348412279</v>
      </c>
      <c r="C102" s="711">
        <v>128.60112356848416</v>
      </c>
      <c r="D102" s="711">
        <v>118.80643093528541</v>
      </c>
      <c r="E102" s="711">
        <v>149.48333473625033</v>
      </c>
      <c r="F102" s="711">
        <v>130.76278996059955</v>
      </c>
      <c r="G102" s="711">
        <v>132.55317797746162</v>
      </c>
      <c r="H102" s="711">
        <v>115.32876619625188</v>
      </c>
      <c r="I102" s="711">
        <v>150.63637077306538</v>
      </c>
      <c r="J102" s="711">
        <v>140.61572121317019</v>
      </c>
      <c r="K102" s="711">
        <v>120.31820169978387</v>
      </c>
      <c r="L102" s="711">
        <v>123.39280316939423</v>
      </c>
      <c r="M102" s="711">
        <v>97.327641013203589</v>
      </c>
      <c r="N102" s="711">
        <v>129.08657876673215</v>
      </c>
      <c r="O102" s="711">
        <v>138.46571788867735</v>
      </c>
      <c r="P102" s="711">
        <v>139.83142898286789</v>
      </c>
      <c r="Q102" s="711">
        <v>124.84129230228295</v>
      </c>
      <c r="R102" s="711">
        <v>125.74796651840403</v>
      </c>
      <c r="S102" s="711">
        <v>124.55343627846973</v>
      </c>
      <c r="T102" s="711">
        <v>124.69174821428422</v>
      </c>
      <c r="U102" s="711">
        <v>132.79267969302256</v>
      </c>
      <c r="V102" s="711">
        <v>135.46703045397143</v>
      </c>
      <c r="W102" s="711">
        <v>125.74796651840403</v>
      </c>
    </row>
    <row r="103" spans="1:23" ht="28" customHeight="1">
      <c r="A103" s="707"/>
      <c r="B103" s="1228" t="s">
        <v>23</v>
      </c>
      <c r="C103" s="1229"/>
      <c r="D103" s="1229"/>
      <c r="E103" s="1229"/>
      <c r="F103" s="1229"/>
      <c r="G103" s="1229"/>
      <c r="H103" s="1229"/>
      <c r="I103" s="1229"/>
      <c r="J103" s="1229"/>
      <c r="K103" s="1228" t="s">
        <v>23</v>
      </c>
      <c r="L103" s="1229"/>
      <c r="M103" s="1229"/>
      <c r="N103" s="1229"/>
      <c r="O103" s="1229"/>
      <c r="P103" s="1229"/>
      <c r="Q103" s="1229"/>
      <c r="R103" s="1229"/>
      <c r="S103" s="1228" t="s">
        <v>23</v>
      </c>
      <c r="T103" s="1229"/>
      <c r="U103" s="1229"/>
      <c r="V103" s="1229"/>
      <c r="W103" s="1229"/>
    </row>
    <row r="104" spans="1:23" ht="9.75" customHeight="1">
      <c r="A104" s="708">
        <v>1991</v>
      </c>
      <c r="B104" s="711">
        <v>18.713698351848855</v>
      </c>
      <c r="C104" s="711">
        <v>16.68469544378943</v>
      </c>
      <c r="D104" s="711">
        <v>3.0246284041788778</v>
      </c>
      <c r="E104" s="711">
        <v>1.1944295425731624</v>
      </c>
      <c r="F104" s="711">
        <v>1.1157259050535526</v>
      </c>
      <c r="G104" s="711">
        <v>2.2842618683059142</v>
      </c>
      <c r="H104" s="711">
        <v>8.3900695225590916</v>
      </c>
      <c r="I104" s="711">
        <v>0.71859653214854047</v>
      </c>
      <c r="J104" s="711">
        <v>9.0228164160518869</v>
      </c>
      <c r="K104" s="711">
        <v>24.95491172365535</v>
      </c>
      <c r="L104" s="711">
        <v>5.3535509926151095</v>
      </c>
      <c r="M104" s="711">
        <v>1.4460686648132333</v>
      </c>
      <c r="N104" s="711">
        <v>2.3040317817412994</v>
      </c>
      <c r="O104" s="711">
        <v>1.3116956281295498</v>
      </c>
      <c r="P104" s="711">
        <v>2.512559393257666</v>
      </c>
      <c r="Q104" s="711">
        <v>0.96826227460658432</v>
      </c>
      <c r="R104" s="712">
        <v>100</v>
      </c>
      <c r="S104" s="711">
        <v>93.502986686128963</v>
      </c>
      <c r="T104" s="711">
        <v>90.478358281950094</v>
      </c>
      <c r="U104" s="711">
        <v>9.5216441633780136</v>
      </c>
      <c r="V104" s="711">
        <v>6.4970157591991367</v>
      </c>
      <c r="W104" s="712">
        <v>100</v>
      </c>
    </row>
    <row r="105" spans="1:23" ht="15" customHeight="1">
      <c r="A105" s="708">
        <v>1992</v>
      </c>
      <c r="B105" s="711">
        <v>18.451564397224633</v>
      </c>
      <c r="C105" s="711">
        <v>16.900634576467187</v>
      </c>
      <c r="D105" s="711">
        <v>3.054952659728245</v>
      </c>
      <c r="E105" s="711">
        <v>1.271232473258167</v>
      </c>
      <c r="F105" s="711">
        <v>1.0830364628505349</v>
      </c>
      <c r="G105" s="711">
        <v>2.1881584272911248</v>
      </c>
      <c r="H105" s="711">
        <v>8.4885286571263379</v>
      </c>
      <c r="I105" s="711">
        <v>0.75128162041052327</v>
      </c>
      <c r="J105" s="711">
        <v>8.9796369976871926</v>
      </c>
      <c r="K105" s="711">
        <v>24.540385226944203</v>
      </c>
      <c r="L105" s="711">
        <v>5.2374486845909223</v>
      </c>
      <c r="M105" s="711">
        <v>1.4021711477305581</v>
      </c>
      <c r="N105" s="711">
        <v>2.4310114917606245</v>
      </c>
      <c r="O105" s="711">
        <v>1.4367945938132409</v>
      </c>
      <c r="P105" s="711">
        <v>2.5417752601908066</v>
      </c>
      <c r="Q105" s="711">
        <v>1.2413884070540619</v>
      </c>
      <c r="R105" s="712">
        <v>100</v>
      </c>
      <c r="S105" s="711">
        <v>92.868292497831746</v>
      </c>
      <c r="T105" s="711">
        <v>89.813339838103502</v>
      </c>
      <c r="U105" s="711">
        <v>10.186661246024862</v>
      </c>
      <c r="V105" s="711">
        <v>7.1317085862966172</v>
      </c>
      <c r="W105" s="712">
        <v>100</v>
      </c>
    </row>
    <row r="106" spans="1:23" ht="9.75" customHeight="1">
      <c r="A106" s="708">
        <v>1993</v>
      </c>
      <c r="B106" s="711">
        <v>17.595952870573218</v>
      </c>
      <c r="C106" s="711">
        <v>16.619401887714925</v>
      </c>
      <c r="D106" s="711">
        <v>3.1426167132561775</v>
      </c>
      <c r="E106" s="711">
        <v>1.5806061363797523</v>
      </c>
      <c r="F106" s="711">
        <v>1.0295560996182023</v>
      </c>
      <c r="G106" s="711">
        <v>2.2485041594667523</v>
      </c>
      <c r="H106" s="711">
        <v>8.2332178858936409</v>
      </c>
      <c r="I106" s="711">
        <v>0.87763460885337552</v>
      </c>
      <c r="J106" s="711">
        <v>9.1206967526675449</v>
      </c>
      <c r="K106" s="711">
        <v>24.075603766472721</v>
      </c>
      <c r="L106" s="711">
        <v>5.0850772365764358</v>
      </c>
      <c r="M106" s="711">
        <v>1.3418116912925511</v>
      </c>
      <c r="N106" s="711">
        <v>3.0429621225409882</v>
      </c>
      <c r="O106" s="711">
        <v>1.8204728244440049</v>
      </c>
      <c r="P106" s="711">
        <v>2.5840020078897377</v>
      </c>
      <c r="Q106" s="711">
        <v>1.6018839827873839</v>
      </c>
      <c r="R106" s="712">
        <v>100</v>
      </c>
      <c r="S106" s="711">
        <v>91.076441071421911</v>
      </c>
      <c r="T106" s="711">
        <v>87.933824358165722</v>
      </c>
      <c r="U106" s="711">
        <v>12.066176388261683</v>
      </c>
      <c r="V106" s="711">
        <v>8.9235596750055048</v>
      </c>
      <c r="W106" s="712">
        <v>100</v>
      </c>
    </row>
    <row r="107" spans="1:23" ht="9.75" customHeight="1">
      <c r="A107" s="708">
        <v>1994</v>
      </c>
      <c r="B107" s="711">
        <v>17.347014583623697</v>
      </c>
      <c r="C107" s="711">
        <v>16.511172029561841</v>
      </c>
      <c r="D107" s="711">
        <v>3.0187972537825654</v>
      </c>
      <c r="E107" s="711">
        <v>1.8346513560036852</v>
      </c>
      <c r="F107" s="711">
        <v>1.0328704415994381</v>
      </c>
      <c r="G107" s="711">
        <v>2.1675074981582676</v>
      </c>
      <c r="H107" s="711">
        <v>7.9638524514497648</v>
      </c>
      <c r="I107" s="711">
        <v>1.0833168919885097</v>
      </c>
      <c r="J107" s="711">
        <v>8.9841055335231488</v>
      </c>
      <c r="K107" s="711">
        <v>23.5633181228268</v>
      </c>
      <c r="L107" s="711">
        <v>5.0191985432666808</v>
      </c>
      <c r="M107" s="711">
        <v>1.3620157873111431</v>
      </c>
      <c r="N107" s="711">
        <v>3.6022871871543924</v>
      </c>
      <c r="O107" s="711">
        <v>2.0694111343803905</v>
      </c>
      <c r="P107" s="711">
        <v>2.5667637460201385</v>
      </c>
      <c r="Q107" s="711">
        <v>1.8737161723101206</v>
      </c>
      <c r="R107" s="712">
        <v>100</v>
      </c>
      <c r="S107" s="711">
        <v>89.536615991123483</v>
      </c>
      <c r="T107" s="711">
        <v>86.517818737340917</v>
      </c>
      <c r="U107" s="711">
        <v>13.482179995619664</v>
      </c>
      <c r="V107" s="711">
        <v>10.463382741837098</v>
      </c>
      <c r="W107" s="712">
        <v>100</v>
      </c>
    </row>
    <row r="108" spans="1:23" ht="9.75" customHeight="1">
      <c r="A108" s="708">
        <v>1995</v>
      </c>
      <c r="B108" s="711">
        <v>17.412395454521278</v>
      </c>
      <c r="C108" s="711">
        <v>16.327954623228468</v>
      </c>
      <c r="D108" s="711">
        <v>3.0519900210819713</v>
      </c>
      <c r="E108" s="711">
        <v>2.0149582704627216</v>
      </c>
      <c r="F108" s="711">
        <v>1.0354889900334936</v>
      </c>
      <c r="G108" s="711">
        <v>2.1178521212293147</v>
      </c>
      <c r="H108" s="711">
        <v>7.794758940333943</v>
      </c>
      <c r="I108" s="711">
        <v>1.1451937892405704</v>
      </c>
      <c r="J108" s="711">
        <v>8.6370471764520236</v>
      </c>
      <c r="K108" s="711">
        <v>23.636085455567397</v>
      </c>
      <c r="L108" s="711">
        <v>5.1218108863825362</v>
      </c>
      <c r="M108" s="711">
        <v>1.3679447648801661</v>
      </c>
      <c r="N108" s="711">
        <v>3.7962080820725226</v>
      </c>
      <c r="O108" s="711">
        <v>2.1057908930847944</v>
      </c>
      <c r="P108" s="711">
        <v>2.5866399876593338</v>
      </c>
      <c r="Q108" s="711">
        <v>1.8478801891526253</v>
      </c>
      <c r="R108" s="712">
        <v>100</v>
      </c>
      <c r="S108" s="711">
        <v>89.089968421369917</v>
      </c>
      <c r="T108" s="711">
        <v>86.037978400287955</v>
      </c>
      <c r="U108" s="711">
        <v>13.962021245095206</v>
      </c>
      <c r="V108" s="711">
        <v>10.910031224013235</v>
      </c>
      <c r="W108" s="712">
        <v>100</v>
      </c>
    </row>
    <row r="109" spans="1:23" ht="9.75" customHeight="1">
      <c r="A109" s="708">
        <v>1996</v>
      </c>
      <c r="B109" s="711">
        <v>17.719082412270577</v>
      </c>
      <c r="C109" s="711">
        <v>16.653086582304052</v>
      </c>
      <c r="D109" s="711">
        <v>2.9846615996190695</v>
      </c>
      <c r="E109" s="711">
        <v>2.1188311641463695</v>
      </c>
      <c r="F109" s="711">
        <v>1.014258015410366</v>
      </c>
      <c r="G109" s="711">
        <v>2.1204192759436684</v>
      </c>
      <c r="H109" s="711">
        <v>7.7725473998614802</v>
      </c>
      <c r="I109" s="711">
        <v>1.1634633282350224</v>
      </c>
      <c r="J109" s="711">
        <v>8.6768090586401936</v>
      </c>
      <c r="K109" s="711">
        <v>22.9253042753665</v>
      </c>
      <c r="L109" s="711">
        <v>4.9861149789333945</v>
      </c>
      <c r="M109" s="711">
        <v>1.2292221588941474</v>
      </c>
      <c r="N109" s="711">
        <v>3.9652444303359111</v>
      </c>
      <c r="O109" s="711">
        <v>2.2084915733579593</v>
      </c>
      <c r="P109" s="711">
        <v>2.5558807933164029</v>
      </c>
      <c r="Q109" s="711">
        <v>1.906582953364885</v>
      </c>
      <c r="R109" s="712">
        <v>100</v>
      </c>
      <c r="S109" s="711">
        <v>88.637386550559853</v>
      </c>
      <c r="T109" s="711">
        <v>85.65272495094078</v>
      </c>
      <c r="U109" s="711">
        <v>14.347275049059217</v>
      </c>
      <c r="V109" s="711">
        <v>11.362613449440147</v>
      </c>
      <c r="W109" s="712">
        <v>100</v>
      </c>
    </row>
    <row r="110" spans="1:23" ht="15" customHeight="1">
      <c r="A110" s="708">
        <v>1997</v>
      </c>
      <c r="B110" s="711">
        <v>17.963185775969738</v>
      </c>
      <c r="C110" s="711">
        <v>16.58775969739143</v>
      </c>
      <c r="D110" s="711">
        <v>2.8949725225707454</v>
      </c>
      <c r="E110" s="711">
        <v>2.0558699996431504</v>
      </c>
      <c r="F110" s="711">
        <v>1.0508946222745601</v>
      </c>
      <c r="G110" s="711">
        <v>2.1754109124647609</v>
      </c>
      <c r="H110" s="711">
        <v>7.691196160296899</v>
      </c>
      <c r="I110" s="711">
        <v>1.1580000356849731</v>
      </c>
      <c r="J110" s="711">
        <v>8.7027293651643287</v>
      </c>
      <c r="K110" s="711">
        <v>22.846783356528565</v>
      </c>
      <c r="L110" s="711">
        <v>5.1063274809977521</v>
      </c>
      <c r="M110" s="711">
        <v>1.2527730792563252</v>
      </c>
      <c r="N110" s="711">
        <v>3.8688043749776968</v>
      </c>
      <c r="O110" s="711">
        <v>2.1995716018984406</v>
      </c>
      <c r="P110" s="711">
        <v>2.5018047675124007</v>
      </c>
      <c r="Q110" s="711">
        <v>1.9439137494201191</v>
      </c>
      <c r="R110" s="712">
        <v>100</v>
      </c>
      <c r="S110" s="711">
        <v>88.77383774042751</v>
      </c>
      <c r="T110" s="711">
        <v>85.878865217856756</v>
      </c>
      <c r="U110" s="711">
        <v>14.121132284195125</v>
      </c>
      <c r="V110" s="711">
        <v>11.22615976162438</v>
      </c>
      <c r="W110" s="712">
        <v>100</v>
      </c>
    </row>
    <row r="111" spans="1:23" ht="9.75" customHeight="1">
      <c r="A111" s="708">
        <v>1998</v>
      </c>
      <c r="B111" s="711">
        <v>18.097944499923923</v>
      </c>
      <c r="C111" s="711">
        <v>16.958594431803675</v>
      </c>
      <c r="D111" s="711">
        <v>2.6899720698236917</v>
      </c>
      <c r="E111" s="711">
        <v>1.9483596049550267</v>
      </c>
      <c r="F111" s="711">
        <v>1.028334525510552</v>
      </c>
      <c r="G111" s="711">
        <v>2.0991489778464909</v>
      </c>
      <c r="H111" s="711">
        <v>7.5653016966226696</v>
      </c>
      <c r="I111" s="711">
        <v>1.0536058259864318</v>
      </c>
      <c r="J111" s="711">
        <v>9.3265439860926254</v>
      </c>
      <c r="K111" s="711">
        <v>22.711268785535772</v>
      </c>
      <c r="L111" s="711">
        <v>5.0829096003204013</v>
      </c>
      <c r="M111" s="711">
        <v>1.2663314579132292</v>
      </c>
      <c r="N111" s="711">
        <v>3.7642988686267342</v>
      </c>
      <c r="O111" s="711">
        <v>2.036110377538332</v>
      </c>
      <c r="P111" s="711">
        <v>2.4938845680966382</v>
      </c>
      <c r="Q111" s="711">
        <v>1.8773914229699029</v>
      </c>
      <c r="R111" s="712">
        <v>100</v>
      </c>
      <c r="S111" s="711">
        <v>89.320234599489666</v>
      </c>
      <c r="T111" s="711">
        <v>86.63026252966597</v>
      </c>
      <c r="U111" s="711">
        <v>13.369738169900119</v>
      </c>
      <c r="V111" s="711">
        <v>10.679766100076428</v>
      </c>
      <c r="W111" s="712">
        <v>100</v>
      </c>
    </row>
    <row r="112" spans="1:23" ht="9.75" customHeight="1">
      <c r="A112" s="708">
        <v>1999</v>
      </c>
      <c r="B112" s="711">
        <v>18.298262097106949</v>
      </c>
      <c r="C112" s="711">
        <v>17.210461480114549</v>
      </c>
      <c r="D112" s="711">
        <v>2.6488073645785963</v>
      </c>
      <c r="E112" s="711">
        <v>1.9194635291473601</v>
      </c>
      <c r="F112" s="711">
        <v>1.0242716452135683</v>
      </c>
      <c r="G112" s="711">
        <v>2.0224921295719156</v>
      </c>
      <c r="H112" s="711">
        <v>7.747480497316241</v>
      </c>
      <c r="I112" s="711">
        <v>1.0295828014685613</v>
      </c>
      <c r="J112" s="711">
        <v>9.51176394158764</v>
      </c>
      <c r="K112" s="711">
        <v>22.157461938381527</v>
      </c>
      <c r="L112" s="711">
        <v>5.1543153473786605</v>
      </c>
      <c r="M112" s="711">
        <v>1.2269964901314576</v>
      </c>
      <c r="N112" s="711">
        <v>3.6901356716069369</v>
      </c>
      <c r="O112" s="711">
        <v>1.9784517950545795</v>
      </c>
      <c r="P112" s="711">
        <v>2.4832146111666145</v>
      </c>
      <c r="Q112" s="711">
        <v>1.8968397136621502</v>
      </c>
      <c r="R112" s="712">
        <v>100</v>
      </c>
      <c r="S112" s="711">
        <v>89.485527542547715</v>
      </c>
      <c r="T112" s="711">
        <v>86.836720177969127</v>
      </c>
      <c r="U112" s="711">
        <v>13.163280875518184</v>
      </c>
      <c r="V112" s="711">
        <v>10.514473510939588</v>
      </c>
      <c r="W112" s="712">
        <v>100</v>
      </c>
    </row>
    <row r="113" spans="1:23" ht="9.75" customHeight="1">
      <c r="A113" s="708">
        <v>2000</v>
      </c>
      <c r="B113" s="711">
        <v>18.653446573786226</v>
      </c>
      <c r="C113" s="711">
        <v>17.50883641670616</v>
      </c>
      <c r="D113" s="711">
        <v>2.5146397047627032</v>
      </c>
      <c r="E113" s="711">
        <v>1.9136526718667395</v>
      </c>
      <c r="F113" s="711">
        <v>1.080944396633583</v>
      </c>
      <c r="G113" s="711">
        <v>2.0962036275041531</v>
      </c>
      <c r="H113" s="711">
        <v>7.8913254368420418</v>
      </c>
      <c r="I113" s="711">
        <v>0.95177568398522439</v>
      </c>
      <c r="J113" s="711">
        <v>9.4916192027429549</v>
      </c>
      <c r="K113" s="711">
        <v>21.76179024396086</v>
      </c>
      <c r="L113" s="711">
        <v>5.1394787494503653</v>
      </c>
      <c r="M113" s="711">
        <v>1.2611375258991342</v>
      </c>
      <c r="N113" s="711">
        <v>3.492612737155655</v>
      </c>
      <c r="O113" s="711">
        <v>1.9347184415522201</v>
      </c>
      <c r="P113" s="711">
        <v>2.4137604601705109</v>
      </c>
      <c r="Q113" s="711">
        <v>1.8940576137038285</v>
      </c>
      <c r="R113" s="712">
        <v>100</v>
      </c>
      <c r="S113" s="711">
        <v>89.813182338458702</v>
      </c>
      <c r="T113" s="711">
        <v>87.298542633695988</v>
      </c>
      <c r="U113" s="711">
        <v>12.70145685302637</v>
      </c>
      <c r="V113" s="711">
        <v>10.186817148263668</v>
      </c>
      <c r="W113" s="712">
        <v>100</v>
      </c>
    </row>
    <row r="114" spans="1:23" ht="9.75" customHeight="1">
      <c r="A114" s="708">
        <v>2001</v>
      </c>
      <c r="B114" s="711">
        <v>19.00318115115229</v>
      </c>
      <c r="C114" s="711">
        <v>17.745447712846186</v>
      </c>
      <c r="D114" s="711">
        <v>2.34937807032609</v>
      </c>
      <c r="E114" s="711">
        <v>1.7921574795651678</v>
      </c>
      <c r="F114" s="711">
        <v>1.1142398514510559</v>
      </c>
      <c r="G114" s="711">
        <v>2.2738437549418542</v>
      </c>
      <c r="H114" s="711">
        <v>7.8662741523816972</v>
      </c>
      <c r="I114" s="711">
        <v>0.92290809724378453</v>
      </c>
      <c r="J114" s="711">
        <v>9.474496207206732</v>
      </c>
      <c r="K114" s="711">
        <v>21.503780380180551</v>
      </c>
      <c r="L114" s="711">
        <v>5.0093472246547712</v>
      </c>
      <c r="M114" s="711">
        <v>1.3162441399175975</v>
      </c>
      <c r="N114" s="711">
        <v>3.4420075872869584</v>
      </c>
      <c r="O114" s="711">
        <v>1.8816566880183101</v>
      </c>
      <c r="P114" s="711">
        <v>2.4011695508673006</v>
      </c>
      <c r="Q114" s="711">
        <v>1.9038671017482047</v>
      </c>
      <c r="R114" s="712">
        <v>100</v>
      </c>
      <c r="S114" s="711">
        <v>90.05740219592613</v>
      </c>
      <c r="T114" s="711">
        <v>87.708024125600033</v>
      </c>
      <c r="U114" s="711">
        <v>12.291975024188515</v>
      </c>
      <c r="V114" s="711">
        <v>9.9425969538624255</v>
      </c>
      <c r="W114" s="712">
        <v>100</v>
      </c>
    </row>
    <row r="115" spans="1:23" ht="15" customHeight="1">
      <c r="A115" s="708">
        <v>2002</v>
      </c>
      <c r="B115" s="711">
        <v>19.038061796783918</v>
      </c>
      <c r="C115" s="711">
        <v>17.781524603508579</v>
      </c>
      <c r="D115" s="711">
        <v>2.3390384522520162</v>
      </c>
      <c r="E115" s="711">
        <v>1.741863733883374</v>
      </c>
      <c r="F115" s="711">
        <v>1.134956608420312</v>
      </c>
      <c r="G115" s="711">
        <v>2.2241337205692644</v>
      </c>
      <c r="H115" s="711">
        <v>7.7977057305858901</v>
      </c>
      <c r="I115" s="711">
        <v>0.92124497271642325</v>
      </c>
      <c r="J115" s="711">
        <v>9.234556322822316</v>
      </c>
      <c r="K115" s="711">
        <v>21.671764085017141</v>
      </c>
      <c r="L115" s="711">
        <v>5.0816334273829149</v>
      </c>
      <c r="M115" s="711">
        <v>1.2675756593243608</v>
      </c>
      <c r="N115" s="711">
        <v>3.5628962327278746</v>
      </c>
      <c r="O115" s="711">
        <v>1.9290259659627895</v>
      </c>
      <c r="P115" s="711">
        <v>2.3541530708683145</v>
      </c>
      <c r="Q115" s="711">
        <v>1.919865444711953</v>
      </c>
      <c r="R115" s="712">
        <v>100</v>
      </c>
      <c r="S115" s="711">
        <v>89.925103477535032</v>
      </c>
      <c r="T115" s="711">
        <v>87.586065025283006</v>
      </c>
      <c r="U115" s="711">
        <v>12.413934802254431</v>
      </c>
      <c r="V115" s="711">
        <v>10.074896350002415</v>
      </c>
      <c r="W115" s="712">
        <v>100</v>
      </c>
    </row>
    <row r="116" spans="1:23" ht="9.75" customHeight="1">
      <c r="A116" s="708">
        <v>2003</v>
      </c>
      <c r="B116" s="711">
        <v>19.26358594396164</v>
      </c>
      <c r="C116" s="711">
        <v>17.732484084131787</v>
      </c>
      <c r="D116" s="711">
        <v>2.2839446143326558</v>
      </c>
      <c r="E116" s="711">
        <v>1.7484797259379872</v>
      </c>
      <c r="F116" s="711">
        <v>1.1677469484873235</v>
      </c>
      <c r="G116" s="711">
        <v>2.1107138355386184</v>
      </c>
      <c r="H116" s="711">
        <v>7.9894232645358025</v>
      </c>
      <c r="I116" s="711">
        <v>0.9004556764438244</v>
      </c>
      <c r="J116" s="711">
        <v>9.1894634966735094</v>
      </c>
      <c r="K116" s="711">
        <v>21.328741459304243</v>
      </c>
      <c r="L116" s="711">
        <v>4.9867316827221098</v>
      </c>
      <c r="M116" s="711">
        <v>1.2836486577488306</v>
      </c>
      <c r="N116" s="711">
        <v>3.6616938247985371</v>
      </c>
      <c r="O116" s="711">
        <v>1.957215970604639</v>
      </c>
      <c r="P116" s="711">
        <v>2.4251903256385772</v>
      </c>
      <c r="Q116" s="711">
        <v>1.9704796257893182</v>
      </c>
      <c r="R116" s="712">
        <v>100</v>
      </c>
      <c r="S116" s="711">
        <v>89.761674313075105</v>
      </c>
      <c r="T116" s="711">
        <v>87.477729698742436</v>
      </c>
      <c r="U116" s="711">
        <v>12.522269437906962</v>
      </c>
      <c r="V116" s="711">
        <v>10.238324823574306</v>
      </c>
      <c r="W116" s="712">
        <v>100</v>
      </c>
    </row>
    <row r="117" spans="1:23" ht="9.75" customHeight="1">
      <c r="A117" s="708">
        <v>2004</v>
      </c>
      <c r="B117" s="711">
        <v>18.930472786923662</v>
      </c>
      <c r="C117" s="711">
        <v>17.975886444096648</v>
      </c>
      <c r="D117" s="711">
        <v>2.19944058987471</v>
      </c>
      <c r="E117" s="711">
        <v>1.7578815396332532</v>
      </c>
      <c r="F117" s="711">
        <v>1.09228643405338</v>
      </c>
      <c r="G117" s="711">
        <v>2.0903112576684548</v>
      </c>
      <c r="H117" s="711">
        <v>7.8041185775382269</v>
      </c>
      <c r="I117" s="711">
        <v>0.87603039762978829</v>
      </c>
      <c r="J117" s="711">
        <v>8.8521995597700087</v>
      </c>
      <c r="K117" s="711">
        <v>21.858184344216333</v>
      </c>
      <c r="L117" s="711">
        <v>5.0653215938669103</v>
      </c>
      <c r="M117" s="711">
        <v>1.3969724563327</v>
      </c>
      <c r="N117" s="711">
        <v>3.7230866315710185</v>
      </c>
      <c r="O117" s="711">
        <v>1.9637668957090131</v>
      </c>
      <c r="P117" s="711">
        <v>2.4043013650477474</v>
      </c>
      <c r="Q117" s="711">
        <v>2.0097411347220944</v>
      </c>
      <c r="R117" s="712">
        <v>100</v>
      </c>
      <c r="S117" s="711">
        <v>89.669495409388787</v>
      </c>
      <c r="T117" s="711">
        <v>87.470054819514075</v>
      </c>
      <c r="U117" s="711">
        <v>12.529947189139877</v>
      </c>
      <c r="V117" s="711">
        <v>10.330506599265167</v>
      </c>
      <c r="W117" s="712">
        <v>100</v>
      </c>
    </row>
    <row r="118" spans="1:23" ht="9.75" customHeight="1">
      <c r="A118" s="708">
        <v>2005</v>
      </c>
      <c r="B118" s="711">
        <v>18.808665190823238</v>
      </c>
      <c r="C118" s="711">
        <v>18.035717400857315</v>
      </c>
      <c r="D118" s="711">
        <v>2.187879677304347</v>
      </c>
      <c r="E118" s="711">
        <v>1.7765073916540226</v>
      </c>
      <c r="F118" s="711">
        <v>1.0319165236425143</v>
      </c>
      <c r="G118" s="711">
        <v>2.104020927128158</v>
      </c>
      <c r="H118" s="711">
        <v>7.6777736321501715</v>
      </c>
      <c r="I118" s="711">
        <v>0.89766949398469431</v>
      </c>
      <c r="J118" s="711">
        <v>9.0569289190690583</v>
      </c>
      <c r="K118" s="711">
        <v>21.797169365470239</v>
      </c>
      <c r="L118" s="711">
        <v>5.0115661351972074</v>
      </c>
      <c r="M118" s="711">
        <v>1.4848105862746561</v>
      </c>
      <c r="N118" s="711">
        <v>3.6666341649462311</v>
      </c>
      <c r="O118" s="711">
        <v>2.0328919069057863</v>
      </c>
      <c r="P118" s="711">
        <v>2.3963579832350819</v>
      </c>
      <c r="Q118" s="711">
        <v>2.0334905355321742</v>
      </c>
      <c r="R118" s="712">
        <v>100</v>
      </c>
      <c r="S118" s="711">
        <v>89.592806341151984</v>
      </c>
      <c r="T118" s="711">
        <v>87.404926663847647</v>
      </c>
      <c r="U118" s="711">
        <v>12.595073170327256</v>
      </c>
      <c r="V118" s="711">
        <v>10.407193493022909</v>
      </c>
      <c r="W118" s="712">
        <v>100</v>
      </c>
    </row>
    <row r="119" spans="1:23" ht="9.75" customHeight="1">
      <c r="A119" s="708">
        <v>2006</v>
      </c>
      <c r="B119" s="711">
        <v>19.367096233685288</v>
      </c>
      <c r="C119" s="711">
        <v>18.116871398794768</v>
      </c>
      <c r="D119" s="711">
        <v>2.1238615645026666</v>
      </c>
      <c r="E119" s="711">
        <v>1.7668307528743583</v>
      </c>
      <c r="F119" s="711">
        <v>1.0480748755364406</v>
      </c>
      <c r="G119" s="711">
        <v>2.0253268382758667</v>
      </c>
      <c r="H119" s="711">
        <v>7.5146151227693316</v>
      </c>
      <c r="I119" s="711">
        <v>0.89557044956097742</v>
      </c>
      <c r="J119" s="711">
        <v>8.9192501565994835</v>
      </c>
      <c r="K119" s="711">
        <v>21.45718842143058</v>
      </c>
      <c r="L119" s="711">
        <v>4.9506002073485957</v>
      </c>
      <c r="M119" s="711">
        <v>1.5039292092619851</v>
      </c>
      <c r="N119" s="711">
        <v>3.7691762478608433</v>
      </c>
      <c r="O119" s="711">
        <v>2.0607153681991912</v>
      </c>
      <c r="P119" s="711">
        <v>2.4340205576651366</v>
      </c>
      <c r="Q119" s="711">
        <v>2.0468721293332983</v>
      </c>
      <c r="R119" s="712">
        <v>100</v>
      </c>
      <c r="S119" s="711">
        <v>89.460834585870145</v>
      </c>
      <c r="T119" s="711">
        <v>87.33697302136747</v>
      </c>
      <c r="U119" s="711">
        <v>12.663026512331335</v>
      </c>
      <c r="V119" s="711">
        <v>10.539164947828668</v>
      </c>
      <c r="W119" s="712">
        <v>100</v>
      </c>
    </row>
    <row r="120" spans="1:23" ht="15" customHeight="1">
      <c r="A120" s="708">
        <v>2007</v>
      </c>
      <c r="B120" s="711">
        <v>19.560672454060725</v>
      </c>
      <c r="C120" s="711">
        <v>18.179450344452768</v>
      </c>
      <c r="D120" s="711">
        <v>2.1133700553768415</v>
      </c>
      <c r="E120" s="711">
        <v>1.812874748454002</v>
      </c>
      <c r="F120" s="711">
        <v>1.0193506073825995</v>
      </c>
      <c r="G120" s="711">
        <v>1.9971096813995506</v>
      </c>
      <c r="H120" s="711">
        <v>7.1844477739097226</v>
      </c>
      <c r="I120" s="711">
        <v>0.94536156524038251</v>
      </c>
      <c r="J120" s="711">
        <v>8.7181445085856133</v>
      </c>
      <c r="K120" s="711">
        <v>21.597160651595939</v>
      </c>
      <c r="L120" s="711">
        <v>4.9933287797999384</v>
      </c>
      <c r="M120" s="711">
        <v>1.5075967625846443</v>
      </c>
      <c r="N120" s="711">
        <v>3.8491739009092378</v>
      </c>
      <c r="O120" s="711">
        <v>2.1439269084446013</v>
      </c>
      <c r="P120" s="711">
        <v>2.3158310198445924</v>
      </c>
      <c r="Q120" s="711">
        <v>2.0621999441824936</v>
      </c>
      <c r="R120" s="712">
        <v>100</v>
      </c>
      <c r="S120" s="711">
        <v>89.186462638992936</v>
      </c>
      <c r="T120" s="711">
        <v>87.073092583616088</v>
      </c>
      <c r="U120" s="711">
        <v>12.92690712260756</v>
      </c>
      <c r="V120" s="711">
        <v>10.813537067230717</v>
      </c>
      <c r="W120" s="712">
        <v>100</v>
      </c>
    </row>
    <row r="121" spans="1:23" ht="9.75" customHeight="1">
      <c r="A121" s="708">
        <v>2008</v>
      </c>
      <c r="B121" s="711">
        <v>19.206002641513297</v>
      </c>
      <c r="C121" s="711">
        <v>17.79860347901635</v>
      </c>
      <c r="D121" s="711">
        <v>2.2238705921757966</v>
      </c>
      <c r="E121" s="711">
        <v>1.8818490300556239</v>
      </c>
      <c r="F121" s="711">
        <v>0.95357840219160772</v>
      </c>
      <c r="G121" s="711">
        <v>2.0187951130541362</v>
      </c>
      <c r="H121" s="711">
        <v>7.2159156295387294</v>
      </c>
      <c r="I121" s="711">
        <v>0.9261957381830308</v>
      </c>
      <c r="J121" s="711">
        <v>8.8624791026460468</v>
      </c>
      <c r="K121" s="711">
        <v>22.192538675645277</v>
      </c>
      <c r="L121" s="711">
        <v>4.9243006059684156</v>
      </c>
      <c r="M121" s="711">
        <v>1.5147491805604514</v>
      </c>
      <c r="N121" s="711">
        <v>3.7424714677072806</v>
      </c>
      <c r="O121" s="711">
        <v>2.1440848970087716</v>
      </c>
      <c r="P121" s="711">
        <v>2.3560410356019243</v>
      </c>
      <c r="Q121" s="711">
        <v>2.0385252867124275</v>
      </c>
      <c r="R121" s="712">
        <v>100</v>
      </c>
      <c r="S121" s="711">
        <v>89.266874457912039</v>
      </c>
      <c r="T121" s="711">
        <v>87.043003865736239</v>
      </c>
      <c r="U121" s="711">
        <v>12.956997011842931</v>
      </c>
      <c r="V121" s="711">
        <v>10.733126419667133</v>
      </c>
      <c r="W121" s="712">
        <v>100</v>
      </c>
    </row>
    <row r="122" spans="1:23" ht="9.75" customHeight="1">
      <c r="A122" s="708">
        <v>2009</v>
      </c>
      <c r="B122" s="711">
        <v>17.967365708438916</v>
      </c>
      <c r="C122" s="711">
        <v>19.096040306064257</v>
      </c>
      <c r="D122" s="711">
        <v>2.4475186413894221</v>
      </c>
      <c r="E122" s="711">
        <v>1.9694387003674556</v>
      </c>
      <c r="F122" s="711">
        <v>0.8746551487591967</v>
      </c>
      <c r="G122" s="711">
        <v>1.9507277208328995</v>
      </c>
      <c r="H122" s="711">
        <v>7.1991882255513078</v>
      </c>
      <c r="I122" s="711">
        <v>0.96594597096389745</v>
      </c>
      <c r="J122" s="711">
        <v>8.7578323589064606</v>
      </c>
      <c r="K122" s="711">
        <v>21.891721751951746</v>
      </c>
      <c r="L122" s="711">
        <v>5.1086319840124572</v>
      </c>
      <c r="M122" s="711">
        <v>1.2998753659266311</v>
      </c>
      <c r="N122" s="711">
        <v>3.9002613348408435</v>
      </c>
      <c r="O122" s="711">
        <v>2.1392560965732241</v>
      </c>
      <c r="P122" s="711">
        <v>2.402456150790699</v>
      </c>
      <c r="Q122" s="711">
        <v>2.0290850305221242</v>
      </c>
      <c r="R122" s="712">
        <v>100</v>
      </c>
      <c r="S122" s="711">
        <v>88.996013362623998</v>
      </c>
      <c r="T122" s="711">
        <v>86.548494721234576</v>
      </c>
      <c r="U122" s="711">
        <v>13.451505774656967</v>
      </c>
      <c r="V122" s="711">
        <v>11.003987133267545</v>
      </c>
      <c r="W122" s="712">
        <v>100</v>
      </c>
    </row>
    <row r="123" spans="1:23" ht="9.75" customHeight="1">
      <c r="A123" s="708">
        <v>2010</v>
      </c>
      <c r="B123" s="711">
        <v>18.939581097234186</v>
      </c>
      <c r="C123" s="711">
        <v>19.226858461641246</v>
      </c>
      <c r="D123" s="711">
        <v>2.3379573079956368</v>
      </c>
      <c r="E123" s="711">
        <v>1.9091594494221604</v>
      </c>
      <c r="F123" s="711">
        <v>0.92323500064632036</v>
      </c>
      <c r="G123" s="711">
        <v>1.9304976086145069</v>
      </c>
      <c r="H123" s="711">
        <v>7.1997562863736775</v>
      </c>
      <c r="I123" s="711">
        <v>0.90484711254544214</v>
      </c>
      <c r="J123" s="711">
        <v>9.0668447799823682</v>
      </c>
      <c r="K123" s="711">
        <v>21.154782262644279</v>
      </c>
      <c r="L123" s="711">
        <v>4.9882888195284618</v>
      </c>
      <c r="M123" s="711">
        <v>1.3027508558298826</v>
      </c>
      <c r="N123" s="711">
        <v>3.7443929163283771</v>
      </c>
      <c r="O123" s="711">
        <v>2.1350588877769918</v>
      </c>
      <c r="P123" s="711">
        <v>2.1992145391590281</v>
      </c>
      <c r="Q123" s="711">
        <v>2.0367757762017566</v>
      </c>
      <c r="R123" s="712">
        <v>100</v>
      </c>
      <c r="S123" s="711">
        <v>89.269767019649592</v>
      </c>
      <c r="T123" s="711">
        <v>86.931809711653955</v>
      </c>
      <c r="U123" s="711">
        <v>13.068191450270366</v>
      </c>
      <c r="V123" s="711">
        <v>10.730234142274728</v>
      </c>
      <c r="W123" s="712">
        <v>100</v>
      </c>
    </row>
    <row r="124" spans="1:23" ht="16" customHeight="1">
      <c r="A124" s="708">
        <v>2011</v>
      </c>
      <c r="B124" s="711">
        <v>19.313361879199416</v>
      </c>
      <c r="C124" s="711">
        <v>19.762329880307604</v>
      </c>
      <c r="D124" s="711">
        <v>2.2982007052346738</v>
      </c>
      <c r="E124" s="711">
        <v>1.868730070125727</v>
      </c>
      <c r="F124" s="711">
        <v>0.86722140007323911</v>
      </c>
      <c r="G124" s="711">
        <v>1.7849807781720131</v>
      </c>
      <c r="H124" s="711">
        <v>7.0784523513994282</v>
      </c>
      <c r="I124" s="711">
        <v>0.90833389336994375</v>
      </c>
      <c r="J124" s="711">
        <v>9.1134550052872036</v>
      </c>
      <c r="K124" s="711">
        <v>20.688804708147778</v>
      </c>
      <c r="L124" s="711">
        <v>5.0081073185584248</v>
      </c>
      <c r="M124" s="711">
        <v>1.3733616871868652</v>
      </c>
      <c r="N124" s="711">
        <v>3.6935320571813381</v>
      </c>
      <c r="O124" s="711">
        <v>1.9880093647264712</v>
      </c>
      <c r="P124" s="711">
        <v>2.2002330209471981</v>
      </c>
      <c r="Q124" s="711">
        <v>2.0528854686272062</v>
      </c>
      <c r="R124" s="712">
        <v>100</v>
      </c>
      <c r="S124" s="711">
        <v>89.488508734513843</v>
      </c>
      <c r="T124" s="711">
        <v>87.190308029279166</v>
      </c>
      <c r="U124" s="711">
        <v>12.80969155926536</v>
      </c>
      <c r="V124" s="711">
        <v>10.511490854030686</v>
      </c>
      <c r="W124" s="712">
        <v>100</v>
      </c>
    </row>
    <row r="125" spans="1:23" ht="9.75" customHeight="1">
      <c r="A125" s="708">
        <v>2012</v>
      </c>
      <c r="B125" s="711">
        <v>19.243503330974729</v>
      </c>
      <c r="C125" s="711">
        <v>19.8408412213129</v>
      </c>
      <c r="D125" s="711">
        <v>2.1740005073228041</v>
      </c>
      <c r="E125" s="711">
        <v>1.925307798085524</v>
      </c>
      <c r="F125" s="711">
        <v>0.93292511648398591</v>
      </c>
      <c r="G125" s="711">
        <v>1.8987991135201527</v>
      </c>
      <c r="H125" s="711">
        <v>6.9523112558909519</v>
      </c>
      <c r="I125" s="711">
        <v>0.93740838150674877</v>
      </c>
      <c r="J125" s="711">
        <v>9.1675488298198999</v>
      </c>
      <c r="K125" s="711">
        <v>20.400666061439463</v>
      </c>
      <c r="L125" s="711">
        <v>5.1028328638372296</v>
      </c>
      <c r="M125" s="711">
        <v>1.3640939615235705</v>
      </c>
      <c r="N125" s="711">
        <v>3.6207616517362458</v>
      </c>
      <c r="O125" s="711">
        <v>2.1088818872408313</v>
      </c>
      <c r="P125" s="711">
        <v>2.2971021187402374</v>
      </c>
      <c r="Q125" s="711">
        <v>2.0330165680947356</v>
      </c>
      <c r="R125" s="712">
        <v>100</v>
      </c>
      <c r="S125" s="711">
        <v>89.374624380865924</v>
      </c>
      <c r="T125" s="711">
        <v>87.200623873543122</v>
      </c>
      <c r="U125" s="711">
        <v>12.799376793986889</v>
      </c>
      <c r="V125" s="711">
        <v>10.625376286664086</v>
      </c>
      <c r="W125" s="712">
        <v>100</v>
      </c>
    </row>
    <row r="126" spans="1:23" ht="9.75" customHeight="1">
      <c r="A126" s="708">
        <v>2013</v>
      </c>
      <c r="B126" s="711">
        <v>19.439571527040865</v>
      </c>
      <c r="C126" s="711">
        <v>20.279435635424786</v>
      </c>
      <c r="D126" s="711">
        <v>2.0905740464544267</v>
      </c>
      <c r="E126" s="711">
        <v>1.9024563286154648</v>
      </c>
      <c r="F126" s="711">
        <v>0.90629547926630216</v>
      </c>
      <c r="G126" s="711">
        <v>1.9383828738314344</v>
      </c>
      <c r="H126" s="711">
        <v>6.9255439582550302</v>
      </c>
      <c r="I126" s="711">
        <v>0.95750292514937851</v>
      </c>
      <c r="J126" s="711">
        <v>8.994007461289085</v>
      </c>
      <c r="K126" s="711">
        <v>20.124019161886597</v>
      </c>
      <c r="L126" s="711">
        <v>4.9781686240708254</v>
      </c>
      <c r="M126" s="711">
        <v>1.300471742592167</v>
      </c>
      <c r="N126" s="711">
        <v>3.6583985985845064</v>
      </c>
      <c r="O126" s="711">
        <v>2.1094736324843648</v>
      </c>
      <c r="P126" s="711">
        <v>2.322440444489895</v>
      </c>
      <c r="Q126" s="711">
        <v>2.0732594199106718</v>
      </c>
      <c r="R126" s="712">
        <v>100</v>
      </c>
      <c r="S126" s="711">
        <v>89.298910954601411</v>
      </c>
      <c r="T126" s="711">
        <v>87.20833690814699</v>
      </c>
      <c r="U126" s="711">
        <v>12.791664951198813</v>
      </c>
      <c r="V126" s="711">
        <v>10.701090904744387</v>
      </c>
      <c r="W126" s="712">
        <v>100</v>
      </c>
    </row>
    <row r="127" spans="1:23" ht="9.75" customHeight="1">
      <c r="A127" s="708">
        <v>2014</v>
      </c>
      <c r="B127" s="711">
        <v>19.441909101486225</v>
      </c>
      <c r="C127" s="711">
        <v>20.368643326150078</v>
      </c>
      <c r="D127" s="711">
        <v>2.0767531945245392</v>
      </c>
      <c r="E127" s="711">
        <v>1.9043867170506166</v>
      </c>
      <c r="F127" s="711">
        <v>0.89040972369765581</v>
      </c>
      <c r="G127" s="711">
        <v>1.9412684260580124</v>
      </c>
      <c r="H127" s="711">
        <v>7.1514706700660655</v>
      </c>
      <c r="I127" s="711">
        <v>0.96654525955828052</v>
      </c>
      <c r="J127" s="711">
        <v>9.1108448164223343</v>
      </c>
      <c r="K127" s="711">
        <v>19.619822872087493</v>
      </c>
      <c r="L127" s="711">
        <v>4.8911452484292957</v>
      </c>
      <c r="M127" s="711">
        <v>1.3603359182930161</v>
      </c>
      <c r="N127" s="711">
        <v>3.8403353618437692</v>
      </c>
      <c r="O127" s="711">
        <v>2.0364016450663187</v>
      </c>
      <c r="P127" s="711">
        <v>2.2941894052063416</v>
      </c>
      <c r="Q127" s="711">
        <v>2.1055383140599551</v>
      </c>
      <c r="R127" s="712">
        <v>100</v>
      </c>
      <c r="S127" s="711">
        <v>89.146792702421067</v>
      </c>
      <c r="T127" s="711">
        <v>87.070039507896524</v>
      </c>
      <c r="U127" s="711">
        <v>12.929960492103479</v>
      </c>
      <c r="V127" s="711">
        <v>10.85320729757894</v>
      </c>
      <c r="W127" s="712">
        <v>100</v>
      </c>
    </row>
    <row r="128" spans="1:23" ht="9.75" customHeight="1">
      <c r="A128" s="708">
        <v>2015</v>
      </c>
      <c r="B128" s="711">
        <v>20.01714682389251</v>
      </c>
      <c r="C128" s="711">
        <v>20.400742450855752</v>
      </c>
      <c r="D128" s="711">
        <v>2.0928900975266673</v>
      </c>
      <c r="E128" s="711">
        <v>1.9288573375378326</v>
      </c>
      <c r="F128" s="711">
        <v>0.9030195358067068</v>
      </c>
      <c r="G128" s="711">
        <v>1.9232358716758229</v>
      </c>
      <c r="H128" s="711">
        <v>6.9850183631951106</v>
      </c>
      <c r="I128" s="711">
        <v>0.94404448610479641</v>
      </c>
      <c r="J128" s="711">
        <v>8.4891727237378269</v>
      </c>
      <c r="K128" s="711">
        <v>19.609284475329446</v>
      </c>
      <c r="L128" s="711">
        <v>5.0446773550660602</v>
      </c>
      <c r="M128" s="711">
        <v>1.3378935166280468</v>
      </c>
      <c r="N128" s="711">
        <v>3.9264398317387683</v>
      </c>
      <c r="O128" s="711">
        <v>2.0368404821603359</v>
      </c>
      <c r="P128" s="711">
        <v>2.2515776014120097</v>
      </c>
      <c r="Q128" s="711">
        <v>2.1091590473323087</v>
      </c>
      <c r="R128" s="712">
        <v>100</v>
      </c>
      <c r="S128" s="711">
        <v>89.054658815125961</v>
      </c>
      <c r="T128" s="711">
        <v>86.961768717599284</v>
      </c>
      <c r="U128" s="711">
        <v>13.038231282400709</v>
      </c>
      <c r="V128" s="711">
        <v>10.945341184874042</v>
      </c>
      <c r="W128" s="712">
        <v>100</v>
      </c>
    </row>
    <row r="129" spans="1:23" s="233" customFormat="1" ht="9.75" customHeight="1">
      <c r="A129" s="708">
        <v>2016</v>
      </c>
      <c r="B129" s="711">
        <v>19.567326698302825</v>
      </c>
      <c r="C129" s="711">
        <v>20.156582901431495</v>
      </c>
      <c r="D129" s="711">
        <v>2.1155051891863121</v>
      </c>
      <c r="E129" s="711">
        <v>1.8998289749722577</v>
      </c>
      <c r="F129" s="711">
        <v>0.91452868024915501</v>
      </c>
      <c r="G129" s="711">
        <v>1.9675656473436156</v>
      </c>
      <c r="H129" s="711">
        <v>7.1809868306100082</v>
      </c>
      <c r="I129" s="711">
        <v>0.93819528095894356</v>
      </c>
      <c r="J129" s="711">
        <v>9.5710124149358773</v>
      </c>
      <c r="K129" s="711">
        <v>19.219615806970832</v>
      </c>
      <c r="L129" s="711">
        <v>4.9575530461084867</v>
      </c>
      <c r="M129" s="711">
        <v>1.2342291897371098</v>
      </c>
      <c r="N129" s="711">
        <v>3.8892708987839635</v>
      </c>
      <c r="O129" s="711">
        <v>2.0042183473520629</v>
      </c>
      <c r="P129" s="711">
        <v>2.2810031462587985</v>
      </c>
      <c r="Q129" s="711">
        <v>2.1025769467982562</v>
      </c>
      <c r="R129" s="712">
        <v>100</v>
      </c>
      <c r="S129" s="711">
        <v>89.165909551134519</v>
      </c>
      <c r="T129" s="711">
        <v>87.05040436194821</v>
      </c>
      <c r="U129" s="711">
        <v>12.949595638051797</v>
      </c>
      <c r="V129" s="711">
        <v>10.834090448865483</v>
      </c>
      <c r="W129" s="712">
        <v>100</v>
      </c>
    </row>
    <row r="130" spans="1:23" ht="15" customHeight="1">
      <c r="A130" s="708">
        <v>2017</v>
      </c>
      <c r="B130" s="711">
        <v>19.815776861880572</v>
      </c>
      <c r="C130" s="711">
        <v>20.508463529186237</v>
      </c>
      <c r="D130" s="711">
        <v>2.0632511106306244</v>
      </c>
      <c r="E130" s="711">
        <v>1.9080728859009539</v>
      </c>
      <c r="F130" s="711">
        <v>0.92744377745926943</v>
      </c>
      <c r="G130" s="711">
        <v>2.0192323552948048</v>
      </c>
      <c r="H130" s="711">
        <v>7.0439418526633961</v>
      </c>
      <c r="I130" s="711">
        <v>1.0607463125725838</v>
      </c>
      <c r="J130" s="711">
        <v>9.3141883201558553</v>
      </c>
      <c r="K130" s="711">
        <v>18.954672004529456</v>
      </c>
      <c r="L130" s="711">
        <v>4.8315616369346817</v>
      </c>
      <c r="M130" s="711">
        <v>1.2344992075681145</v>
      </c>
      <c r="N130" s="711">
        <v>3.8864037189686571</v>
      </c>
      <c r="O130" s="711">
        <v>1.9769322075079299</v>
      </c>
      <c r="P130" s="711">
        <v>2.341612927673594</v>
      </c>
      <c r="Q130" s="711">
        <v>2.1132012910732714</v>
      </c>
      <c r="R130" s="712">
        <v>100</v>
      </c>
      <c r="S130" s="711">
        <v>89.054643583976599</v>
      </c>
      <c r="T130" s="711">
        <v>86.991392473345982</v>
      </c>
      <c r="U130" s="711">
        <v>13.008607526654021</v>
      </c>
      <c r="V130" s="711">
        <v>10.945356416023396</v>
      </c>
      <c r="W130" s="712">
        <v>100</v>
      </c>
    </row>
    <row r="131" spans="1:23" ht="9.75" customHeight="1">
      <c r="A131" s="708">
        <v>2018</v>
      </c>
      <c r="B131" s="711">
        <v>20.1253669561546</v>
      </c>
      <c r="C131" s="711">
        <v>20.176487384368958</v>
      </c>
      <c r="D131" s="711">
        <v>2.0715591977618639</v>
      </c>
      <c r="E131" s="711">
        <v>1.9631738048421128</v>
      </c>
      <c r="F131" s="711">
        <v>0.87772778268056184</v>
      </c>
      <c r="G131" s="711">
        <v>1.9986918090620134</v>
      </c>
      <c r="H131" s="711">
        <v>6.7910932676372369</v>
      </c>
      <c r="I131" s="711">
        <v>0.97816424532007806</v>
      </c>
      <c r="J131" s="711">
        <v>9.6521879172429408</v>
      </c>
      <c r="K131" s="711">
        <v>19.095653872395342</v>
      </c>
      <c r="L131" s="711">
        <v>4.7336021824220138</v>
      </c>
      <c r="M131" s="711">
        <v>1.1911061079741756</v>
      </c>
      <c r="N131" s="711">
        <v>3.8862090428616978</v>
      </c>
      <c r="O131" s="711">
        <v>1.9803205513945368</v>
      </c>
      <c r="P131" s="711">
        <v>2.3839224835387967</v>
      </c>
      <c r="Q131" s="711">
        <v>2.0947333943430699</v>
      </c>
      <c r="R131" s="712">
        <v>100</v>
      </c>
      <c r="S131" s="711">
        <v>89.097398961238511</v>
      </c>
      <c r="T131" s="711">
        <v>87.02583976347664</v>
      </c>
      <c r="U131" s="711">
        <v>12.974160236523359</v>
      </c>
      <c r="V131" s="711">
        <v>10.902601038761494</v>
      </c>
      <c r="W131" s="712">
        <v>100</v>
      </c>
    </row>
    <row r="132" spans="1:23" ht="9.75" customHeight="1">
      <c r="A132" s="708">
        <v>2019</v>
      </c>
      <c r="B132" s="711">
        <v>19.556519663188389</v>
      </c>
      <c r="C132" s="711">
        <v>20.541042372763677</v>
      </c>
      <c r="D132" s="711">
        <v>2.0914930820740638</v>
      </c>
      <c r="E132" s="711">
        <v>2.0121233808058396</v>
      </c>
      <c r="F132" s="711">
        <v>0.83605471533052556</v>
      </c>
      <c r="G132" s="711">
        <v>2.0787237860650229</v>
      </c>
      <c r="H132" s="711">
        <v>6.7844111938696274</v>
      </c>
      <c r="I132" s="711">
        <v>1.0664073890904739</v>
      </c>
      <c r="J132" s="711">
        <v>9.8928033916155993</v>
      </c>
      <c r="K132" s="711">
        <v>18.859071920153045</v>
      </c>
      <c r="L132" s="711">
        <v>4.6972267411244069</v>
      </c>
      <c r="M132" s="711">
        <v>1.0954853229736239</v>
      </c>
      <c r="N132" s="711">
        <v>3.918718509364008</v>
      </c>
      <c r="O132" s="711">
        <v>2.0420045695803526</v>
      </c>
      <c r="P132" s="711">
        <v>2.4681950584869967</v>
      </c>
      <c r="Q132" s="711">
        <v>2.0597189035143471</v>
      </c>
      <c r="R132" s="712">
        <v>100</v>
      </c>
      <c r="S132" s="711">
        <v>88.901027247644976</v>
      </c>
      <c r="T132" s="711">
        <v>86.809534165570909</v>
      </c>
      <c r="U132" s="711">
        <v>13.190465834429085</v>
      </c>
      <c r="V132" s="711">
        <v>11.098972752355021</v>
      </c>
      <c r="W132" s="712">
        <v>100</v>
      </c>
    </row>
    <row r="133" spans="1:23" ht="9.75" customHeight="1">
      <c r="A133" s="708">
        <v>2020</v>
      </c>
      <c r="B133" s="711">
        <v>19.298749452602852</v>
      </c>
      <c r="C133" s="711">
        <v>20.597503427781632</v>
      </c>
      <c r="D133" s="711">
        <v>2.1188069665318352</v>
      </c>
      <c r="E133" s="711">
        <v>2.0743936163289258</v>
      </c>
      <c r="F133" s="711">
        <v>0.79151476510733398</v>
      </c>
      <c r="G133" s="711">
        <v>1.8724326935910687</v>
      </c>
      <c r="H133" s="711">
        <v>6.7219729902941108</v>
      </c>
      <c r="I133" s="711">
        <v>1.1203794992736302</v>
      </c>
      <c r="J133" s="711">
        <v>9.8784361373671761</v>
      </c>
      <c r="K133" s="711">
        <v>18.973766412262577</v>
      </c>
      <c r="L133" s="711">
        <v>4.7042447132742016</v>
      </c>
      <c r="M133" s="711">
        <v>1.0419860506109337</v>
      </c>
      <c r="N133" s="711">
        <v>3.9570171074707439</v>
      </c>
      <c r="O133" s="711">
        <v>2.0945490826340807</v>
      </c>
      <c r="P133" s="711">
        <v>2.6521391232600493</v>
      </c>
      <c r="Q133" s="711">
        <v>2.1021079616088456</v>
      </c>
      <c r="R133" s="712">
        <v>100</v>
      </c>
      <c r="S133" s="711">
        <v>88.651552732683768</v>
      </c>
      <c r="T133" s="711">
        <v>86.532745766151933</v>
      </c>
      <c r="U133" s="711">
        <v>13.467254233848061</v>
      </c>
      <c r="V133" s="711">
        <v>11.348447267316226</v>
      </c>
      <c r="W133" s="712">
        <v>100</v>
      </c>
    </row>
    <row r="134" spans="1:23" ht="9.75" customHeight="1">
      <c r="A134" s="708">
        <v>2021</v>
      </c>
      <c r="B134" s="711">
        <v>19.59541943670806</v>
      </c>
      <c r="C134" s="711">
        <v>20.659945772610495</v>
      </c>
      <c r="D134" s="711">
        <v>2.0382667588802281</v>
      </c>
      <c r="E134" s="711">
        <v>2.0968116745692029</v>
      </c>
      <c r="F134" s="711">
        <v>0.88145832424697446</v>
      </c>
      <c r="G134" s="711">
        <v>2.0279246133364901</v>
      </c>
      <c r="H134" s="711">
        <v>6.7081752306896698</v>
      </c>
      <c r="I134" s="711">
        <v>1.1482575998305264</v>
      </c>
      <c r="J134" s="711">
        <v>9.5214759985129529</v>
      </c>
      <c r="K134" s="711">
        <v>18.74505359394049</v>
      </c>
      <c r="L134" s="711">
        <v>4.8432522103216886</v>
      </c>
      <c r="M134" s="711">
        <v>1.029611664600169</v>
      </c>
      <c r="N134" s="711">
        <v>3.9216715369550004</v>
      </c>
      <c r="O134" s="711">
        <v>2.1405648288337686</v>
      </c>
      <c r="P134" s="711">
        <v>2.5484594727627305</v>
      </c>
      <c r="Q134" s="711">
        <v>2.0936514908897572</v>
      </c>
      <c r="R134" s="712">
        <v>100</v>
      </c>
      <c r="S134" s="711">
        <v>88.599043076609945</v>
      </c>
      <c r="T134" s="711">
        <v>86.560776317729719</v>
      </c>
      <c r="U134" s="711">
        <v>13.439223889958484</v>
      </c>
      <c r="V134" s="711">
        <v>11.400957131078254</v>
      </c>
      <c r="W134" s="712">
        <v>100</v>
      </c>
    </row>
    <row r="135" spans="1:23" ht="15" customHeight="1">
      <c r="A135" s="708">
        <v>2022</v>
      </c>
      <c r="B135" s="711">
        <v>19.250199442626922</v>
      </c>
      <c r="C135" s="711">
        <v>20.863624863685931</v>
      </c>
      <c r="D135" s="711">
        <v>1.977358439355386</v>
      </c>
      <c r="E135" s="711">
        <v>2.2929359020962075</v>
      </c>
      <c r="F135" s="711">
        <v>0.93903191566703015</v>
      </c>
      <c r="G135" s="711">
        <v>2.0273172906821761</v>
      </c>
      <c r="H135" s="711">
        <v>6.4062550830001213</v>
      </c>
      <c r="I135" s="711">
        <v>1.130892523930692</v>
      </c>
      <c r="J135" s="711">
        <v>9.4928862716587901</v>
      </c>
      <c r="K135" s="711">
        <v>18.762560620380469</v>
      </c>
      <c r="L135" s="711">
        <v>4.9501944020356232</v>
      </c>
      <c r="M135" s="711">
        <v>1.0355159093662911</v>
      </c>
      <c r="N135" s="711">
        <v>4.0306869259663154</v>
      </c>
      <c r="O135" s="711">
        <v>2.2428400823942809</v>
      </c>
      <c r="P135" s="711">
        <v>2.5037487459105781</v>
      </c>
      <c r="Q135" s="711">
        <v>2.0939514843087363</v>
      </c>
      <c r="R135" s="712">
        <v>100</v>
      </c>
      <c r="S135" s="711">
        <v>88.208692984369321</v>
      </c>
      <c r="T135" s="711">
        <v>86.231334545013937</v>
      </c>
      <c r="U135" s="711">
        <v>13.768665358051617</v>
      </c>
      <c r="V135" s="711">
        <v>11.791306918696232</v>
      </c>
      <c r="W135" s="712">
        <v>100</v>
      </c>
    </row>
    <row r="136" spans="1:23" ht="28" customHeight="1">
      <c r="A136" s="707"/>
      <c r="B136" s="1228" t="s">
        <v>60</v>
      </c>
      <c r="C136" s="1229"/>
      <c r="D136" s="1229"/>
      <c r="E136" s="1229"/>
      <c r="F136" s="1229"/>
      <c r="G136" s="1229"/>
      <c r="H136" s="1229"/>
      <c r="I136" s="1229"/>
      <c r="J136" s="1229"/>
      <c r="K136" s="1228" t="s">
        <v>60</v>
      </c>
      <c r="L136" s="1229"/>
      <c r="M136" s="1229"/>
      <c r="N136" s="1229"/>
      <c r="O136" s="1229"/>
      <c r="P136" s="1229"/>
      <c r="Q136" s="1229"/>
      <c r="R136" s="1229"/>
      <c r="S136" s="1228" t="s">
        <v>60</v>
      </c>
      <c r="T136" s="1229"/>
      <c r="U136" s="1229"/>
      <c r="V136" s="1229"/>
      <c r="W136" s="1229"/>
    </row>
    <row r="137" spans="1:23" ht="9.75" customHeight="1">
      <c r="A137" s="708">
        <v>1991</v>
      </c>
      <c r="B137" s="711">
        <v>45.04929273204062</v>
      </c>
      <c r="C137" s="711">
        <v>37.048736750477481</v>
      </c>
      <c r="D137" s="711">
        <v>25.924540882316979</v>
      </c>
      <c r="E137" s="711">
        <v>35.120639398379865</v>
      </c>
      <c r="F137" s="711">
        <v>34.601630453551415</v>
      </c>
      <c r="G137" s="711">
        <v>21.845757106693963</v>
      </c>
      <c r="H137" s="711">
        <v>32.637884255556912</v>
      </c>
      <c r="I137" s="711">
        <v>29.059691227953806</v>
      </c>
      <c r="J137" s="711">
        <v>36.533013963571982</v>
      </c>
      <c r="K137" s="711">
        <v>38.40561085498036</v>
      </c>
      <c r="L137" s="711">
        <v>40.999753504792061</v>
      </c>
      <c r="M137" s="711">
        <v>39.445236495108595</v>
      </c>
      <c r="N137" s="711">
        <v>36.415945188092614</v>
      </c>
      <c r="O137" s="711">
        <v>37.02651292906576</v>
      </c>
      <c r="P137" s="711">
        <v>28.822832767691025</v>
      </c>
      <c r="Q137" s="711">
        <v>32.908882411506056</v>
      </c>
      <c r="R137" s="711">
        <v>36.841820767347933</v>
      </c>
      <c r="S137" s="711">
        <v>36.994977069294102</v>
      </c>
      <c r="T137" s="711">
        <v>37.530734292520883</v>
      </c>
      <c r="U137" s="711">
        <v>31.370076739087445</v>
      </c>
      <c r="V137" s="711">
        <v>34.77020157688596</v>
      </c>
      <c r="W137" s="711">
        <v>36.841820767347933</v>
      </c>
    </row>
    <row r="138" spans="1:23" ht="9.75" customHeight="1">
      <c r="A138" s="708">
        <v>1992</v>
      </c>
      <c r="B138" s="711">
        <v>43.903988857526272</v>
      </c>
      <c r="C138" s="711">
        <v>36.342529314582457</v>
      </c>
      <c r="D138" s="711">
        <v>24.7154908855019</v>
      </c>
      <c r="E138" s="711">
        <v>31.517996706058849</v>
      </c>
      <c r="F138" s="711">
        <v>33.940241756592812</v>
      </c>
      <c r="G138" s="711">
        <v>20.919727382744163</v>
      </c>
      <c r="H138" s="711">
        <v>32.534689339645347</v>
      </c>
      <c r="I138" s="711">
        <v>25.9379770701883</v>
      </c>
      <c r="J138" s="711">
        <v>35.689428360914505</v>
      </c>
      <c r="K138" s="711">
        <v>37.310736064134055</v>
      </c>
      <c r="L138" s="711">
        <v>39.838780279877042</v>
      </c>
      <c r="M138" s="711">
        <v>38.356468530837731</v>
      </c>
      <c r="N138" s="711">
        <v>32.504527110745904</v>
      </c>
      <c r="O138" s="711">
        <v>34.149684328487332</v>
      </c>
      <c r="P138" s="711">
        <v>28.718179407356867</v>
      </c>
      <c r="Q138" s="711">
        <v>33.239034939076639</v>
      </c>
      <c r="R138" s="711">
        <v>35.769198702474647</v>
      </c>
      <c r="S138" s="711">
        <v>36.104718668730975</v>
      </c>
      <c r="T138" s="711">
        <v>36.679647152712747</v>
      </c>
      <c r="U138" s="711">
        <v>29.346770309446452</v>
      </c>
      <c r="V138" s="711">
        <v>31.907959574996308</v>
      </c>
      <c r="W138" s="711">
        <v>35.769198702474647</v>
      </c>
    </row>
    <row r="139" spans="1:23" ht="9.75" customHeight="1">
      <c r="A139" s="708">
        <v>1993</v>
      </c>
      <c r="B139" s="711">
        <v>40.962963612013176</v>
      </c>
      <c r="C139" s="711">
        <v>34.093109199158157</v>
      </c>
      <c r="D139" s="711">
        <v>22.990559475791244</v>
      </c>
      <c r="E139" s="711">
        <v>31.269679573025901</v>
      </c>
      <c r="F139" s="711">
        <v>31.417097652518425</v>
      </c>
      <c r="G139" s="711">
        <v>20.136272822787525</v>
      </c>
      <c r="H139" s="711">
        <v>30.114475060155698</v>
      </c>
      <c r="I139" s="711">
        <v>24.555259974149507</v>
      </c>
      <c r="J139" s="711">
        <v>34.501768969189023</v>
      </c>
      <c r="K139" s="711">
        <v>35.270994547052389</v>
      </c>
      <c r="L139" s="711">
        <v>37.573511990811781</v>
      </c>
      <c r="M139" s="711">
        <v>36.156165925793331</v>
      </c>
      <c r="N139" s="711">
        <v>32.579822904490548</v>
      </c>
      <c r="O139" s="711">
        <v>34.164677188723118</v>
      </c>
      <c r="P139" s="711">
        <v>27.795128301991323</v>
      </c>
      <c r="Q139" s="711">
        <v>33.952384397158802</v>
      </c>
      <c r="R139" s="711">
        <v>33.737450429708872</v>
      </c>
      <c r="S139" s="711">
        <v>33.934230425412558</v>
      </c>
      <c r="T139" s="711">
        <v>34.521501509534303</v>
      </c>
      <c r="U139" s="711">
        <v>28.946355558529834</v>
      </c>
      <c r="V139" s="711">
        <v>31.852278309371709</v>
      </c>
      <c r="W139" s="711">
        <v>33.737450429708872</v>
      </c>
    </row>
    <row r="140" spans="1:23" ht="15" customHeight="1">
      <c r="A140" s="708">
        <v>1994</v>
      </c>
      <c r="B140" s="711">
        <v>40.419597601194184</v>
      </c>
      <c r="C140" s="711">
        <v>33.873286178103463</v>
      </c>
      <c r="D140" s="711">
        <v>22.151460784232992</v>
      </c>
      <c r="E140" s="711">
        <v>32.588196387232863</v>
      </c>
      <c r="F140" s="711">
        <v>31.638644652696691</v>
      </c>
      <c r="G140" s="711">
        <v>19.518331643591768</v>
      </c>
      <c r="H140" s="711">
        <v>29.416068081253083</v>
      </c>
      <c r="I140" s="711">
        <v>27.10213400793684</v>
      </c>
      <c r="J140" s="711">
        <v>33.821176877572</v>
      </c>
      <c r="K140" s="711">
        <v>34.757134004347186</v>
      </c>
      <c r="L140" s="711">
        <v>37.036506344812871</v>
      </c>
      <c r="M140" s="711">
        <v>36.388783493093797</v>
      </c>
      <c r="N140" s="711">
        <v>34.452465927815233</v>
      </c>
      <c r="O140" s="711">
        <v>34.980144011221199</v>
      </c>
      <c r="P140" s="711">
        <v>27.722398977401589</v>
      </c>
      <c r="Q140" s="711">
        <v>35.261849790195811</v>
      </c>
      <c r="R140" s="711">
        <v>33.449742952303744</v>
      </c>
      <c r="S140" s="711">
        <v>33.453686710225597</v>
      </c>
      <c r="T140" s="711">
        <v>34.060053381072954</v>
      </c>
      <c r="U140" s="711">
        <v>30.000100933596293</v>
      </c>
      <c r="V140" s="711">
        <v>33.416029030947314</v>
      </c>
      <c r="W140" s="711">
        <v>33.449742952303744</v>
      </c>
    </row>
    <row r="141" spans="1:23" ht="9.75" customHeight="1">
      <c r="A141" s="708">
        <v>1995</v>
      </c>
      <c r="B141" s="711">
        <v>39.887386566633928</v>
      </c>
      <c r="C141" s="711">
        <v>33.130061602906544</v>
      </c>
      <c r="D141" s="711">
        <v>22.155714173235026</v>
      </c>
      <c r="E141" s="711">
        <v>33.104527336715734</v>
      </c>
      <c r="F141" s="711">
        <v>31.609798595680328</v>
      </c>
      <c r="G141" s="711">
        <v>18.937641159864967</v>
      </c>
      <c r="H141" s="711">
        <v>28.501350209328589</v>
      </c>
      <c r="I141" s="711">
        <v>26.674018151954549</v>
      </c>
      <c r="J141" s="711">
        <v>32.699773820951769</v>
      </c>
      <c r="K141" s="711">
        <v>34.277733419222841</v>
      </c>
      <c r="L141" s="711">
        <v>37.043108820188955</v>
      </c>
      <c r="M141" s="711">
        <v>35.722553003836659</v>
      </c>
      <c r="N141" s="711">
        <v>33.585902445721537</v>
      </c>
      <c r="O141" s="711">
        <v>34.090471741581283</v>
      </c>
      <c r="P141" s="711">
        <v>27.418369663862919</v>
      </c>
      <c r="Q141" s="711">
        <v>33.509322659573463</v>
      </c>
      <c r="R141" s="711">
        <v>32.856516174285083</v>
      </c>
      <c r="S141" s="711">
        <v>32.877061388778479</v>
      </c>
      <c r="T141" s="711">
        <v>33.451269231482115</v>
      </c>
      <c r="U141" s="711">
        <v>29.612108959364658</v>
      </c>
      <c r="V141" s="711">
        <v>32.689702206925787</v>
      </c>
      <c r="W141" s="711">
        <v>32.856516174285083</v>
      </c>
    </row>
    <row r="142" spans="1:23" ht="9.75" customHeight="1">
      <c r="A142" s="708">
        <v>1996</v>
      </c>
      <c r="B142" s="711">
        <v>39.157068317984056</v>
      </c>
      <c r="C142" s="711">
        <v>32.625125782295079</v>
      </c>
      <c r="D142" s="711">
        <v>21.478775224088142</v>
      </c>
      <c r="E142" s="711">
        <v>32.615620822395499</v>
      </c>
      <c r="F142" s="711">
        <v>30.356165587437534</v>
      </c>
      <c r="G142" s="711">
        <v>18.221090593744961</v>
      </c>
      <c r="H142" s="711">
        <v>27.248642524903996</v>
      </c>
      <c r="I142" s="711">
        <v>25.704212555948171</v>
      </c>
      <c r="J142" s="711">
        <v>32.074231712003026</v>
      </c>
      <c r="K142" s="711">
        <v>32.559447059920259</v>
      </c>
      <c r="L142" s="711">
        <v>35.390969825096413</v>
      </c>
      <c r="M142" s="711">
        <v>32.330140247000678</v>
      </c>
      <c r="N142" s="711">
        <v>33.219722302043238</v>
      </c>
      <c r="O142" s="711">
        <v>33.712154824469614</v>
      </c>
      <c r="P142" s="711">
        <v>26.20149531316099</v>
      </c>
      <c r="Q142" s="711">
        <v>32.751138366858456</v>
      </c>
      <c r="R142" s="711">
        <v>31.833574674247181</v>
      </c>
      <c r="S142" s="711">
        <v>31.792216887873362</v>
      </c>
      <c r="T142" s="711">
        <v>32.333216466683552</v>
      </c>
      <c r="U142" s="711">
        <v>29.144865585260117</v>
      </c>
      <c r="V142" s="711">
        <v>32.15992836292596</v>
      </c>
      <c r="W142" s="711">
        <v>31.833574674247181</v>
      </c>
    </row>
    <row r="143" spans="1:23" ht="9.75" customHeight="1">
      <c r="A143" s="708">
        <v>1997</v>
      </c>
      <c r="B143" s="711">
        <v>39.32808609730769</v>
      </c>
      <c r="C143" s="711">
        <v>32.039157930107862</v>
      </c>
      <c r="D143" s="711">
        <v>21.359985922166363</v>
      </c>
      <c r="E143" s="711">
        <v>31.312886401249568</v>
      </c>
      <c r="F143" s="711">
        <v>30.790313664894025</v>
      </c>
      <c r="G143" s="711">
        <v>18.203813085902702</v>
      </c>
      <c r="H143" s="711">
        <v>26.69371173742848</v>
      </c>
      <c r="I143" s="711">
        <v>25.429868029795855</v>
      </c>
      <c r="J143" s="711">
        <v>31.890736971147788</v>
      </c>
      <c r="K143" s="711">
        <v>32.015345973838357</v>
      </c>
      <c r="L143" s="711">
        <v>35.516232540499367</v>
      </c>
      <c r="M143" s="711">
        <v>32.616560682350396</v>
      </c>
      <c r="N143" s="711">
        <v>32.763445744686173</v>
      </c>
      <c r="O143" s="711">
        <v>33.123668023635922</v>
      </c>
      <c r="P143" s="711">
        <v>25.345859277234176</v>
      </c>
      <c r="Q143" s="711">
        <v>32.700449144005518</v>
      </c>
      <c r="R143" s="711">
        <v>31.502923151551396</v>
      </c>
      <c r="S143" s="711">
        <v>31.48921870509416</v>
      </c>
      <c r="T143" s="711">
        <v>32.000775959665575</v>
      </c>
      <c r="U143" s="711">
        <v>28.779925188476565</v>
      </c>
      <c r="V143" s="711">
        <v>31.61171255700966</v>
      </c>
      <c r="W143" s="711">
        <v>31.502923151551396</v>
      </c>
    </row>
    <row r="144" spans="1:23" ht="9.75" customHeight="1">
      <c r="A144" s="708">
        <v>1998</v>
      </c>
      <c r="B144" s="711">
        <v>39.219443071164086</v>
      </c>
      <c r="C144" s="711">
        <v>32.057068736267873</v>
      </c>
      <c r="D144" s="711">
        <v>20.168247376524025</v>
      </c>
      <c r="E144" s="711">
        <v>29.533191974844751</v>
      </c>
      <c r="F144" s="711">
        <v>30.378060994792502</v>
      </c>
      <c r="G144" s="711">
        <v>17.468258220838496</v>
      </c>
      <c r="H144" s="711">
        <v>26.240761562404625</v>
      </c>
      <c r="I144" s="711">
        <v>23.495277301602247</v>
      </c>
      <c r="J144" s="711">
        <v>33.735444069293337</v>
      </c>
      <c r="K144" s="711">
        <v>31.633221739406121</v>
      </c>
      <c r="L144" s="711">
        <v>35.696623787142926</v>
      </c>
      <c r="M144" s="711">
        <v>33.033945954606878</v>
      </c>
      <c r="N144" s="711">
        <v>32.047479763939741</v>
      </c>
      <c r="O144" s="711">
        <v>30.892074482323526</v>
      </c>
      <c r="P144" s="711">
        <v>25.453963661486608</v>
      </c>
      <c r="Q144" s="711">
        <v>31.393346167206616</v>
      </c>
      <c r="R144" s="711">
        <v>31.315818299321965</v>
      </c>
      <c r="S144" s="711">
        <v>31.45869003705192</v>
      </c>
      <c r="T144" s="711">
        <v>32.0152055105399</v>
      </c>
      <c r="U144" s="711">
        <v>27.432730789420866</v>
      </c>
      <c r="V144" s="711">
        <v>30.169864171181505</v>
      </c>
      <c r="W144" s="711">
        <v>31.315818299321965</v>
      </c>
    </row>
    <row r="145" spans="1:23" ht="15" customHeight="1">
      <c r="A145" s="708">
        <v>1999</v>
      </c>
      <c r="B145" s="711">
        <v>38.440992872165779</v>
      </c>
      <c r="C145" s="711">
        <v>31.580744730560394</v>
      </c>
      <c r="D145" s="711">
        <v>19.740896979744193</v>
      </c>
      <c r="E145" s="711">
        <v>27.910777261450285</v>
      </c>
      <c r="F145" s="711">
        <v>30.242193394522008</v>
      </c>
      <c r="G145" s="711">
        <v>16.743663288496212</v>
      </c>
      <c r="H145" s="711">
        <v>25.879608227181564</v>
      </c>
      <c r="I145" s="711">
        <v>22.385248428384234</v>
      </c>
      <c r="J145" s="711">
        <v>33.722487565657069</v>
      </c>
      <c r="K145" s="711">
        <v>30.65868494374552</v>
      </c>
      <c r="L145" s="711">
        <v>35.419170987675507</v>
      </c>
      <c r="M145" s="711">
        <v>31.554811852115822</v>
      </c>
      <c r="N145" s="711">
        <v>30.832370464565354</v>
      </c>
      <c r="O145" s="711">
        <v>29.697527605051238</v>
      </c>
      <c r="P145" s="711">
        <v>25.134509847124743</v>
      </c>
      <c r="Q145" s="711">
        <v>30.770450705532348</v>
      </c>
      <c r="R145" s="711">
        <v>30.676029923209878</v>
      </c>
      <c r="S145" s="711">
        <v>30.887323277011465</v>
      </c>
      <c r="T145" s="711">
        <v>31.428627158116807</v>
      </c>
      <c r="U145" s="711">
        <v>26.491197358365632</v>
      </c>
      <c r="V145" s="711">
        <v>28.988334062303771</v>
      </c>
      <c r="W145" s="711">
        <v>30.676029923209878</v>
      </c>
    </row>
    <row r="146" spans="1:23" ht="9.75" customHeight="1">
      <c r="A146" s="708">
        <v>2000</v>
      </c>
      <c r="B146" s="711">
        <v>39.15135854959685</v>
      </c>
      <c r="C146" s="711">
        <v>31.709708908166956</v>
      </c>
      <c r="D146" s="711">
        <v>19.056139808235674</v>
      </c>
      <c r="E146" s="711">
        <v>27.766713883337083</v>
      </c>
      <c r="F146" s="711">
        <v>31.433651532717473</v>
      </c>
      <c r="G146" s="711">
        <v>17.455915012100874</v>
      </c>
      <c r="H146" s="711">
        <v>26.422475755949733</v>
      </c>
      <c r="I146" s="711">
        <v>21.089009722070372</v>
      </c>
      <c r="J146" s="711">
        <v>33.488772109627405</v>
      </c>
      <c r="K146" s="711">
        <v>30.323086354222855</v>
      </c>
      <c r="L146" s="711">
        <v>35.584399929236746</v>
      </c>
      <c r="M146" s="711">
        <v>32.254955385091819</v>
      </c>
      <c r="N146" s="711">
        <v>29.941398510661841</v>
      </c>
      <c r="O146" s="711">
        <v>29.527874839458175</v>
      </c>
      <c r="P146" s="711">
        <v>24.545763449091794</v>
      </c>
      <c r="Q146" s="711">
        <v>31.061402614357004</v>
      </c>
      <c r="R146" s="711">
        <v>30.732791778774839</v>
      </c>
      <c r="S146" s="711">
        <v>31.005824033725695</v>
      </c>
      <c r="T146" s="711">
        <v>31.576185180964462</v>
      </c>
      <c r="U146" s="711">
        <v>25.965972350330219</v>
      </c>
      <c r="V146" s="711">
        <v>28.518668316609975</v>
      </c>
      <c r="W146" s="711">
        <v>30.732791778774839</v>
      </c>
    </row>
    <row r="147" spans="1:23" ht="9.75" customHeight="1">
      <c r="A147" s="708">
        <v>2001</v>
      </c>
      <c r="B147" s="711">
        <v>38.291612609822408</v>
      </c>
      <c r="C147" s="711">
        <v>31.063920790072775</v>
      </c>
      <c r="D147" s="711">
        <v>17.708674134922681</v>
      </c>
      <c r="E147" s="711">
        <v>25.49411614476988</v>
      </c>
      <c r="F147" s="711">
        <v>31.4383891539145</v>
      </c>
      <c r="G147" s="711">
        <v>18.017428267468024</v>
      </c>
      <c r="H147" s="711">
        <v>25.507785911695155</v>
      </c>
      <c r="I147" s="711">
        <v>20.239064282039919</v>
      </c>
      <c r="J147" s="711">
        <v>32.960179974622925</v>
      </c>
      <c r="K147" s="711">
        <v>29.439943648375909</v>
      </c>
      <c r="L147" s="711">
        <v>34.74772366966824</v>
      </c>
      <c r="M147" s="711">
        <v>33.085036641204276</v>
      </c>
      <c r="N147" s="711">
        <v>28.712292069384336</v>
      </c>
      <c r="O147" s="711">
        <v>28.416127388540922</v>
      </c>
      <c r="P147" s="711">
        <v>23.809557451396877</v>
      </c>
      <c r="Q147" s="711">
        <v>30.556602634556292</v>
      </c>
      <c r="R147" s="711">
        <v>29.965158037191934</v>
      </c>
      <c r="S147" s="711">
        <v>30.292691856078402</v>
      </c>
      <c r="T147" s="711">
        <v>30.880493905477397</v>
      </c>
      <c r="U147" s="711">
        <v>24.733894846125484</v>
      </c>
      <c r="V147" s="711">
        <v>27.292285815023977</v>
      </c>
      <c r="W147" s="711">
        <v>29.965158037191934</v>
      </c>
    </row>
    <row r="148" spans="1:23" ht="9.75" customHeight="1">
      <c r="A148" s="708">
        <v>2002</v>
      </c>
      <c r="B148" s="711">
        <v>37.51364344051273</v>
      </c>
      <c r="C148" s="711">
        <v>29.97421481008546</v>
      </c>
      <c r="D148" s="711">
        <v>17.425539045394174</v>
      </c>
      <c r="E148" s="711">
        <v>24.154253992872214</v>
      </c>
      <c r="F148" s="711">
        <v>30.771923758946912</v>
      </c>
      <c r="G148" s="711">
        <v>17.163528828132513</v>
      </c>
      <c r="H148" s="711">
        <v>24.83490594395397</v>
      </c>
      <c r="I148" s="711">
        <v>19.774385775232989</v>
      </c>
      <c r="J148" s="711">
        <v>31.823278719002726</v>
      </c>
      <c r="K148" s="711">
        <v>28.780989091622988</v>
      </c>
      <c r="L148" s="711">
        <v>34.049349284954928</v>
      </c>
      <c r="M148" s="711">
        <v>31.44956681354536</v>
      </c>
      <c r="N148" s="711">
        <v>28.326777784095789</v>
      </c>
      <c r="O148" s="711">
        <v>27.797459342266695</v>
      </c>
      <c r="P148" s="711">
        <v>23.311135865474885</v>
      </c>
      <c r="Q148" s="711">
        <v>29.970555436302892</v>
      </c>
      <c r="R148" s="711">
        <v>29.179643957979494</v>
      </c>
      <c r="S148" s="711">
        <v>29.492225816594761</v>
      </c>
      <c r="T148" s="711">
        <v>30.047897483137028</v>
      </c>
      <c r="U148" s="711">
        <v>24.238156995466277</v>
      </c>
      <c r="V148" s="711">
        <v>26.657785282669956</v>
      </c>
      <c r="W148" s="711">
        <v>29.179643957979494</v>
      </c>
    </row>
    <row r="149" spans="1:23" ht="9.75" customHeight="1">
      <c r="A149" s="708">
        <v>2003</v>
      </c>
      <c r="B149" s="711">
        <v>37.543405769232287</v>
      </c>
      <c r="C149" s="711">
        <v>30.075094658852617</v>
      </c>
      <c r="D149" s="711">
        <v>17.168726876232938</v>
      </c>
      <c r="E149" s="711">
        <v>24.071254958482722</v>
      </c>
      <c r="F149" s="711">
        <v>30.862584408158309</v>
      </c>
      <c r="G149" s="711">
        <v>16.220149582984188</v>
      </c>
      <c r="H149" s="711">
        <v>24.762758758065111</v>
      </c>
      <c r="I149" s="711">
        <v>19.210729236244866</v>
      </c>
      <c r="J149" s="711">
        <v>31.447425751324804</v>
      </c>
      <c r="K149" s="711">
        <v>28.326762483756145</v>
      </c>
      <c r="L149" s="711">
        <v>33.199903863186378</v>
      </c>
      <c r="M149" s="711">
        <v>31.542602206659627</v>
      </c>
      <c r="N149" s="711">
        <v>28.528872251151295</v>
      </c>
      <c r="O149" s="711">
        <v>28.054148585746812</v>
      </c>
      <c r="P149" s="711">
        <v>23.762962050094711</v>
      </c>
      <c r="Q149" s="711">
        <v>30.173782584449416</v>
      </c>
      <c r="R149" s="711">
        <v>29.00736480002244</v>
      </c>
      <c r="S149" s="711">
        <v>29.291095535206399</v>
      </c>
      <c r="T149" s="711">
        <v>29.841211064290519</v>
      </c>
      <c r="U149" s="711">
        <v>24.269844065297452</v>
      </c>
      <c r="V149" s="711">
        <v>26.736757994447125</v>
      </c>
      <c r="W149" s="711">
        <v>29.00736480002244</v>
      </c>
    </row>
    <row r="150" spans="1:23" ht="15" customHeight="1">
      <c r="A150" s="708">
        <v>2004</v>
      </c>
      <c r="B150" s="711">
        <v>37.457723492973727</v>
      </c>
      <c r="C150" s="711">
        <v>30.339642540914927</v>
      </c>
      <c r="D150" s="711">
        <v>16.979053776696745</v>
      </c>
      <c r="E150" s="711">
        <v>24.239572799389659</v>
      </c>
      <c r="F150" s="711">
        <v>29.465863400136946</v>
      </c>
      <c r="G150" s="711">
        <v>16.13451512743427</v>
      </c>
      <c r="H150" s="711">
        <v>24.510405530431132</v>
      </c>
      <c r="I150" s="711">
        <v>18.979354227822082</v>
      </c>
      <c r="J150" s="711">
        <v>30.358662100017192</v>
      </c>
      <c r="K150" s="711">
        <v>29.050197289025711</v>
      </c>
      <c r="L150" s="711">
        <v>33.635364793929561</v>
      </c>
      <c r="M150" s="711">
        <v>33.81436327539403</v>
      </c>
      <c r="N150" s="711">
        <v>29.020100702483283</v>
      </c>
      <c r="O150" s="711">
        <v>28.382119666058898</v>
      </c>
      <c r="P150" s="711">
        <v>23.702202078573027</v>
      </c>
      <c r="Q150" s="711">
        <v>30.944152849050074</v>
      </c>
      <c r="R150" s="711">
        <v>29.146830178847953</v>
      </c>
      <c r="S150" s="711">
        <v>29.40180472736257</v>
      </c>
      <c r="T150" s="711">
        <v>29.952860343900227</v>
      </c>
      <c r="U150" s="711">
        <v>24.537363920140379</v>
      </c>
      <c r="V150" s="711">
        <v>27.106422740703717</v>
      </c>
      <c r="W150" s="711">
        <v>29.146830178847953</v>
      </c>
    </row>
    <row r="151" spans="1:23" ht="9.75" customHeight="1">
      <c r="A151" s="708">
        <v>2005</v>
      </c>
      <c r="B151" s="711">
        <v>37.347184846589862</v>
      </c>
      <c r="C151" s="711">
        <v>30.335306158256564</v>
      </c>
      <c r="D151" s="711">
        <v>16.731418029094375</v>
      </c>
      <c r="E151" s="711">
        <v>24.441080376186534</v>
      </c>
      <c r="F151" s="711">
        <v>27.689335857308627</v>
      </c>
      <c r="G151" s="711">
        <v>16.099914028934208</v>
      </c>
      <c r="H151" s="711">
        <v>24.235104798005786</v>
      </c>
      <c r="I151" s="711">
        <v>19.651425269419072</v>
      </c>
      <c r="J151" s="711">
        <v>30.602607099613881</v>
      </c>
      <c r="K151" s="711">
        <v>28.992153322266887</v>
      </c>
      <c r="L151" s="711">
        <v>33.560609433236664</v>
      </c>
      <c r="M151" s="711">
        <v>34.68590694199569</v>
      </c>
      <c r="N151" s="711">
        <v>28.972803074966645</v>
      </c>
      <c r="O151" s="711">
        <v>29.725407545985352</v>
      </c>
      <c r="P151" s="711">
        <v>23.751993328523255</v>
      </c>
      <c r="Q151" s="711">
        <v>31.668920936414718</v>
      </c>
      <c r="R151" s="711">
        <v>29.137422704620764</v>
      </c>
      <c r="S151" s="711">
        <v>29.331479053715722</v>
      </c>
      <c r="T151" s="711">
        <v>29.895021046560341</v>
      </c>
      <c r="U151" s="711">
        <v>24.779599560685003</v>
      </c>
      <c r="V151" s="711">
        <v>27.567321048911669</v>
      </c>
      <c r="W151" s="711">
        <v>29.137422704620764</v>
      </c>
    </row>
    <row r="152" spans="1:23" ht="9.75" customHeight="1">
      <c r="A152" s="708">
        <v>2006</v>
      </c>
      <c r="B152" s="711">
        <v>38.562740783959043</v>
      </c>
      <c r="C152" s="711">
        <v>31.168440629132107</v>
      </c>
      <c r="D152" s="711">
        <v>16.683751395456351</v>
      </c>
      <c r="E152" s="711">
        <v>24.757387576923207</v>
      </c>
      <c r="F152" s="711">
        <v>28.592081963709635</v>
      </c>
      <c r="G152" s="711">
        <v>16.312836937870177</v>
      </c>
      <c r="H152" s="711">
        <v>24.513919014735031</v>
      </c>
      <c r="I152" s="711">
        <v>20.259329214227193</v>
      </c>
      <c r="J152" s="711">
        <v>30.674193032475308</v>
      </c>
      <c r="K152" s="711">
        <v>29.43658124699375</v>
      </c>
      <c r="L152" s="711">
        <v>34.038484133340205</v>
      </c>
      <c r="M152" s="711">
        <v>35.941079282042722</v>
      </c>
      <c r="N152" s="711">
        <v>30.234780591332136</v>
      </c>
      <c r="O152" s="711">
        <v>30.734509449898454</v>
      </c>
      <c r="P152" s="711">
        <v>24.961994802013674</v>
      </c>
      <c r="Q152" s="711">
        <v>32.63514889094003</v>
      </c>
      <c r="R152" s="711">
        <v>29.827252003632896</v>
      </c>
      <c r="S152" s="711">
        <v>29.99389066041898</v>
      </c>
      <c r="T152" s="711">
        <v>30.587305190265404</v>
      </c>
      <c r="U152" s="711">
        <v>25.463315660875846</v>
      </c>
      <c r="V152" s="711">
        <v>28.483960237218362</v>
      </c>
      <c r="W152" s="711">
        <v>29.827252003632896</v>
      </c>
    </row>
    <row r="153" spans="1:23" ht="9.75" customHeight="1">
      <c r="A153" s="708">
        <v>2007</v>
      </c>
      <c r="B153" s="711">
        <v>39.276188247124857</v>
      </c>
      <c r="C153" s="711">
        <v>31.734666545496143</v>
      </c>
      <c r="D153" s="711">
        <v>16.915792962228984</v>
      </c>
      <c r="E153" s="711">
        <v>25.98316592274632</v>
      </c>
      <c r="F153" s="711">
        <v>28.596366637453443</v>
      </c>
      <c r="G153" s="711">
        <v>16.528479567234928</v>
      </c>
      <c r="H153" s="711">
        <v>24.053229971313755</v>
      </c>
      <c r="I153" s="711">
        <v>21.650759995373761</v>
      </c>
      <c r="J153" s="711">
        <v>30.5667327035782</v>
      </c>
      <c r="K153" s="711">
        <v>29.794776651150237</v>
      </c>
      <c r="L153" s="711">
        <v>35.021455250722113</v>
      </c>
      <c r="M153" s="711">
        <v>36.652779045041356</v>
      </c>
      <c r="N153" s="711">
        <v>31.448595926903302</v>
      </c>
      <c r="O153" s="711">
        <v>32.560760634202708</v>
      </c>
      <c r="P153" s="711">
        <v>24.674153647886413</v>
      </c>
      <c r="Q153" s="711">
        <v>33.538291735829148</v>
      </c>
      <c r="R153" s="711">
        <v>30.286543021491838</v>
      </c>
      <c r="S153" s="711">
        <v>30.349636235998716</v>
      </c>
      <c r="T153" s="711">
        <v>30.946129907662385</v>
      </c>
      <c r="U153" s="711">
        <v>26.484270995531958</v>
      </c>
      <c r="V153" s="711">
        <v>29.77600478063211</v>
      </c>
      <c r="W153" s="711">
        <v>30.286543021491838</v>
      </c>
    </row>
    <row r="154" spans="1:23" ht="9.75" customHeight="1">
      <c r="A154" s="708">
        <v>2008</v>
      </c>
      <c r="B154" s="711">
        <v>38.241985206547085</v>
      </c>
      <c r="C154" s="711">
        <v>30.975646356980189</v>
      </c>
      <c r="D154" s="711">
        <v>17.087220160261303</v>
      </c>
      <c r="E154" s="711">
        <v>26.198980319074852</v>
      </c>
      <c r="F154" s="711">
        <v>26.537364363791127</v>
      </c>
      <c r="G154" s="711">
        <v>16.242093493907216</v>
      </c>
      <c r="H154" s="711">
        <v>23.94228545255714</v>
      </c>
      <c r="I154" s="711">
        <v>20.790262904417382</v>
      </c>
      <c r="J154" s="711">
        <v>30.37163390646851</v>
      </c>
      <c r="K154" s="711">
        <v>30.03695626440016</v>
      </c>
      <c r="L154" s="711">
        <v>34.208148544314355</v>
      </c>
      <c r="M154" s="711">
        <v>36.576165160289946</v>
      </c>
      <c r="N154" s="711">
        <v>30.412130602515148</v>
      </c>
      <c r="O154" s="711">
        <v>32.226991254157838</v>
      </c>
      <c r="P154" s="711">
        <v>24.442729842648141</v>
      </c>
      <c r="Q154" s="711">
        <v>32.974150285614854</v>
      </c>
      <c r="R154" s="711">
        <v>29.861680424082781</v>
      </c>
      <c r="S154" s="711">
        <v>29.945442542814419</v>
      </c>
      <c r="T154" s="711">
        <v>30.532454403574231</v>
      </c>
      <c r="U154" s="711">
        <v>26.021310143665197</v>
      </c>
      <c r="V154" s="711">
        <v>29.182778287400062</v>
      </c>
      <c r="W154" s="711">
        <v>29.861680424082781</v>
      </c>
    </row>
    <row r="155" spans="1:23" ht="9.75" customHeight="1">
      <c r="A155" s="708">
        <v>2009</v>
      </c>
      <c r="B155" s="711">
        <v>34.298709436232386</v>
      </c>
      <c r="C155" s="711">
        <v>30.090978075081388</v>
      </c>
      <c r="D155" s="711">
        <v>16.649003376300296</v>
      </c>
      <c r="E155" s="711">
        <v>24.895715460176628</v>
      </c>
      <c r="F155" s="711">
        <v>23.70412944471186</v>
      </c>
      <c r="G155" s="711">
        <v>14.443701915571097</v>
      </c>
      <c r="H155" s="711">
        <v>22.142221918765607</v>
      </c>
      <c r="I155" s="711">
        <v>19.407614222250977</v>
      </c>
      <c r="J155" s="711">
        <v>27.825702454829916</v>
      </c>
      <c r="K155" s="711">
        <v>27.358320470163317</v>
      </c>
      <c r="L155" s="711">
        <v>32.469020460223682</v>
      </c>
      <c r="M155" s="711">
        <v>30.756335288750243</v>
      </c>
      <c r="N155" s="711">
        <v>28.967780008767882</v>
      </c>
      <c r="O155" s="711">
        <v>29.875140045356527</v>
      </c>
      <c r="P155" s="711">
        <v>22.743315380492934</v>
      </c>
      <c r="Q155" s="711">
        <v>30.353222050991061</v>
      </c>
      <c r="R155" s="711">
        <v>27.588545234158172</v>
      </c>
      <c r="S155" s="711">
        <v>27.61521428616869</v>
      </c>
      <c r="T155" s="711">
        <v>28.139356334226161</v>
      </c>
      <c r="U155" s="711">
        <v>24.502592846560198</v>
      </c>
      <c r="V155" s="711">
        <v>27.374734123477651</v>
      </c>
      <c r="W155" s="711">
        <v>27.588545234158172</v>
      </c>
    </row>
    <row r="156" spans="1:23" ht="9.75" customHeight="1">
      <c r="A156" s="708">
        <v>2010</v>
      </c>
      <c r="B156" s="711">
        <v>37.877948802653265</v>
      </c>
      <c r="C156" s="711">
        <v>32.564535835131117</v>
      </c>
      <c r="D156" s="711">
        <v>17.373189661819239</v>
      </c>
      <c r="E156" s="711">
        <v>26.21456602742424</v>
      </c>
      <c r="F156" s="711">
        <v>26.821929886522089</v>
      </c>
      <c r="G156" s="711">
        <v>15.786795634877981</v>
      </c>
      <c r="H156" s="711">
        <v>24.319681294960681</v>
      </c>
      <c r="I156" s="711">
        <v>19.996443002615493</v>
      </c>
      <c r="J156" s="711">
        <v>30.754361723858235</v>
      </c>
      <c r="K156" s="711">
        <v>29.230094881967499</v>
      </c>
      <c r="L156" s="711">
        <v>33.962157858622383</v>
      </c>
      <c r="M156" s="711">
        <v>33.199845874933651</v>
      </c>
      <c r="N156" s="711">
        <v>30.240431223139037</v>
      </c>
      <c r="O156" s="711">
        <v>31.982969578104562</v>
      </c>
      <c r="P156" s="711">
        <v>23.090345769658114</v>
      </c>
      <c r="Q156" s="711">
        <v>32.610225666982878</v>
      </c>
      <c r="R156" s="711">
        <v>29.861550845649273</v>
      </c>
      <c r="S156" s="711">
        <v>29.979695750767537</v>
      </c>
      <c r="T156" s="711">
        <v>30.576400355295231</v>
      </c>
      <c r="U156" s="711">
        <v>25.842482886644742</v>
      </c>
      <c r="V156" s="711">
        <v>28.913606145742918</v>
      </c>
      <c r="W156" s="711">
        <v>29.861550845649273</v>
      </c>
    </row>
    <row r="157" spans="1:23" ht="9.75" customHeight="1">
      <c r="A157" s="708">
        <v>2011</v>
      </c>
      <c r="B157" s="711">
        <v>38.672463853847788</v>
      </c>
      <c r="C157" s="711">
        <v>33.198248939611275</v>
      </c>
      <c r="D157" s="711">
        <v>17.265055408161057</v>
      </c>
      <c r="E157" s="711">
        <v>26.410225188276517</v>
      </c>
      <c r="F157" s="711">
        <v>25.85189621359109</v>
      </c>
      <c r="G157" s="711">
        <v>15.314458447340416</v>
      </c>
      <c r="H157" s="711">
        <v>24.264673929342912</v>
      </c>
      <c r="I157" s="711">
        <v>20.401837806862698</v>
      </c>
      <c r="J157" s="711">
        <v>30.875980166307247</v>
      </c>
      <c r="K157" s="711">
        <v>29.115098211397203</v>
      </c>
      <c r="L157" s="711">
        <v>34.669108112099892</v>
      </c>
      <c r="M157" s="711">
        <v>35.087041674898131</v>
      </c>
      <c r="N157" s="711">
        <v>30.178141760945518</v>
      </c>
      <c r="O157" s="711">
        <v>31.060669404871401</v>
      </c>
      <c r="P157" s="711">
        <v>23.534529880575111</v>
      </c>
      <c r="Q157" s="711">
        <v>32.934194860396588</v>
      </c>
      <c r="R157" s="711">
        <v>30.152570262838701</v>
      </c>
      <c r="S157" s="711">
        <v>30.309823989556975</v>
      </c>
      <c r="T157" s="711">
        <v>30.925720828731624</v>
      </c>
      <c r="U157" s="711">
        <v>25.767762902126211</v>
      </c>
      <c r="V157" s="711">
        <v>28.877089309637011</v>
      </c>
      <c r="W157" s="711">
        <v>30.152570262838701</v>
      </c>
    </row>
    <row r="158" spans="1:23" ht="9.75" customHeight="1">
      <c r="A158" s="708">
        <v>2012</v>
      </c>
      <c r="B158" s="711">
        <v>38.706086220790993</v>
      </c>
      <c r="C158" s="711">
        <v>33.324448539018015</v>
      </c>
      <c r="D158" s="711">
        <v>16.515847719203826</v>
      </c>
      <c r="E158" s="711">
        <v>27.257350296985383</v>
      </c>
      <c r="F158" s="711">
        <v>27.282436777277727</v>
      </c>
      <c r="G158" s="711">
        <v>16.322954326566027</v>
      </c>
      <c r="H158" s="711">
        <v>24.36543588367795</v>
      </c>
      <c r="I158" s="711">
        <v>21.46416067482399</v>
      </c>
      <c r="J158" s="711">
        <v>31.228017859315926</v>
      </c>
      <c r="K158" s="711">
        <v>29.19608286737623</v>
      </c>
      <c r="L158" s="711">
        <v>35.317734832646416</v>
      </c>
      <c r="M158" s="711">
        <v>35.529423186679331</v>
      </c>
      <c r="N158" s="711">
        <v>29.798553641369828</v>
      </c>
      <c r="O158" s="711">
        <v>32.495749170215682</v>
      </c>
      <c r="P158" s="711">
        <v>24.319896693347527</v>
      </c>
      <c r="Q158" s="711">
        <v>33.008423313718041</v>
      </c>
      <c r="R158" s="711">
        <v>30.376753994646769</v>
      </c>
      <c r="S158" s="711">
        <v>30.506539819454105</v>
      </c>
      <c r="T158" s="711">
        <v>31.164715056477906</v>
      </c>
      <c r="U158" s="711">
        <v>25.913090589232773</v>
      </c>
      <c r="V158" s="711">
        <v>29.327271796193791</v>
      </c>
      <c r="W158" s="711">
        <v>30.376753994646769</v>
      </c>
    </row>
    <row r="159" spans="1:23" ht="9.75" customHeight="1">
      <c r="A159" s="708">
        <v>2013</v>
      </c>
      <c r="B159" s="711">
        <v>38.269185743397195</v>
      </c>
      <c r="C159" s="711">
        <v>33.1711033976297</v>
      </c>
      <c r="D159" s="711">
        <v>15.508479341257511</v>
      </c>
      <c r="E159" s="711">
        <v>26.316112711340562</v>
      </c>
      <c r="F159" s="711">
        <v>26.329180121315236</v>
      </c>
      <c r="G159" s="711">
        <v>16.048036556212125</v>
      </c>
      <c r="H159" s="711">
        <v>23.820644663377731</v>
      </c>
      <c r="I159" s="711">
        <v>21.309147832354036</v>
      </c>
      <c r="J159" s="711">
        <v>30.383104984039939</v>
      </c>
      <c r="K159" s="711">
        <v>28.352650703213797</v>
      </c>
      <c r="L159" s="711">
        <v>33.887014331627597</v>
      </c>
      <c r="M159" s="711">
        <v>34.336195670366187</v>
      </c>
      <c r="N159" s="711">
        <v>29.417415914352222</v>
      </c>
      <c r="O159" s="711">
        <v>32.088448575090084</v>
      </c>
      <c r="P159" s="711">
        <v>24.307646615675552</v>
      </c>
      <c r="Q159" s="711">
        <v>32.511045992765652</v>
      </c>
      <c r="R159" s="711">
        <v>29.785911768859556</v>
      </c>
      <c r="S159" s="711">
        <v>29.903925154120895</v>
      </c>
      <c r="T159" s="711">
        <v>30.584482281591804</v>
      </c>
      <c r="U159" s="711">
        <v>25.284953727198896</v>
      </c>
      <c r="V159" s="711">
        <v>28.836272648003206</v>
      </c>
      <c r="W159" s="711">
        <v>29.785911768859556</v>
      </c>
    </row>
    <row r="160" spans="1:23" ht="9.75" customHeight="1">
      <c r="A160" s="708">
        <v>2014</v>
      </c>
      <c r="B160" s="711">
        <v>38.575775273993685</v>
      </c>
      <c r="C160" s="711">
        <v>33.499290891182959</v>
      </c>
      <c r="D160" s="711">
        <v>15.390975616117949</v>
      </c>
      <c r="E160" s="711">
        <v>26.242219923972332</v>
      </c>
      <c r="F160" s="711">
        <v>26.2465042872306</v>
      </c>
      <c r="G160" s="711">
        <v>16.48549609233736</v>
      </c>
      <c r="H160" s="711">
        <v>24.753210209496796</v>
      </c>
      <c r="I160" s="711">
        <v>21.543800453131222</v>
      </c>
      <c r="J160" s="711">
        <v>30.890874242773318</v>
      </c>
      <c r="K160" s="711">
        <v>27.909187102215498</v>
      </c>
      <c r="L160" s="711">
        <v>33.687926397652461</v>
      </c>
      <c r="M160" s="711">
        <v>35.930703163458432</v>
      </c>
      <c r="N160" s="711">
        <v>30.853742548374715</v>
      </c>
      <c r="O160" s="711">
        <v>31.760339271408764</v>
      </c>
      <c r="P160" s="711">
        <v>24.317017113668356</v>
      </c>
      <c r="Q160" s="711">
        <v>32.909546331193468</v>
      </c>
      <c r="R160" s="711">
        <v>30.004177745027022</v>
      </c>
      <c r="S160" s="711">
        <v>30.087995683369339</v>
      </c>
      <c r="T160" s="711">
        <v>30.789254701018319</v>
      </c>
      <c r="U160" s="711">
        <v>25.607265019507551</v>
      </c>
      <c r="V160" s="711">
        <v>29.332983773025461</v>
      </c>
      <c r="W160" s="711">
        <v>30.004177745027022</v>
      </c>
    </row>
    <row r="161" spans="1:23" ht="9.75" customHeight="1">
      <c r="A161" s="708">
        <v>2015</v>
      </c>
      <c r="B161" s="711">
        <v>39.402255043845436</v>
      </c>
      <c r="C161" s="711">
        <v>33.544511050898258</v>
      </c>
      <c r="D161" s="711">
        <v>15.281287402754341</v>
      </c>
      <c r="E161" s="711">
        <v>26.920940213144362</v>
      </c>
      <c r="F161" s="711">
        <v>27.008911205202715</v>
      </c>
      <c r="G161" s="711">
        <v>16.216791010218035</v>
      </c>
      <c r="H161" s="711">
        <v>24.4782033574167</v>
      </c>
      <c r="I161" s="711">
        <v>21.487843744264659</v>
      </c>
      <c r="J161" s="711">
        <v>29.620091637077547</v>
      </c>
      <c r="K161" s="711">
        <v>28.064823073766327</v>
      </c>
      <c r="L161" s="711">
        <v>34.614228232232676</v>
      </c>
      <c r="M161" s="711">
        <v>35.848697146689503</v>
      </c>
      <c r="N161" s="711">
        <v>31.527620582521301</v>
      </c>
      <c r="O161" s="711">
        <v>32.366832479463255</v>
      </c>
      <c r="P161" s="711">
        <v>24.216995197318912</v>
      </c>
      <c r="Q161" s="711">
        <v>33.469624393246008</v>
      </c>
      <c r="R161" s="711">
        <v>30.13905114584022</v>
      </c>
      <c r="S161" s="711">
        <v>30.168742809431013</v>
      </c>
      <c r="T161" s="711">
        <v>30.893078315028799</v>
      </c>
      <c r="U161" s="711">
        <v>25.919534616298709</v>
      </c>
      <c r="V161" s="711">
        <v>29.899625642141441</v>
      </c>
      <c r="W161" s="711">
        <v>30.13905114584022</v>
      </c>
    </row>
    <row r="162" spans="1:23" ht="9.75" customHeight="1">
      <c r="A162" s="708">
        <v>2016</v>
      </c>
      <c r="B162" s="711">
        <v>39.546309963842639</v>
      </c>
      <c r="C162" s="711">
        <v>33.488263119030265</v>
      </c>
      <c r="D162" s="711">
        <v>15.242891704150074</v>
      </c>
      <c r="E162" s="711">
        <v>27.033593061524087</v>
      </c>
      <c r="F162" s="711">
        <v>27.990893729841417</v>
      </c>
      <c r="G162" s="711">
        <v>17.084228865896208</v>
      </c>
      <c r="H162" s="711">
        <v>25.418974754932886</v>
      </c>
      <c r="I162" s="711">
        <v>21.915938346743374</v>
      </c>
      <c r="J162" s="711">
        <v>32.737353215653705</v>
      </c>
      <c r="K162" s="711">
        <v>28.234072487716087</v>
      </c>
      <c r="L162" s="711">
        <v>34.910702793451193</v>
      </c>
      <c r="M162" s="711">
        <v>34.573930195494896</v>
      </c>
      <c r="N162" s="711">
        <v>31.841628098384117</v>
      </c>
      <c r="O162" s="711">
        <v>32.610052047755318</v>
      </c>
      <c r="P162" s="711">
        <v>25.01794855774364</v>
      </c>
      <c r="Q162" s="711">
        <v>34.200404664364946</v>
      </c>
      <c r="R162" s="711">
        <v>30.618900009672473</v>
      </c>
      <c r="S162" s="711">
        <v>30.664507485146121</v>
      </c>
      <c r="T162" s="711">
        <v>31.437460824908701</v>
      </c>
      <c r="U162" s="711">
        <v>26.05792334557939</v>
      </c>
      <c r="V162" s="711">
        <v>30.248635782372098</v>
      </c>
      <c r="W162" s="711">
        <v>30.618900009672473</v>
      </c>
    </row>
    <row r="163" spans="1:23" ht="9.75" customHeight="1">
      <c r="A163" s="708">
        <v>2017</v>
      </c>
      <c r="B163" s="711">
        <v>39.675578307713472</v>
      </c>
      <c r="C163" s="711">
        <v>33.710705956391017</v>
      </c>
      <c r="D163" s="711">
        <v>14.536884098139733</v>
      </c>
      <c r="E163" s="711">
        <v>26.89361132729212</v>
      </c>
      <c r="F163" s="711">
        <v>28.511763489133113</v>
      </c>
      <c r="G163" s="711">
        <v>17.244858135205941</v>
      </c>
      <c r="H163" s="711">
        <v>25.040383863795487</v>
      </c>
      <c r="I163" s="711">
        <v>23.904833464087879</v>
      </c>
      <c r="J163" s="711">
        <v>32.212940213091741</v>
      </c>
      <c r="K163" s="711">
        <v>27.796800108867252</v>
      </c>
      <c r="L163" s="711">
        <v>34.334042748413125</v>
      </c>
      <c r="M163" s="711">
        <v>34.775041530137543</v>
      </c>
      <c r="N163" s="711">
        <v>31.759404888184285</v>
      </c>
      <c r="O163" s="711">
        <v>32.317893461686239</v>
      </c>
      <c r="P163" s="711">
        <v>25.173298684899063</v>
      </c>
      <c r="Q163" s="711">
        <v>34.392034745007365</v>
      </c>
      <c r="R163" s="711">
        <v>30.476068196655383</v>
      </c>
      <c r="S163" s="711">
        <v>30.488200539598406</v>
      </c>
      <c r="T163" s="711">
        <v>31.302877182212207</v>
      </c>
      <c r="U163" s="711">
        <v>25.901131514174018</v>
      </c>
      <c r="V163" s="711">
        <v>30.377714358775506</v>
      </c>
      <c r="W163" s="711">
        <v>30.476068196655383</v>
      </c>
    </row>
    <row r="164" spans="1:23" ht="9.75" customHeight="1">
      <c r="A164" s="708">
        <v>2018</v>
      </c>
      <c r="B164" s="711">
        <v>39.723236439901235</v>
      </c>
      <c r="C164" s="711">
        <v>33.172166684954348</v>
      </c>
      <c r="D164" s="711">
        <v>14.141232998064906</v>
      </c>
      <c r="E164" s="711">
        <v>27.535528210944907</v>
      </c>
      <c r="F164" s="711">
        <v>27.182945327330675</v>
      </c>
      <c r="G164" s="711">
        <v>17.13388232043685</v>
      </c>
      <c r="H164" s="711">
        <v>24.204393784384415</v>
      </c>
      <c r="I164" s="711">
        <v>22.501111335309769</v>
      </c>
      <c r="J164" s="711">
        <v>33.076612306875226</v>
      </c>
      <c r="K164" s="711">
        <v>27.698304554081879</v>
      </c>
      <c r="L164" s="711">
        <v>33.74323201908426</v>
      </c>
      <c r="M164" s="711">
        <v>33.862363201158928</v>
      </c>
      <c r="N164" s="711">
        <v>31.659525122791827</v>
      </c>
      <c r="O164" s="711">
        <v>32.552377120778857</v>
      </c>
      <c r="P164" s="711">
        <v>25.588595894966222</v>
      </c>
      <c r="Q164" s="711">
        <v>34.32207668910997</v>
      </c>
      <c r="R164" s="711">
        <v>30.301978147784705</v>
      </c>
      <c r="S164" s="711">
        <v>30.297713860866416</v>
      </c>
      <c r="T164" s="711">
        <v>31.144733013176189</v>
      </c>
      <c r="U164" s="711">
        <v>25.646959082509291</v>
      </c>
      <c r="V164" s="711">
        <v>30.336872015882239</v>
      </c>
      <c r="W164" s="711">
        <v>30.301978147784705</v>
      </c>
    </row>
    <row r="165" spans="1:23" ht="9.75" customHeight="1">
      <c r="A165" s="708">
        <v>2019</v>
      </c>
      <c r="B165" s="711">
        <v>38.676012542793089</v>
      </c>
      <c r="C165" s="711">
        <v>33.139445775614917</v>
      </c>
      <c r="D165" s="711">
        <v>13.82903746781181</v>
      </c>
      <c r="E165" s="711">
        <v>27.49789495832556</v>
      </c>
      <c r="F165" s="711">
        <v>26.181094105201513</v>
      </c>
      <c r="G165" s="711">
        <v>17.29769266117302</v>
      </c>
      <c r="H165" s="711">
        <v>23.830963057562187</v>
      </c>
      <c r="I165" s="711">
        <v>23.290265809608638</v>
      </c>
      <c r="J165" s="711">
        <v>33.076075698909172</v>
      </c>
      <c r="K165" s="711">
        <v>27.313697165760374</v>
      </c>
      <c r="L165" s="711">
        <v>33.202022992010427</v>
      </c>
      <c r="M165" s="711">
        <v>31.743168748421869</v>
      </c>
      <c r="N165" s="711">
        <v>31.234611426086396</v>
      </c>
      <c r="O165" s="711">
        <v>32.794755683477803</v>
      </c>
      <c r="P165" s="711">
        <v>25.744592361800976</v>
      </c>
      <c r="Q165" s="711">
        <v>33.540061259143684</v>
      </c>
      <c r="R165" s="711">
        <v>29.912960181383813</v>
      </c>
      <c r="S165" s="711">
        <v>29.883366197373093</v>
      </c>
      <c r="T165" s="711">
        <v>30.743248397233685</v>
      </c>
      <c r="U165" s="711">
        <v>25.398599094216529</v>
      </c>
      <c r="V165" s="711">
        <v>30.152133543019005</v>
      </c>
      <c r="W165" s="711">
        <v>29.912960181383813</v>
      </c>
    </row>
    <row r="166" spans="1:23" ht="9.75" customHeight="1">
      <c r="A166" s="708">
        <v>2020</v>
      </c>
      <c r="B166" s="711">
        <v>37.882136717641046</v>
      </c>
      <c r="C166" s="711">
        <v>32.65930463809682</v>
      </c>
      <c r="D166" s="711">
        <v>13.512897007460243</v>
      </c>
      <c r="E166" s="711">
        <v>27.375592254932958</v>
      </c>
      <c r="F166" s="711">
        <v>24.601031802157454</v>
      </c>
      <c r="G166" s="711">
        <v>15.607560195133143</v>
      </c>
      <c r="H166" s="711">
        <v>23.324427931378807</v>
      </c>
      <c r="I166" s="711">
        <v>23.861598702722766</v>
      </c>
      <c r="J166" s="711">
        <v>32.519783110051094</v>
      </c>
      <c r="K166" s="711">
        <v>26.823642606654655</v>
      </c>
      <c r="L166" s="711">
        <v>32.534688679941453</v>
      </c>
      <c r="M166" s="711">
        <v>30.0836736867935</v>
      </c>
      <c r="N166" s="711">
        <v>30.743845035233914</v>
      </c>
      <c r="O166" s="711">
        <v>32.618630504166404</v>
      </c>
      <c r="P166" s="711">
        <v>26.595931823220663</v>
      </c>
      <c r="Q166" s="711">
        <v>33.231743969063345</v>
      </c>
      <c r="R166" s="711">
        <v>29.35796186677107</v>
      </c>
      <c r="S166" s="711">
        <v>29.283801365203203</v>
      </c>
      <c r="T166" s="711">
        <v>30.145267441805498</v>
      </c>
      <c r="U166" s="711">
        <v>25.139265537525279</v>
      </c>
      <c r="V166" s="711">
        <v>29.950475213117699</v>
      </c>
      <c r="W166" s="711">
        <v>29.35796186677107</v>
      </c>
    </row>
    <row r="167" spans="1:23" ht="9.75" customHeight="1">
      <c r="A167" s="708">
        <v>2021</v>
      </c>
      <c r="B167" s="711">
        <v>38.700155374775655</v>
      </c>
      <c r="C167" s="711">
        <v>32.999465509050616</v>
      </c>
      <c r="D167" s="711">
        <v>13.112333459271749</v>
      </c>
      <c r="E167" s="711">
        <v>27.703311110501943</v>
      </c>
      <c r="F167" s="711">
        <v>26.691326804952951</v>
      </c>
      <c r="G167" s="711">
        <v>16.493265340784372</v>
      </c>
      <c r="H167" s="711">
        <v>23.540884253696767</v>
      </c>
      <c r="I167" s="711">
        <v>24.507355677068841</v>
      </c>
      <c r="J167" s="711">
        <v>32.100134947153691</v>
      </c>
      <c r="K167" s="711">
        <v>26.860199927664805</v>
      </c>
      <c r="L167" s="711">
        <v>31.7888116126989</v>
      </c>
      <c r="M167" s="711">
        <v>30.348052793318036</v>
      </c>
      <c r="N167" s="711">
        <v>30.923917033153863</v>
      </c>
      <c r="O167" s="711">
        <v>33.382100321522039</v>
      </c>
      <c r="P167" s="711">
        <v>25.905936156997207</v>
      </c>
      <c r="Q167" s="711">
        <v>33.549244070304781</v>
      </c>
      <c r="R167" s="711">
        <v>29.552315481007447</v>
      </c>
      <c r="S167" s="711">
        <v>29.455030549816563</v>
      </c>
      <c r="T167" s="711">
        <v>30.345624423818496</v>
      </c>
      <c r="U167" s="711">
        <v>25.29338790658521</v>
      </c>
      <c r="V167" s="711">
        <v>30.330813815047893</v>
      </c>
      <c r="W167" s="711">
        <v>29.552315481007447</v>
      </c>
    </row>
    <row r="168" spans="1:23" ht="9.75" customHeight="1">
      <c r="A168" s="708">
        <v>2022</v>
      </c>
      <c r="B168" s="711">
        <v>38.319886136355883</v>
      </c>
      <c r="C168" s="711">
        <v>33.191130252330538</v>
      </c>
      <c r="D168" s="711">
        <v>12.569988179027911</v>
      </c>
      <c r="E168" s="711">
        <v>29.444217842475297</v>
      </c>
      <c r="F168" s="711">
        <v>27.670400626754361</v>
      </c>
      <c r="G168" s="711">
        <v>16.029412744161796</v>
      </c>
      <c r="H168" s="711">
        <v>22.591741990643268</v>
      </c>
      <c r="I168" s="711">
        <v>24.130904817559955</v>
      </c>
      <c r="J168" s="711">
        <v>31.892507474334128</v>
      </c>
      <c r="K168" s="711">
        <v>26.952979748361287</v>
      </c>
      <c r="L168" s="711">
        <v>32.87575738654732</v>
      </c>
      <c r="M168" s="711">
        <v>30.665854930503464</v>
      </c>
      <c r="N168" s="711">
        <v>31.371142639450071</v>
      </c>
      <c r="O168" s="711">
        <v>33.903003911453546</v>
      </c>
      <c r="P168" s="711">
        <v>25.320611969652084</v>
      </c>
      <c r="Q168" s="711">
        <v>33.427458666151097</v>
      </c>
      <c r="R168" s="711">
        <v>29.487679702271976</v>
      </c>
      <c r="S168" s="711">
        <v>29.312733204803369</v>
      </c>
      <c r="T168" s="711">
        <v>30.236239511043969</v>
      </c>
      <c r="U168" s="711">
        <v>25.529351505970563</v>
      </c>
      <c r="V168" s="711">
        <v>30.865762417222061</v>
      </c>
      <c r="W168" s="711">
        <v>29.487679702271976</v>
      </c>
    </row>
    <row r="169" spans="1:23">
      <c r="A169" s="226">
        <v>2035</v>
      </c>
    </row>
    <row r="170" spans="1:23">
      <c r="A170" s="226">
        <v>2036</v>
      </c>
    </row>
    <row r="171" spans="1:23">
      <c r="A171" s="226">
        <v>2037</v>
      </c>
    </row>
    <row r="172" spans="1:23">
      <c r="A172" s="226">
        <v>2030</v>
      </c>
    </row>
    <row r="173" spans="1:23">
      <c r="A173" s="226">
        <v>2031</v>
      </c>
    </row>
    <row r="174" spans="1:23">
      <c r="A174" s="226">
        <v>2032</v>
      </c>
    </row>
    <row r="175" spans="1:23">
      <c r="A175" s="226">
        <v>2033</v>
      </c>
    </row>
    <row r="176" spans="1:23">
      <c r="A176" s="226">
        <v>2034</v>
      </c>
    </row>
    <row r="177" spans="1:1">
      <c r="A177" s="226">
        <v>2035</v>
      </c>
    </row>
    <row r="178" spans="1:1">
      <c r="A178" s="226">
        <v>2036</v>
      </c>
    </row>
    <row r="179" spans="1:1">
      <c r="A179" s="226">
        <v>2037</v>
      </c>
    </row>
    <row r="180" spans="1:1">
      <c r="A180" s="226">
        <v>2038</v>
      </c>
    </row>
    <row r="181" spans="1:1">
      <c r="A181" s="226">
        <v>2039</v>
      </c>
    </row>
    <row r="182" spans="1:1">
      <c r="A182"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19" tooltip="zurück zum Inhaltsverzeichnis" display="zurück"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86"/>
  <sheetViews>
    <sheetView topLeftCell="B121" workbookViewId="0">
      <selection activeCell="A176" sqref="A176:A186"/>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37" t="s">
        <v>28</v>
      </c>
      <c r="L1"/>
      <c r="M1"/>
      <c r="N1"/>
      <c r="O1"/>
      <c r="P1"/>
      <c r="Q1"/>
      <c r="R1"/>
      <c r="S1"/>
      <c r="T1"/>
      <c r="U1"/>
      <c r="V1"/>
      <c r="W1"/>
    </row>
    <row r="2" spans="1:23" ht="13.5" customHeight="1">
      <c r="A2"/>
      <c r="B2" s="229" t="s">
        <v>62</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14">
        <v>1991</v>
      </c>
      <c r="B6" s="715">
        <v>81554.225999999995</v>
      </c>
      <c r="C6" s="715">
        <v>67801.910999999993</v>
      </c>
      <c r="D6" s="715">
        <v>10787.37</v>
      </c>
      <c r="E6" s="715">
        <v>1712.201</v>
      </c>
      <c r="F6" s="715">
        <v>4501.2640000000001</v>
      </c>
      <c r="G6" s="715">
        <v>8767.1749999999993</v>
      </c>
      <c r="H6" s="715">
        <v>35200.728000000003</v>
      </c>
      <c r="I6" s="715">
        <v>1940.087</v>
      </c>
      <c r="J6" s="715">
        <v>35013.031999999999</v>
      </c>
      <c r="K6" s="715">
        <v>99530.463000000003</v>
      </c>
      <c r="L6" s="715">
        <v>21979.553</v>
      </c>
      <c r="M6" s="715">
        <v>5504.549</v>
      </c>
      <c r="N6" s="715">
        <v>5517.6009999999997</v>
      </c>
      <c r="O6" s="715">
        <v>2877.2159999999999</v>
      </c>
      <c r="P6" s="715">
        <v>9065.7279999999992</v>
      </c>
      <c r="Q6" s="715">
        <v>2266.9029999999998</v>
      </c>
      <c r="R6" s="715">
        <v>394020</v>
      </c>
      <c r="S6" s="715">
        <v>379705.99900000001</v>
      </c>
      <c r="T6" s="715">
        <v>368918.62900000002</v>
      </c>
      <c r="U6" s="715">
        <v>25101.378000000001</v>
      </c>
      <c r="V6" s="715">
        <v>14314.008</v>
      </c>
      <c r="W6" s="715">
        <v>394020</v>
      </c>
    </row>
    <row r="7" spans="1:23" s="234" customFormat="1" ht="9.75" customHeight="1">
      <c r="A7" s="714">
        <v>1992</v>
      </c>
      <c r="B7" s="715">
        <v>82340.338000000003</v>
      </c>
      <c r="C7" s="715">
        <v>70085.812999999995</v>
      </c>
      <c r="D7" s="715">
        <v>10306.752</v>
      </c>
      <c r="E7" s="715">
        <v>1828.1469999999999</v>
      </c>
      <c r="F7" s="715">
        <v>4488.1099999999997</v>
      </c>
      <c r="G7" s="715">
        <v>8394.2630000000008</v>
      </c>
      <c r="H7" s="715">
        <v>36413.425999999999</v>
      </c>
      <c r="I7" s="715">
        <v>1626.7</v>
      </c>
      <c r="J7" s="715">
        <v>35292.612000000001</v>
      </c>
      <c r="K7" s="715">
        <v>99995.167000000001</v>
      </c>
      <c r="L7" s="715">
        <v>21965.401999999998</v>
      </c>
      <c r="M7" s="715">
        <v>5488.6859999999997</v>
      </c>
      <c r="N7" s="715">
        <v>5202.9750000000004</v>
      </c>
      <c r="O7" s="715">
        <v>2714.5390000000002</v>
      </c>
      <c r="P7" s="715">
        <v>9326.3909999999996</v>
      </c>
      <c r="Q7" s="715">
        <v>2417.6799999999998</v>
      </c>
      <c r="R7" s="715">
        <v>397887</v>
      </c>
      <c r="S7" s="715">
        <v>384096.96</v>
      </c>
      <c r="T7" s="715">
        <v>373790.20799999998</v>
      </c>
      <c r="U7" s="715">
        <v>24096.793000000001</v>
      </c>
      <c r="V7" s="715">
        <v>13790.040999999999</v>
      </c>
      <c r="W7" s="715">
        <v>397887</v>
      </c>
    </row>
    <row r="8" spans="1:23" s="234" customFormat="1" ht="9.75" customHeight="1">
      <c r="A8" s="714">
        <v>1993</v>
      </c>
      <c r="B8" s="715">
        <v>74454.467999999993</v>
      </c>
      <c r="C8" s="715">
        <v>64945.866000000002</v>
      </c>
      <c r="D8" s="715">
        <v>9914.6270000000004</v>
      </c>
      <c r="E8" s="715">
        <v>2204.5630000000001</v>
      </c>
      <c r="F8" s="715">
        <v>3958.1979999999999</v>
      </c>
      <c r="G8" s="715">
        <v>8207.7489999999998</v>
      </c>
      <c r="H8" s="715">
        <v>33632.353999999999</v>
      </c>
      <c r="I8" s="715">
        <v>1764.2070000000001</v>
      </c>
      <c r="J8" s="715">
        <v>34184.565999999999</v>
      </c>
      <c r="K8" s="715">
        <v>93370.62</v>
      </c>
      <c r="L8" s="715">
        <v>20321.649000000001</v>
      </c>
      <c r="M8" s="715">
        <v>4883.1239999999998</v>
      </c>
      <c r="N8" s="715">
        <v>6085.3580000000002</v>
      </c>
      <c r="O8" s="715">
        <v>3393.3440000000001</v>
      </c>
      <c r="P8" s="715">
        <v>9000.2729999999992</v>
      </c>
      <c r="Q8" s="715">
        <v>2997.0369999999998</v>
      </c>
      <c r="R8" s="715">
        <v>373318</v>
      </c>
      <c r="S8" s="715">
        <v>356873.49400000001</v>
      </c>
      <c r="T8" s="715">
        <v>346958.86700000003</v>
      </c>
      <c r="U8" s="715">
        <v>26359.135999999999</v>
      </c>
      <c r="V8" s="715">
        <v>16444.508999999998</v>
      </c>
      <c r="W8" s="715">
        <v>373318</v>
      </c>
    </row>
    <row r="9" spans="1:23" ht="9.75" customHeight="1">
      <c r="A9" s="714">
        <v>1994</v>
      </c>
      <c r="B9" s="715">
        <v>75712.701000000001</v>
      </c>
      <c r="C9" s="715">
        <v>66397.851999999999</v>
      </c>
      <c r="D9" s="715">
        <v>9414.5630000000001</v>
      </c>
      <c r="E9" s="715">
        <v>2986.7919999999999</v>
      </c>
      <c r="F9" s="715">
        <v>4190.9539999999997</v>
      </c>
      <c r="G9" s="715">
        <v>8112.2809999999999</v>
      </c>
      <c r="H9" s="715">
        <v>33190.345999999998</v>
      </c>
      <c r="I9" s="715">
        <v>2018.662</v>
      </c>
      <c r="J9" s="715">
        <v>34306.468000000001</v>
      </c>
      <c r="K9" s="715">
        <v>94623.347999999998</v>
      </c>
      <c r="L9" s="715">
        <v>20636.436000000002</v>
      </c>
      <c r="M9" s="715">
        <v>5182.223</v>
      </c>
      <c r="N9" s="715">
        <v>7171.165</v>
      </c>
      <c r="O9" s="715">
        <v>3769.895</v>
      </c>
      <c r="P9" s="715">
        <v>9067.1229999999996</v>
      </c>
      <c r="Q9" s="715">
        <v>3852.1849999999999</v>
      </c>
      <c r="R9" s="715">
        <v>380633</v>
      </c>
      <c r="S9" s="715">
        <v>360834.29499999998</v>
      </c>
      <c r="T9" s="715">
        <v>351419.73200000002</v>
      </c>
      <c r="U9" s="715">
        <v>29213.261999999999</v>
      </c>
      <c r="V9" s="715">
        <v>19798.699000000001</v>
      </c>
      <c r="W9" s="715">
        <v>380633</v>
      </c>
    </row>
    <row r="10" spans="1:23" ht="9.75" customHeight="1">
      <c r="A10" s="714">
        <v>1995</v>
      </c>
      <c r="B10" s="715">
        <v>77659.740000000005</v>
      </c>
      <c r="C10" s="715">
        <v>68148.153999999995</v>
      </c>
      <c r="D10" s="715">
        <v>9515.1929999999993</v>
      </c>
      <c r="E10" s="715">
        <v>3353.57</v>
      </c>
      <c r="F10" s="715">
        <v>4304.2330000000002</v>
      </c>
      <c r="G10" s="715">
        <v>8034.36</v>
      </c>
      <c r="H10" s="715">
        <v>33086.69</v>
      </c>
      <c r="I10" s="715">
        <v>1962.2550000000001</v>
      </c>
      <c r="J10" s="715">
        <v>33240.281000000003</v>
      </c>
      <c r="K10" s="715">
        <v>97043.403999999995</v>
      </c>
      <c r="L10" s="715">
        <v>21781.153999999999</v>
      </c>
      <c r="M10" s="715">
        <v>5284.7489999999998</v>
      </c>
      <c r="N10" s="715">
        <v>8150.0540000000001</v>
      </c>
      <c r="O10" s="715">
        <v>4119.4480000000003</v>
      </c>
      <c r="P10" s="715">
        <v>9251.0730000000003</v>
      </c>
      <c r="Q10" s="715">
        <v>4193.643</v>
      </c>
      <c r="R10" s="715">
        <v>389128</v>
      </c>
      <c r="S10" s="715">
        <v>367349.03100000002</v>
      </c>
      <c r="T10" s="715">
        <v>357833.83799999999</v>
      </c>
      <c r="U10" s="715">
        <v>31294.163</v>
      </c>
      <c r="V10" s="715">
        <v>21778.97</v>
      </c>
      <c r="W10" s="715">
        <v>389128</v>
      </c>
    </row>
    <row r="11" spans="1:23" ht="15" customHeight="1">
      <c r="A11" s="714">
        <v>1996</v>
      </c>
      <c r="B11" s="715">
        <v>77815.573999999993</v>
      </c>
      <c r="C11" s="715">
        <v>69252.322</v>
      </c>
      <c r="D11" s="715">
        <v>9241.2070000000003</v>
      </c>
      <c r="E11" s="715">
        <v>3935.7260000000001</v>
      </c>
      <c r="F11" s="715">
        <v>4103.5339999999997</v>
      </c>
      <c r="G11" s="715">
        <v>8005.8860000000004</v>
      </c>
      <c r="H11" s="715">
        <v>32421.538</v>
      </c>
      <c r="I11" s="715">
        <v>2080.4540000000002</v>
      </c>
      <c r="J11" s="715">
        <v>32903.466</v>
      </c>
      <c r="K11" s="715">
        <v>93732.180999999997</v>
      </c>
      <c r="L11" s="715">
        <v>20839.16</v>
      </c>
      <c r="M11" s="715">
        <v>4975.7569999999996</v>
      </c>
      <c r="N11" s="715">
        <v>8303.52</v>
      </c>
      <c r="O11" s="715">
        <v>4325.4840000000004</v>
      </c>
      <c r="P11" s="715">
        <v>8837.3889999999992</v>
      </c>
      <c r="Q11" s="715">
        <v>4643.7960000000003</v>
      </c>
      <c r="R11" s="715">
        <v>385417</v>
      </c>
      <c r="S11" s="715">
        <v>362128.01400000002</v>
      </c>
      <c r="T11" s="715">
        <v>352886.80699999997</v>
      </c>
      <c r="U11" s="715">
        <v>32530.187000000002</v>
      </c>
      <c r="V11" s="715">
        <v>23288.98</v>
      </c>
      <c r="W11" s="715">
        <v>385417</v>
      </c>
    </row>
    <row r="12" spans="1:23" ht="9.75" customHeight="1">
      <c r="A12" s="714">
        <v>1997</v>
      </c>
      <c r="B12" s="715">
        <v>80740.952999999994</v>
      </c>
      <c r="C12" s="715">
        <v>70418.502999999997</v>
      </c>
      <c r="D12" s="715">
        <v>9076.61</v>
      </c>
      <c r="E12" s="715">
        <v>4260.71</v>
      </c>
      <c r="F12" s="715">
        <v>4380.2740000000003</v>
      </c>
      <c r="G12" s="715">
        <v>8417.8729999999996</v>
      </c>
      <c r="H12" s="715">
        <v>32792.216999999997</v>
      </c>
      <c r="I12" s="715">
        <v>2179.6999999999998</v>
      </c>
      <c r="J12" s="715">
        <v>34027.425999999999</v>
      </c>
      <c r="K12" s="715">
        <v>95027.264999999999</v>
      </c>
      <c r="L12" s="715">
        <v>21902.651999999998</v>
      </c>
      <c r="M12" s="715">
        <v>5199.7269999999999</v>
      </c>
      <c r="N12" s="715">
        <v>9355.8819999999996</v>
      </c>
      <c r="O12" s="715">
        <v>4762.6409999999996</v>
      </c>
      <c r="P12" s="715">
        <v>9050.4539999999997</v>
      </c>
      <c r="Q12" s="715">
        <v>5126.1059999999998</v>
      </c>
      <c r="R12" s="715">
        <v>396719</v>
      </c>
      <c r="S12" s="715">
        <v>371033.95400000003</v>
      </c>
      <c r="T12" s="715">
        <v>361957.34399999998</v>
      </c>
      <c r="U12" s="715">
        <v>34761.648999999998</v>
      </c>
      <c r="V12" s="715">
        <v>25685.039000000001</v>
      </c>
      <c r="W12" s="715">
        <v>396719</v>
      </c>
    </row>
    <row r="13" spans="1:23" ht="9.75" customHeight="1">
      <c r="A13" s="714">
        <v>1998</v>
      </c>
      <c r="B13" s="715">
        <v>82948.731</v>
      </c>
      <c r="C13" s="715">
        <v>74051.945000000007</v>
      </c>
      <c r="D13" s="715">
        <v>8678.0759999999991</v>
      </c>
      <c r="E13" s="715">
        <v>4549.93</v>
      </c>
      <c r="F13" s="715">
        <v>4367.0309999999999</v>
      </c>
      <c r="G13" s="715">
        <v>8334.9429999999993</v>
      </c>
      <c r="H13" s="715">
        <v>32650.286</v>
      </c>
      <c r="I13" s="715">
        <v>2166.4189999999999</v>
      </c>
      <c r="J13" s="715">
        <v>38499.135000000002</v>
      </c>
      <c r="K13" s="715">
        <v>96955.528999999995</v>
      </c>
      <c r="L13" s="715">
        <v>22101.56</v>
      </c>
      <c r="M13" s="715">
        <v>5489.777</v>
      </c>
      <c r="N13" s="715">
        <v>10582.093000000001</v>
      </c>
      <c r="O13" s="715">
        <v>4957.0659999999998</v>
      </c>
      <c r="P13" s="715">
        <v>9303.7939999999999</v>
      </c>
      <c r="Q13" s="715">
        <v>5503.6880000000001</v>
      </c>
      <c r="R13" s="715">
        <v>411140</v>
      </c>
      <c r="S13" s="715">
        <v>383380.80699999997</v>
      </c>
      <c r="T13" s="715">
        <v>374702.73100000003</v>
      </c>
      <c r="U13" s="715">
        <v>36437.271999999997</v>
      </c>
      <c r="V13" s="715">
        <v>27759.196</v>
      </c>
      <c r="W13" s="715">
        <v>411140</v>
      </c>
    </row>
    <row r="14" spans="1:23" ht="9.75" customHeight="1">
      <c r="A14" s="714">
        <v>1999</v>
      </c>
      <c r="B14" s="715">
        <v>83998.868000000002</v>
      </c>
      <c r="C14" s="715">
        <v>74676.062000000005</v>
      </c>
      <c r="D14" s="715">
        <v>8643.402</v>
      </c>
      <c r="E14" s="715">
        <v>4773.7929999999997</v>
      </c>
      <c r="F14" s="715">
        <v>4240.1189999999997</v>
      </c>
      <c r="G14" s="715">
        <v>7904.6440000000002</v>
      </c>
      <c r="H14" s="715">
        <v>33589.61</v>
      </c>
      <c r="I14" s="715">
        <v>2362.4059999999999</v>
      </c>
      <c r="J14" s="715">
        <v>39077.749000000003</v>
      </c>
      <c r="K14" s="715">
        <v>93712.975999999995</v>
      </c>
      <c r="L14" s="715">
        <v>22225.198</v>
      </c>
      <c r="M14" s="715">
        <v>5382.6440000000002</v>
      </c>
      <c r="N14" s="715">
        <v>10900.944</v>
      </c>
      <c r="O14" s="715">
        <v>5158.0540000000001</v>
      </c>
      <c r="P14" s="715">
        <v>9128.6039999999994</v>
      </c>
      <c r="Q14" s="715">
        <v>6009.9279999999999</v>
      </c>
      <c r="R14" s="715">
        <v>411785</v>
      </c>
      <c r="S14" s="715">
        <v>382579.87599999999</v>
      </c>
      <c r="T14" s="715">
        <v>373936.47399999999</v>
      </c>
      <c r="U14" s="715">
        <v>37848.527000000002</v>
      </c>
      <c r="V14" s="715">
        <v>29205.125</v>
      </c>
      <c r="W14" s="715">
        <v>411785</v>
      </c>
    </row>
    <row r="15" spans="1:23" ht="9.75" customHeight="1">
      <c r="A15" s="714">
        <v>2000</v>
      </c>
      <c r="B15" s="715">
        <v>89299.403000000006</v>
      </c>
      <c r="C15" s="715">
        <v>79059.252999999997</v>
      </c>
      <c r="D15" s="715">
        <v>8645.9590000000007</v>
      </c>
      <c r="E15" s="715">
        <v>5578.0550000000003</v>
      </c>
      <c r="F15" s="715">
        <v>4667.6729999999998</v>
      </c>
      <c r="G15" s="715">
        <v>8880.0229999999992</v>
      </c>
      <c r="H15" s="715">
        <v>35101.421999999999</v>
      </c>
      <c r="I15" s="715">
        <v>2470.56</v>
      </c>
      <c r="J15" s="715">
        <v>40429.296999999999</v>
      </c>
      <c r="K15" s="715">
        <v>96970.418999999994</v>
      </c>
      <c r="L15" s="715">
        <v>22989.442999999999</v>
      </c>
      <c r="M15" s="715">
        <v>5684.5039999999999</v>
      </c>
      <c r="N15" s="715">
        <v>11539.762000000001</v>
      </c>
      <c r="O15" s="715">
        <v>5886.8559999999998</v>
      </c>
      <c r="P15" s="715">
        <v>9323.4060000000009</v>
      </c>
      <c r="Q15" s="715">
        <v>6806.9620000000004</v>
      </c>
      <c r="R15" s="715">
        <v>433333</v>
      </c>
      <c r="S15" s="715">
        <v>401050.80200000003</v>
      </c>
      <c r="T15" s="715">
        <v>392404.84299999999</v>
      </c>
      <c r="U15" s="715">
        <v>40928.154000000002</v>
      </c>
      <c r="V15" s="715">
        <v>32282.195</v>
      </c>
      <c r="W15" s="715">
        <v>433333</v>
      </c>
    </row>
    <row r="16" spans="1:23" ht="15" customHeight="1">
      <c r="A16" s="714">
        <v>2001</v>
      </c>
      <c r="B16" s="715">
        <v>92748.13</v>
      </c>
      <c r="C16" s="715">
        <v>81096.009999999995</v>
      </c>
      <c r="D16" s="715">
        <v>8458.2649999999994</v>
      </c>
      <c r="E16" s="715">
        <v>5378.6760000000004</v>
      </c>
      <c r="F16" s="715">
        <v>4902.0219999999999</v>
      </c>
      <c r="G16" s="715">
        <v>9660.5280000000002</v>
      </c>
      <c r="H16" s="715">
        <v>35301.686000000002</v>
      </c>
      <c r="I16" s="715">
        <v>2515.6640000000002</v>
      </c>
      <c r="J16" s="715">
        <v>41576.002999999997</v>
      </c>
      <c r="K16" s="715">
        <v>96485.471999999994</v>
      </c>
      <c r="L16" s="715">
        <v>22676.642</v>
      </c>
      <c r="M16" s="715">
        <v>6221.7790000000005</v>
      </c>
      <c r="N16" s="715">
        <v>12042.043</v>
      </c>
      <c r="O16" s="715">
        <v>6146.4110000000001</v>
      </c>
      <c r="P16" s="715">
        <v>9542.1630000000005</v>
      </c>
      <c r="Q16" s="715">
        <v>7168.5029999999997</v>
      </c>
      <c r="R16" s="715">
        <v>441920</v>
      </c>
      <c r="S16" s="715">
        <v>408668.7</v>
      </c>
      <c r="T16" s="715">
        <v>400210.435</v>
      </c>
      <c r="U16" s="715">
        <v>41709.561999999998</v>
      </c>
      <c r="V16" s="715">
        <v>33251.296999999999</v>
      </c>
      <c r="W16" s="715">
        <v>441920</v>
      </c>
    </row>
    <row r="17" spans="1:23" ht="9.75" customHeight="1">
      <c r="A17" s="714">
        <v>2002</v>
      </c>
      <c r="B17" s="715">
        <v>91273.153000000006</v>
      </c>
      <c r="C17" s="715">
        <v>79891.345000000001</v>
      </c>
      <c r="D17" s="715">
        <v>8354.5429999999997</v>
      </c>
      <c r="E17" s="715">
        <v>5196.326</v>
      </c>
      <c r="F17" s="715">
        <v>4864.0069999999996</v>
      </c>
      <c r="G17" s="715">
        <v>9388.2279999999992</v>
      </c>
      <c r="H17" s="715">
        <v>34539.103000000003</v>
      </c>
      <c r="I17" s="715">
        <v>2571.4499999999998</v>
      </c>
      <c r="J17" s="715">
        <v>39637.091999999997</v>
      </c>
      <c r="K17" s="715">
        <v>95796.97</v>
      </c>
      <c r="L17" s="715">
        <v>22503.022000000001</v>
      </c>
      <c r="M17" s="715">
        <v>5757.7</v>
      </c>
      <c r="N17" s="715">
        <v>12485.826999999999</v>
      </c>
      <c r="O17" s="715">
        <v>6401.6760000000004</v>
      </c>
      <c r="P17" s="715">
        <v>9073.4</v>
      </c>
      <c r="Q17" s="715">
        <v>7272.1530000000002</v>
      </c>
      <c r="R17" s="715">
        <v>435006</v>
      </c>
      <c r="S17" s="715">
        <v>401078.56300000002</v>
      </c>
      <c r="T17" s="715">
        <v>392724.02</v>
      </c>
      <c r="U17" s="715">
        <v>42281.974999999999</v>
      </c>
      <c r="V17" s="715">
        <v>33927.432000000001</v>
      </c>
      <c r="W17" s="715">
        <v>435006</v>
      </c>
    </row>
    <row r="18" spans="1:23" ht="9.75" customHeight="1">
      <c r="A18" s="714">
        <v>2003</v>
      </c>
      <c r="B18" s="715">
        <v>93274.438999999998</v>
      </c>
      <c r="C18" s="715">
        <v>80793.839000000007</v>
      </c>
      <c r="D18" s="715">
        <v>8255.232</v>
      </c>
      <c r="E18" s="715">
        <v>5268.0129999999999</v>
      </c>
      <c r="F18" s="715">
        <v>4998.183</v>
      </c>
      <c r="G18" s="715">
        <v>8807.9069999999992</v>
      </c>
      <c r="H18" s="715">
        <v>35588.542999999998</v>
      </c>
      <c r="I18" s="715">
        <v>2540.085</v>
      </c>
      <c r="J18" s="715">
        <v>39932.095000000001</v>
      </c>
      <c r="K18" s="715">
        <v>94483.76</v>
      </c>
      <c r="L18" s="715">
        <v>22212.2</v>
      </c>
      <c r="M18" s="715">
        <v>5720.6909999999998</v>
      </c>
      <c r="N18" s="715">
        <v>13089.621999999999</v>
      </c>
      <c r="O18" s="715">
        <v>6670.4340000000002</v>
      </c>
      <c r="P18" s="715">
        <v>9466.0310000000009</v>
      </c>
      <c r="Q18" s="715">
        <v>7664.924</v>
      </c>
      <c r="R18" s="715">
        <v>438766</v>
      </c>
      <c r="S18" s="715">
        <v>403532.92</v>
      </c>
      <c r="T18" s="715">
        <v>395277.68800000002</v>
      </c>
      <c r="U18" s="715">
        <v>43488.31</v>
      </c>
      <c r="V18" s="715">
        <v>35233.078000000001</v>
      </c>
      <c r="W18" s="715">
        <v>438766</v>
      </c>
    </row>
    <row r="19" spans="1:23" ht="9.75" customHeight="1">
      <c r="A19" s="714">
        <v>2004</v>
      </c>
      <c r="B19" s="715">
        <v>94897.851999999999</v>
      </c>
      <c r="C19" s="715">
        <v>85301.966</v>
      </c>
      <c r="D19" s="715">
        <v>8452.7540000000008</v>
      </c>
      <c r="E19" s="715">
        <v>5716.5020000000004</v>
      </c>
      <c r="F19" s="715">
        <v>4651.924</v>
      </c>
      <c r="G19" s="715">
        <v>9207.6939999999995</v>
      </c>
      <c r="H19" s="715">
        <v>35452.586000000003</v>
      </c>
      <c r="I19" s="715">
        <v>2707.8090000000002</v>
      </c>
      <c r="J19" s="715">
        <v>39600.398999999998</v>
      </c>
      <c r="K19" s="715">
        <v>98078.577999999994</v>
      </c>
      <c r="L19" s="715">
        <v>23405.800999999999</v>
      </c>
      <c r="M19" s="715">
        <v>6450.8580000000002</v>
      </c>
      <c r="N19" s="715">
        <v>14222.602000000001</v>
      </c>
      <c r="O19" s="715">
        <v>7091.9809999999998</v>
      </c>
      <c r="P19" s="715">
        <v>9708.5429999999997</v>
      </c>
      <c r="Q19" s="715">
        <v>8322.1659999999993</v>
      </c>
      <c r="R19" s="715">
        <v>453270</v>
      </c>
      <c r="S19" s="715">
        <v>415208.95500000002</v>
      </c>
      <c r="T19" s="715">
        <v>406756.201</v>
      </c>
      <c r="U19" s="715">
        <v>46513.813999999998</v>
      </c>
      <c r="V19" s="715">
        <v>38061.06</v>
      </c>
      <c r="W19" s="715">
        <v>453270</v>
      </c>
    </row>
    <row r="20" spans="1:23" ht="9.75" customHeight="1">
      <c r="A20" s="714">
        <v>2005</v>
      </c>
      <c r="B20" s="715">
        <v>94585.244999999995</v>
      </c>
      <c r="C20" s="715">
        <v>86549.014999999999</v>
      </c>
      <c r="D20" s="715">
        <v>8395.73</v>
      </c>
      <c r="E20" s="715">
        <v>6027.9189999999999</v>
      </c>
      <c r="F20" s="715">
        <v>4705.2089999999998</v>
      </c>
      <c r="G20" s="715">
        <v>9350.42</v>
      </c>
      <c r="H20" s="715">
        <v>35062.962</v>
      </c>
      <c r="I20" s="715">
        <v>2887.846</v>
      </c>
      <c r="J20" s="715">
        <v>40719.773000000001</v>
      </c>
      <c r="K20" s="715">
        <v>99995.917000000001</v>
      </c>
      <c r="L20" s="715">
        <v>23512.814999999999</v>
      </c>
      <c r="M20" s="715">
        <v>6955.6540000000005</v>
      </c>
      <c r="N20" s="715">
        <v>14584.42</v>
      </c>
      <c r="O20" s="715">
        <v>7740.5119999999997</v>
      </c>
      <c r="P20" s="715">
        <v>9618.518</v>
      </c>
      <c r="Q20" s="715">
        <v>8566.0439999999999</v>
      </c>
      <c r="R20" s="715">
        <v>459258</v>
      </c>
      <c r="S20" s="715">
        <v>419451.25799999997</v>
      </c>
      <c r="T20" s="715">
        <v>411055.52799999999</v>
      </c>
      <c r="U20" s="715">
        <v>48202.470999999998</v>
      </c>
      <c r="V20" s="715">
        <v>39806.741000000002</v>
      </c>
      <c r="W20" s="715">
        <v>459258</v>
      </c>
    </row>
    <row r="21" spans="1:23" ht="15" customHeight="1">
      <c r="A21" s="714">
        <v>2006</v>
      </c>
      <c r="B21" s="715">
        <v>104417.872</v>
      </c>
      <c r="C21" s="715">
        <v>93445.994999999995</v>
      </c>
      <c r="D21" s="715">
        <v>8911.4130000000005</v>
      </c>
      <c r="E21" s="715">
        <v>6322.7849999999999</v>
      </c>
      <c r="F21" s="715">
        <v>5035.6610000000001</v>
      </c>
      <c r="G21" s="715">
        <v>9701.0949999999993</v>
      </c>
      <c r="H21" s="715">
        <v>37061.303</v>
      </c>
      <c r="I21" s="715">
        <v>3185.5320000000002</v>
      </c>
      <c r="J21" s="715">
        <v>42421.701000000001</v>
      </c>
      <c r="K21" s="715">
        <v>105824.74</v>
      </c>
      <c r="L21" s="715">
        <v>24663.896000000001</v>
      </c>
      <c r="M21" s="715">
        <v>7502.018</v>
      </c>
      <c r="N21" s="715">
        <v>16087.8</v>
      </c>
      <c r="O21" s="715">
        <v>8508.6859999999997</v>
      </c>
      <c r="P21" s="715">
        <v>10402.617</v>
      </c>
      <c r="Q21" s="715">
        <v>9258.8819999999996</v>
      </c>
      <c r="R21" s="715">
        <v>492752</v>
      </c>
      <c r="S21" s="715">
        <v>449388.31099999999</v>
      </c>
      <c r="T21" s="715">
        <v>440476.89799999999</v>
      </c>
      <c r="U21" s="715">
        <v>52275.097999999998</v>
      </c>
      <c r="V21" s="715">
        <v>43363.684999999998</v>
      </c>
      <c r="W21" s="715">
        <v>492752</v>
      </c>
    </row>
    <row r="22" spans="1:23" ht="9.75" customHeight="1">
      <c r="A22" s="714">
        <v>2007</v>
      </c>
      <c r="B22" s="715">
        <v>111926.03</v>
      </c>
      <c r="C22" s="715">
        <v>99315.61</v>
      </c>
      <c r="D22" s="715">
        <v>9374.8230000000003</v>
      </c>
      <c r="E22" s="715">
        <v>6753.4970000000003</v>
      </c>
      <c r="F22" s="715">
        <v>5261.9709999999995</v>
      </c>
      <c r="G22" s="715">
        <v>9809.7819999999992</v>
      </c>
      <c r="H22" s="715">
        <v>37633.703999999998</v>
      </c>
      <c r="I22" s="715">
        <v>3772.1909999999998</v>
      </c>
      <c r="J22" s="715">
        <v>43916.703999999998</v>
      </c>
      <c r="K22" s="715">
        <v>111863.77899999999</v>
      </c>
      <c r="L22" s="715">
        <v>26298.38</v>
      </c>
      <c r="M22" s="715">
        <v>8039.8019999999997</v>
      </c>
      <c r="N22" s="715">
        <v>17498.060000000001</v>
      </c>
      <c r="O22" s="715">
        <v>9348.6550000000007</v>
      </c>
      <c r="P22" s="715">
        <v>10566.47</v>
      </c>
      <c r="Q22" s="715">
        <v>9880.5409999999993</v>
      </c>
      <c r="R22" s="715">
        <v>521260</v>
      </c>
      <c r="S22" s="715">
        <v>474007.05499999999</v>
      </c>
      <c r="T22" s="715">
        <v>464632.23200000002</v>
      </c>
      <c r="U22" s="715">
        <v>56627.767</v>
      </c>
      <c r="V22" s="715">
        <v>47252.944000000003</v>
      </c>
      <c r="W22" s="715">
        <v>521260</v>
      </c>
    </row>
    <row r="23" spans="1:23" ht="9.75" customHeight="1">
      <c r="A23" s="714">
        <v>2008</v>
      </c>
      <c r="B23" s="715">
        <v>108663.72900000001</v>
      </c>
      <c r="C23" s="715">
        <v>94716.322</v>
      </c>
      <c r="D23" s="715">
        <v>9502.7060000000001</v>
      </c>
      <c r="E23" s="715">
        <v>6812.308</v>
      </c>
      <c r="F23" s="715">
        <v>4797.3050000000003</v>
      </c>
      <c r="G23" s="715">
        <v>10050.911</v>
      </c>
      <c r="H23" s="715">
        <v>37480.898000000001</v>
      </c>
      <c r="I23" s="715">
        <v>3578.44</v>
      </c>
      <c r="J23" s="715">
        <v>43141.288</v>
      </c>
      <c r="K23" s="715">
        <v>111046.16899999999</v>
      </c>
      <c r="L23" s="715">
        <v>25769.785</v>
      </c>
      <c r="M23" s="715">
        <v>8084.6589999999997</v>
      </c>
      <c r="N23" s="715">
        <v>16482.115000000002</v>
      </c>
      <c r="O23" s="715">
        <v>9550.8209999999999</v>
      </c>
      <c r="P23" s="715">
        <v>10977.378000000001</v>
      </c>
      <c r="Q23" s="715">
        <v>9905.1710000000003</v>
      </c>
      <c r="R23" s="715">
        <v>510560</v>
      </c>
      <c r="S23" s="715">
        <v>464231.15</v>
      </c>
      <c r="T23" s="715">
        <v>454728.44400000002</v>
      </c>
      <c r="U23" s="715">
        <v>55831.561000000002</v>
      </c>
      <c r="V23" s="715">
        <v>46328.855000000003</v>
      </c>
      <c r="W23" s="715">
        <v>510560</v>
      </c>
    </row>
    <row r="24" spans="1:23" ht="9.75" customHeight="1">
      <c r="A24" s="714">
        <v>2009</v>
      </c>
      <c r="B24" s="715">
        <v>86026.614000000001</v>
      </c>
      <c r="C24" s="715">
        <v>88309.096999999994</v>
      </c>
      <c r="D24" s="715">
        <v>9117.4740000000002</v>
      </c>
      <c r="E24" s="715">
        <v>5801.4309999999996</v>
      </c>
      <c r="F24" s="715">
        <v>3587.1350000000002</v>
      </c>
      <c r="G24" s="715">
        <v>7989.3040000000001</v>
      </c>
      <c r="H24" s="715">
        <v>32422.68</v>
      </c>
      <c r="I24" s="715">
        <v>3137.1320000000001</v>
      </c>
      <c r="J24" s="715">
        <v>35857.059000000001</v>
      </c>
      <c r="K24" s="715">
        <v>92328.066000000006</v>
      </c>
      <c r="L24" s="715">
        <v>22887.815999999999</v>
      </c>
      <c r="M24" s="715">
        <v>5616.2430000000004</v>
      </c>
      <c r="N24" s="715">
        <v>14243.450999999999</v>
      </c>
      <c r="O24" s="715">
        <v>7568.9250000000002</v>
      </c>
      <c r="P24" s="715">
        <v>9311.9359999999997</v>
      </c>
      <c r="Q24" s="715">
        <v>8282.64</v>
      </c>
      <c r="R24" s="715">
        <v>432487</v>
      </c>
      <c r="S24" s="715">
        <v>393453.424</v>
      </c>
      <c r="T24" s="715">
        <v>384335.95</v>
      </c>
      <c r="U24" s="715">
        <v>48151.053</v>
      </c>
      <c r="V24" s="715">
        <v>39033.578999999998</v>
      </c>
      <c r="W24" s="715">
        <v>432487</v>
      </c>
    </row>
    <row r="25" spans="1:23" ht="9.75" customHeight="1">
      <c r="A25" s="714">
        <v>2010</v>
      </c>
      <c r="B25" s="715">
        <v>106380.91499999999</v>
      </c>
      <c r="C25" s="715">
        <v>102914.37699999999</v>
      </c>
      <c r="D25" s="715">
        <v>9634.7389999999996</v>
      </c>
      <c r="E25" s="715">
        <v>6571.6570000000002</v>
      </c>
      <c r="F25" s="715">
        <v>4655.8040000000001</v>
      </c>
      <c r="G25" s="715">
        <v>9542.4290000000001</v>
      </c>
      <c r="H25" s="715">
        <v>37385.067999999999</v>
      </c>
      <c r="I25" s="715">
        <v>3287.8040000000001</v>
      </c>
      <c r="J25" s="715">
        <v>43886.498</v>
      </c>
      <c r="K25" s="715">
        <v>103643.09</v>
      </c>
      <c r="L25" s="715">
        <v>26150.945</v>
      </c>
      <c r="M25" s="715">
        <v>6658.4</v>
      </c>
      <c r="N25" s="715">
        <v>15877.928</v>
      </c>
      <c r="O25" s="715">
        <v>9183.17</v>
      </c>
      <c r="P25" s="715">
        <v>9598.8130000000001</v>
      </c>
      <c r="Q25" s="715">
        <v>9692.3690000000006</v>
      </c>
      <c r="R25" s="715">
        <v>505064</v>
      </c>
      <c r="S25" s="715">
        <v>460451.07799999998</v>
      </c>
      <c r="T25" s="715">
        <v>450816.33899999998</v>
      </c>
      <c r="U25" s="715">
        <v>54247.667000000001</v>
      </c>
      <c r="V25" s="715">
        <v>44612.928</v>
      </c>
      <c r="W25" s="715">
        <v>505064</v>
      </c>
    </row>
    <row r="26" spans="1:23" ht="15" customHeight="1">
      <c r="A26" s="714">
        <v>2011</v>
      </c>
      <c r="B26" s="715">
        <v>116990.97</v>
      </c>
      <c r="C26" s="715">
        <v>114631.836</v>
      </c>
      <c r="D26" s="715">
        <v>10334.422</v>
      </c>
      <c r="E26" s="715">
        <v>6949.0230000000001</v>
      </c>
      <c r="F26" s="715">
        <v>4653.1629999999996</v>
      </c>
      <c r="G26" s="715">
        <v>9145.3240000000005</v>
      </c>
      <c r="H26" s="715">
        <v>39944.381999999998</v>
      </c>
      <c r="I26" s="715">
        <v>3484.8690000000001</v>
      </c>
      <c r="J26" s="715">
        <v>47885.535000000003</v>
      </c>
      <c r="K26" s="715">
        <v>108588.43799999999</v>
      </c>
      <c r="L26" s="715">
        <v>28075.401999999998</v>
      </c>
      <c r="M26" s="715">
        <v>7705.0609999999997</v>
      </c>
      <c r="N26" s="715">
        <v>16825.938999999998</v>
      </c>
      <c r="O26" s="715">
        <v>8808.3359999999993</v>
      </c>
      <c r="P26" s="715">
        <v>10548.371999999999</v>
      </c>
      <c r="Q26" s="715">
        <v>10416.928</v>
      </c>
      <c r="R26" s="715">
        <v>544988</v>
      </c>
      <c r="S26" s="715">
        <v>498502.90500000003</v>
      </c>
      <c r="T26" s="715">
        <v>488168.48300000001</v>
      </c>
      <c r="U26" s="715">
        <v>56819.517</v>
      </c>
      <c r="V26" s="715">
        <v>46485.095000000001</v>
      </c>
      <c r="W26" s="715">
        <v>544988</v>
      </c>
    </row>
    <row r="27" spans="1:23" ht="9.75" customHeight="1">
      <c r="A27" s="714">
        <v>2012</v>
      </c>
      <c r="B27" s="715">
        <v>120149.336</v>
      </c>
      <c r="C27" s="715">
        <v>117148.947</v>
      </c>
      <c r="D27" s="715">
        <v>9838.5709999999999</v>
      </c>
      <c r="E27" s="715">
        <v>7015.942</v>
      </c>
      <c r="F27" s="715">
        <v>5189.7960000000003</v>
      </c>
      <c r="G27" s="715">
        <v>10124.531999999999</v>
      </c>
      <c r="H27" s="715">
        <v>39758.696000000004</v>
      </c>
      <c r="I27" s="715">
        <v>3521.8510000000001</v>
      </c>
      <c r="J27" s="715">
        <v>48316.491999999998</v>
      </c>
      <c r="K27" s="715">
        <v>108577.423</v>
      </c>
      <c r="L27" s="715">
        <v>28985.471000000001</v>
      </c>
      <c r="M27" s="715">
        <v>7785.0910000000003</v>
      </c>
      <c r="N27" s="715">
        <v>16463.633999999998</v>
      </c>
      <c r="O27" s="715">
        <v>9401.5869999999995</v>
      </c>
      <c r="P27" s="715">
        <v>10717.921</v>
      </c>
      <c r="Q27" s="715">
        <v>10361.715</v>
      </c>
      <c r="R27" s="715">
        <v>553357</v>
      </c>
      <c r="S27" s="715">
        <v>506592.27600000001</v>
      </c>
      <c r="T27" s="715">
        <v>496753.70500000002</v>
      </c>
      <c r="U27" s="715">
        <v>56603.3</v>
      </c>
      <c r="V27" s="715">
        <v>46764.728999999999</v>
      </c>
      <c r="W27" s="715">
        <v>553357</v>
      </c>
    </row>
    <row r="28" spans="1:23" ht="9.75" customHeight="1">
      <c r="A28" s="714">
        <v>2013</v>
      </c>
      <c r="B28" s="715">
        <v>122144.605</v>
      </c>
      <c r="C28" s="715">
        <v>121029.026</v>
      </c>
      <c r="D28" s="715">
        <v>9406.6389999999992</v>
      </c>
      <c r="E28" s="715">
        <v>7050.7979999999998</v>
      </c>
      <c r="F28" s="715">
        <v>5073.2650000000003</v>
      </c>
      <c r="G28" s="715">
        <v>10658.254999999999</v>
      </c>
      <c r="H28" s="715">
        <v>39984.866999999998</v>
      </c>
      <c r="I28" s="715">
        <v>3729.8240000000001</v>
      </c>
      <c r="J28" s="715">
        <v>47920.872000000003</v>
      </c>
      <c r="K28" s="715">
        <v>108970.058</v>
      </c>
      <c r="L28" s="715">
        <v>28415.101999999999</v>
      </c>
      <c r="M28" s="715">
        <v>7365.9290000000001</v>
      </c>
      <c r="N28" s="715">
        <v>16912.311000000002</v>
      </c>
      <c r="O28" s="715">
        <v>9797.6029999999992</v>
      </c>
      <c r="P28" s="715">
        <v>10943.483</v>
      </c>
      <c r="Q28" s="715">
        <v>10764.377</v>
      </c>
      <c r="R28" s="715">
        <v>560167</v>
      </c>
      <c r="S28" s="715">
        <v>511912.10100000002</v>
      </c>
      <c r="T28" s="715">
        <v>502505.462</v>
      </c>
      <c r="U28" s="715">
        <v>57661.552000000003</v>
      </c>
      <c r="V28" s="715">
        <v>48254.913</v>
      </c>
      <c r="W28" s="715">
        <v>560167</v>
      </c>
    </row>
    <row r="29" spans="1:23" ht="9.75" customHeight="1">
      <c r="A29" s="714">
        <v>2014</v>
      </c>
      <c r="B29" s="715">
        <v>128269.2</v>
      </c>
      <c r="C29" s="715">
        <v>127827.917</v>
      </c>
      <c r="D29" s="715">
        <v>9751.0720000000001</v>
      </c>
      <c r="E29" s="715">
        <v>7596.625</v>
      </c>
      <c r="F29" s="715">
        <v>5364.0519999999997</v>
      </c>
      <c r="G29" s="715">
        <v>11273.947</v>
      </c>
      <c r="H29" s="715">
        <v>43628.37</v>
      </c>
      <c r="I29" s="715">
        <v>3963.395</v>
      </c>
      <c r="J29" s="715">
        <v>51548.232000000004</v>
      </c>
      <c r="K29" s="715">
        <v>112851.092</v>
      </c>
      <c r="L29" s="715">
        <v>29451.576000000001</v>
      </c>
      <c r="M29" s="715">
        <v>8280.3909999999996</v>
      </c>
      <c r="N29" s="715">
        <v>19353.566999999999</v>
      </c>
      <c r="O29" s="715">
        <v>9869.9359999999997</v>
      </c>
      <c r="P29" s="715">
        <v>11410.177</v>
      </c>
      <c r="Q29" s="715">
        <v>11615.450999999999</v>
      </c>
      <c r="R29" s="715">
        <v>592055</v>
      </c>
      <c r="S29" s="715">
        <v>539656.02599999995</v>
      </c>
      <c r="T29" s="715">
        <v>529904.95400000003</v>
      </c>
      <c r="U29" s="715">
        <v>62150.046000000002</v>
      </c>
      <c r="V29" s="715">
        <v>52398.974000000002</v>
      </c>
      <c r="W29" s="715">
        <v>592055</v>
      </c>
    </row>
    <row r="30" spans="1:23" ht="9.75" customHeight="1">
      <c r="A30" s="714">
        <v>2015</v>
      </c>
      <c r="B30" s="715">
        <v>137167.13500000001</v>
      </c>
      <c r="C30" s="715">
        <v>133292.845</v>
      </c>
      <c r="D30" s="715">
        <v>10116.848</v>
      </c>
      <c r="E30" s="715">
        <v>8283.884</v>
      </c>
      <c r="F30" s="715">
        <v>5664.7190000000001</v>
      </c>
      <c r="G30" s="715">
        <v>11396.938</v>
      </c>
      <c r="H30" s="715">
        <v>43803.767999999996</v>
      </c>
      <c r="I30" s="715">
        <v>4007.0450000000001</v>
      </c>
      <c r="J30" s="715">
        <v>49043.896999999997</v>
      </c>
      <c r="K30" s="715">
        <v>117727.482</v>
      </c>
      <c r="L30" s="715">
        <v>31777.272000000001</v>
      </c>
      <c r="M30" s="715">
        <v>8511.4940000000006</v>
      </c>
      <c r="N30" s="715">
        <v>20989.481</v>
      </c>
      <c r="O30" s="715">
        <v>10345.036</v>
      </c>
      <c r="P30" s="715">
        <v>11422.742</v>
      </c>
      <c r="Q30" s="715">
        <v>12213.414000000001</v>
      </c>
      <c r="R30" s="715">
        <v>615764</v>
      </c>
      <c r="S30" s="715">
        <v>559925.14</v>
      </c>
      <c r="T30" s="715">
        <v>549808.29200000002</v>
      </c>
      <c r="U30" s="715">
        <v>65955.707999999999</v>
      </c>
      <c r="V30" s="715">
        <v>55838.86</v>
      </c>
      <c r="W30" s="715">
        <v>615764</v>
      </c>
    </row>
    <row r="31" spans="1:23" ht="15" customHeight="1">
      <c r="A31" s="714">
        <v>2016</v>
      </c>
      <c r="B31" s="715">
        <v>140031.927</v>
      </c>
      <c r="C31" s="715">
        <v>137981.981</v>
      </c>
      <c r="D31" s="715">
        <v>10691.355</v>
      </c>
      <c r="E31" s="715">
        <v>8400.5300000000007</v>
      </c>
      <c r="F31" s="715">
        <v>6103.1289999999999</v>
      </c>
      <c r="G31" s="715">
        <v>12264.977000000001</v>
      </c>
      <c r="H31" s="715">
        <v>47524.521000000001</v>
      </c>
      <c r="I31" s="715">
        <v>4157.4939999999997</v>
      </c>
      <c r="J31" s="715">
        <v>61588.463000000003</v>
      </c>
      <c r="K31" s="715">
        <v>120625.19899999999</v>
      </c>
      <c r="L31" s="715">
        <v>32628.780999999999</v>
      </c>
      <c r="M31" s="715">
        <v>8098.1840000000002</v>
      </c>
      <c r="N31" s="715">
        <v>21820.373</v>
      </c>
      <c r="O31" s="715">
        <v>10667.611999999999</v>
      </c>
      <c r="P31" s="715">
        <v>12340.254999999999</v>
      </c>
      <c r="Q31" s="715">
        <v>12771.218999999999</v>
      </c>
      <c r="R31" s="715">
        <v>647696</v>
      </c>
      <c r="S31" s="715">
        <v>589878.772</v>
      </c>
      <c r="T31" s="715">
        <v>579187.41700000002</v>
      </c>
      <c r="U31" s="715">
        <v>68508.582999999999</v>
      </c>
      <c r="V31" s="715">
        <v>57817.228000000003</v>
      </c>
      <c r="W31" s="715">
        <v>647696</v>
      </c>
    </row>
    <row r="32" spans="1:23" ht="9.75" customHeight="1">
      <c r="A32" s="714">
        <v>2017</v>
      </c>
      <c r="B32" s="715">
        <v>146929.234</v>
      </c>
      <c r="C32" s="715">
        <v>145255.51</v>
      </c>
      <c r="D32" s="715">
        <v>10462.764999999999</v>
      </c>
      <c r="E32" s="715">
        <v>8537.2080000000005</v>
      </c>
      <c r="F32" s="715">
        <v>6376.4650000000001</v>
      </c>
      <c r="G32" s="715">
        <v>13097.343000000001</v>
      </c>
      <c r="H32" s="715">
        <v>47839.811999999998</v>
      </c>
      <c r="I32" s="715">
        <v>4515.0600000000004</v>
      </c>
      <c r="J32" s="715">
        <v>60990.404999999999</v>
      </c>
      <c r="K32" s="715">
        <v>121831.592</v>
      </c>
      <c r="L32" s="715">
        <v>32432.792000000001</v>
      </c>
      <c r="M32" s="715">
        <v>8421.6509999999998</v>
      </c>
      <c r="N32" s="715">
        <v>22390.115000000002</v>
      </c>
      <c r="O32" s="715">
        <v>10693.124</v>
      </c>
      <c r="P32" s="715">
        <v>13124.691999999999</v>
      </c>
      <c r="Q32" s="715">
        <v>13287.232</v>
      </c>
      <c r="R32" s="715">
        <v>666185</v>
      </c>
      <c r="S32" s="715">
        <v>606762.26100000006</v>
      </c>
      <c r="T32" s="715">
        <v>596299.49600000004</v>
      </c>
      <c r="U32" s="715">
        <v>69885.504000000001</v>
      </c>
      <c r="V32" s="715">
        <v>59422.739000000001</v>
      </c>
      <c r="W32" s="715">
        <v>666185</v>
      </c>
    </row>
    <row r="33" spans="1:23" ht="9.75" customHeight="1">
      <c r="A33" s="714">
        <v>2018</v>
      </c>
      <c r="B33" s="715">
        <v>151981.79399999999</v>
      </c>
      <c r="C33" s="715">
        <v>144361.269</v>
      </c>
      <c r="D33" s="715">
        <v>10599.638999999999</v>
      </c>
      <c r="E33" s="715">
        <v>8661.49</v>
      </c>
      <c r="F33" s="715">
        <v>6039.6149999999998</v>
      </c>
      <c r="G33" s="715">
        <v>12766.368</v>
      </c>
      <c r="H33" s="715">
        <v>46401.883999999998</v>
      </c>
      <c r="I33" s="715">
        <v>4357.4430000000002</v>
      </c>
      <c r="J33" s="715">
        <v>64812.561999999998</v>
      </c>
      <c r="K33" s="715">
        <v>124325.247</v>
      </c>
      <c r="L33" s="715">
        <v>32063.544999999998</v>
      </c>
      <c r="M33" s="715">
        <v>8355.3909999999996</v>
      </c>
      <c r="N33" s="715">
        <v>22512.084999999999</v>
      </c>
      <c r="O33" s="715">
        <v>10612.112999999999</v>
      </c>
      <c r="P33" s="715">
        <v>13134.133</v>
      </c>
      <c r="Q33" s="715">
        <v>13412.422</v>
      </c>
      <c r="R33" s="715">
        <v>674397</v>
      </c>
      <c r="S33" s="715">
        <v>614841.44700000004</v>
      </c>
      <c r="T33" s="715">
        <v>604241.80799999996</v>
      </c>
      <c r="U33" s="715">
        <v>70155.191999999995</v>
      </c>
      <c r="V33" s="715">
        <v>59555.553</v>
      </c>
      <c r="W33" s="715">
        <v>674397</v>
      </c>
    </row>
    <row r="34" spans="1:23" ht="9.75" customHeight="1">
      <c r="A34" s="714">
        <v>2019</v>
      </c>
      <c r="B34" s="715">
        <v>148506.033</v>
      </c>
      <c r="C34" s="715">
        <v>148835.986</v>
      </c>
      <c r="D34" s="715">
        <v>10566.2</v>
      </c>
      <c r="E34" s="715">
        <v>8795.6370000000006</v>
      </c>
      <c r="F34" s="715">
        <v>5741.7370000000001</v>
      </c>
      <c r="G34" s="715">
        <v>13871.797</v>
      </c>
      <c r="H34" s="715">
        <v>47026.012999999999</v>
      </c>
      <c r="I34" s="715">
        <v>4823.2849999999999</v>
      </c>
      <c r="J34" s="715">
        <v>67210.739000000001</v>
      </c>
      <c r="K34" s="715">
        <v>123001.31200000001</v>
      </c>
      <c r="L34" s="715">
        <v>32141.248</v>
      </c>
      <c r="M34" s="715">
        <v>7612.1589999999997</v>
      </c>
      <c r="N34" s="715">
        <v>22891.870999999999</v>
      </c>
      <c r="O34" s="715">
        <v>11195.245000000001</v>
      </c>
      <c r="P34" s="715">
        <v>13726.648999999999</v>
      </c>
      <c r="Q34" s="715">
        <v>13307.089</v>
      </c>
      <c r="R34" s="715">
        <v>679253</v>
      </c>
      <c r="S34" s="715">
        <v>618239.87300000002</v>
      </c>
      <c r="T34" s="715">
        <v>607673.67299999995</v>
      </c>
      <c r="U34" s="715">
        <v>71579.327000000005</v>
      </c>
      <c r="V34" s="715">
        <v>61013.127</v>
      </c>
      <c r="W34" s="715">
        <v>679253</v>
      </c>
    </row>
    <row r="35" spans="1:23" ht="15.65" customHeight="1">
      <c r="A35" s="714">
        <v>2020</v>
      </c>
      <c r="B35" s="715">
        <v>139228.753</v>
      </c>
      <c r="C35" s="715">
        <v>140296.35200000001</v>
      </c>
      <c r="D35" s="715">
        <v>9575.8809999999994</v>
      </c>
      <c r="E35" s="715">
        <v>8392.8150000000005</v>
      </c>
      <c r="F35" s="715">
        <v>5235.7690000000002</v>
      </c>
      <c r="G35" s="715">
        <v>11213.562</v>
      </c>
      <c r="H35" s="715">
        <v>44015.563999999998</v>
      </c>
      <c r="I35" s="715">
        <v>4532.7209999999995</v>
      </c>
      <c r="J35" s="715">
        <v>62327.597999999998</v>
      </c>
      <c r="K35" s="715">
        <v>116074.216</v>
      </c>
      <c r="L35" s="715">
        <v>30168.608</v>
      </c>
      <c r="M35" s="715">
        <v>6737.76</v>
      </c>
      <c r="N35" s="715">
        <v>21635.63</v>
      </c>
      <c r="O35" s="715">
        <v>10825.646000000001</v>
      </c>
      <c r="P35" s="715">
        <v>13955.291999999999</v>
      </c>
      <c r="Q35" s="715">
        <v>12760.833000000001</v>
      </c>
      <c r="R35" s="715">
        <v>636977</v>
      </c>
      <c r="S35" s="715">
        <v>578829.35499999998</v>
      </c>
      <c r="T35" s="715">
        <v>569253.47400000005</v>
      </c>
      <c r="U35" s="715">
        <v>67723.525999999998</v>
      </c>
      <c r="V35" s="715">
        <v>58147.644999999997</v>
      </c>
      <c r="W35" s="715">
        <v>636977</v>
      </c>
    </row>
    <row r="36" spans="1:23" ht="9.75" customHeight="1">
      <c r="A36" s="714">
        <v>2021</v>
      </c>
      <c r="B36" s="715">
        <v>150794.008</v>
      </c>
      <c r="C36" s="715">
        <v>148822.97500000001</v>
      </c>
      <c r="D36" s="715">
        <v>9688.357</v>
      </c>
      <c r="E36" s="715">
        <v>9404.5560000000005</v>
      </c>
      <c r="F36" s="715">
        <v>6446.5050000000001</v>
      </c>
      <c r="G36" s="715">
        <v>13386.293</v>
      </c>
      <c r="H36" s="715">
        <v>46776.188999999998</v>
      </c>
      <c r="I36" s="715">
        <v>5155.1019999999999</v>
      </c>
      <c r="J36" s="715">
        <v>63036.307999999997</v>
      </c>
      <c r="K36" s="715">
        <v>122569.587</v>
      </c>
      <c r="L36" s="715">
        <v>33544.639000000003</v>
      </c>
      <c r="M36" s="715">
        <v>7107.1959999999999</v>
      </c>
      <c r="N36" s="715">
        <v>22841.182000000001</v>
      </c>
      <c r="O36" s="715">
        <v>11891.556</v>
      </c>
      <c r="P36" s="715">
        <v>14002.018</v>
      </c>
      <c r="Q36" s="715">
        <v>13645.529</v>
      </c>
      <c r="R36" s="715">
        <v>679112</v>
      </c>
      <c r="S36" s="715">
        <v>616174.07499999995</v>
      </c>
      <c r="T36" s="715">
        <v>606485.71799999999</v>
      </c>
      <c r="U36" s="715">
        <v>72626.282000000007</v>
      </c>
      <c r="V36" s="715">
        <v>62937.925000000003</v>
      </c>
      <c r="W36" s="715">
        <v>679112</v>
      </c>
    </row>
    <row r="37" spans="1:23" s="234" customFormat="1" ht="9.75" customHeight="1">
      <c r="A37" s="714">
        <v>2022</v>
      </c>
      <c r="B37" s="715">
        <v>155786.516</v>
      </c>
      <c r="C37" s="715">
        <v>158324.01999999999</v>
      </c>
      <c r="D37" s="715">
        <v>9649.2029999999995</v>
      </c>
      <c r="E37" s="715">
        <v>11414.035</v>
      </c>
      <c r="F37" s="715">
        <v>7505.8130000000001</v>
      </c>
      <c r="G37" s="715">
        <v>13940.54</v>
      </c>
      <c r="H37" s="715">
        <v>46249.500999999997</v>
      </c>
      <c r="I37" s="715">
        <v>4996.616</v>
      </c>
      <c r="J37" s="715">
        <v>65811.929999999993</v>
      </c>
      <c r="K37" s="715">
        <v>129299.594</v>
      </c>
      <c r="L37" s="715">
        <v>36189.366000000002</v>
      </c>
      <c r="M37" s="715">
        <v>7559.86</v>
      </c>
      <c r="N37" s="715">
        <v>24299.313999999998</v>
      </c>
      <c r="O37" s="715">
        <v>13381.3</v>
      </c>
      <c r="P37" s="715">
        <v>14600.349</v>
      </c>
      <c r="Q37" s="715">
        <v>14481.039000000001</v>
      </c>
      <c r="R37" s="715">
        <v>713489</v>
      </c>
      <c r="S37" s="715">
        <v>644916.69200000004</v>
      </c>
      <c r="T37" s="715">
        <v>635267.48899999994</v>
      </c>
      <c r="U37" s="715">
        <v>78221.506999999998</v>
      </c>
      <c r="V37" s="715">
        <v>68572.304000000004</v>
      </c>
      <c r="W37" s="715">
        <v>713489</v>
      </c>
    </row>
    <row r="38" spans="1:23" ht="28" customHeight="1">
      <c r="A38" s="713"/>
      <c r="B38" s="1228" t="s">
        <v>20</v>
      </c>
      <c r="C38" s="1229"/>
      <c r="D38" s="1229"/>
      <c r="E38" s="1229"/>
      <c r="F38" s="1229"/>
      <c r="G38" s="1229"/>
      <c r="H38" s="1229"/>
      <c r="I38" s="1229"/>
      <c r="J38" s="1229"/>
      <c r="K38" s="1228" t="s">
        <v>20</v>
      </c>
      <c r="L38" s="1229"/>
      <c r="M38" s="1229"/>
      <c r="N38" s="1229"/>
      <c r="O38" s="1229"/>
      <c r="P38" s="1229"/>
      <c r="Q38" s="1229"/>
      <c r="R38" s="1229"/>
      <c r="S38" s="1228" t="s">
        <v>20</v>
      </c>
      <c r="T38" s="1229"/>
      <c r="U38" s="1229"/>
      <c r="V38" s="1229"/>
      <c r="W38" s="1229"/>
    </row>
    <row r="39" spans="1:23" ht="9.75" customHeight="1">
      <c r="A39" s="714">
        <v>1992</v>
      </c>
      <c r="B39" s="716">
        <v>0.96391326183391157</v>
      </c>
      <c r="C39" s="716">
        <v>3.368492076867863</v>
      </c>
      <c r="D39" s="716">
        <v>-4.4553769825267882</v>
      </c>
      <c r="E39" s="716">
        <v>6.7717516810234315</v>
      </c>
      <c r="F39" s="716">
        <v>-0.29222902722435296</v>
      </c>
      <c r="G39" s="716">
        <v>-4.2535024109818727</v>
      </c>
      <c r="H39" s="716">
        <v>3.445093521929433</v>
      </c>
      <c r="I39" s="716">
        <v>-16.153244674079048</v>
      </c>
      <c r="J39" s="716">
        <v>0.79850268322949014</v>
      </c>
      <c r="K39" s="716">
        <v>0.46689625064840701</v>
      </c>
      <c r="L39" s="716">
        <v>-6.4382565013947277E-2</v>
      </c>
      <c r="M39" s="716">
        <v>-0.28817983089986116</v>
      </c>
      <c r="N39" s="716">
        <v>-5.7022245718746243</v>
      </c>
      <c r="O39" s="716">
        <v>-5.6539724511472205</v>
      </c>
      <c r="P39" s="716">
        <v>2.8752572325134835</v>
      </c>
      <c r="Q39" s="716">
        <v>6.651232981737639</v>
      </c>
      <c r="R39" s="716">
        <v>0.98142226282929801</v>
      </c>
      <c r="S39" s="716">
        <v>1.1564107524147913</v>
      </c>
      <c r="T39" s="716">
        <v>1.3205023051302731</v>
      </c>
      <c r="U39" s="716">
        <v>-4.0021109598046767</v>
      </c>
      <c r="V39" s="716">
        <v>-3.660519122247242</v>
      </c>
      <c r="W39" s="716">
        <v>0.98142226282929801</v>
      </c>
    </row>
    <row r="40" spans="1:23" ht="15" customHeight="1">
      <c r="A40" s="714">
        <v>1993</v>
      </c>
      <c r="B40" s="716">
        <v>-9.5771649613583083</v>
      </c>
      <c r="C40" s="716">
        <v>-7.3337909342651129</v>
      </c>
      <c r="D40" s="716">
        <v>-3.8045448265370116</v>
      </c>
      <c r="E40" s="716">
        <v>20.590029138794637</v>
      </c>
      <c r="F40" s="716">
        <v>-11.807018990176266</v>
      </c>
      <c r="G40" s="716">
        <v>-2.2219222819204019</v>
      </c>
      <c r="H40" s="716">
        <v>-7.6374906332625772</v>
      </c>
      <c r="I40" s="716">
        <v>8.4531259605335958</v>
      </c>
      <c r="J40" s="716">
        <v>-3.1395976019003635</v>
      </c>
      <c r="K40" s="716">
        <v>-6.624867179830801</v>
      </c>
      <c r="L40" s="716">
        <v>-7.4833731702247013</v>
      </c>
      <c r="M40" s="716">
        <v>-11.032913888679367</v>
      </c>
      <c r="N40" s="716">
        <v>16.959201226221538</v>
      </c>
      <c r="O40" s="716">
        <v>25.006271783164657</v>
      </c>
      <c r="P40" s="716">
        <v>-3.4967223655967246</v>
      </c>
      <c r="Q40" s="716">
        <v>23.96334502498263</v>
      </c>
      <c r="R40" s="716">
        <v>-6.174868744140924</v>
      </c>
      <c r="S40" s="716">
        <v>-7.0876546380372289</v>
      </c>
      <c r="T40" s="716">
        <v>-7.1781818853852908</v>
      </c>
      <c r="U40" s="716">
        <v>9.3885646940653054</v>
      </c>
      <c r="V40" s="716">
        <v>19.249166844391542</v>
      </c>
      <c r="W40" s="716">
        <v>-6.174868744140924</v>
      </c>
    </row>
    <row r="41" spans="1:23" ht="9.75" customHeight="1">
      <c r="A41" s="714">
        <v>1994</v>
      </c>
      <c r="B41" s="716">
        <v>1.6899361902632895</v>
      </c>
      <c r="C41" s="716">
        <v>2.2356865639454249</v>
      </c>
      <c r="D41" s="716">
        <v>-5.0436995763935446</v>
      </c>
      <c r="E41" s="716">
        <v>35.482270182344529</v>
      </c>
      <c r="F41" s="716">
        <v>5.8803526251086984</v>
      </c>
      <c r="G41" s="716">
        <v>-1.1631447306685425</v>
      </c>
      <c r="H41" s="716">
        <v>-1.3142345016944101</v>
      </c>
      <c r="I41" s="716">
        <v>14.423194103639766</v>
      </c>
      <c r="J41" s="716">
        <v>0.35659952506052001</v>
      </c>
      <c r="K41" s="716">
        <v>1.3416725732355639</v>
      </c>
      <c r="L41" s="716">
        <v>1.5490229163981721</v>
      </c>
      <c r="M41" s="716">
        <v>6.1251567643991836</v>
      </c>
      <c r="N41" s="716">
        <v>17.842943669049546</v>
      </c>
      <c r="O41" s="716">
        <v>11.096752937515324</v>
      </c>
      <c r="P41" s="716">
        <v>0.74275524753526923</v>
      </c>
      <c r="Q41" s="716">
        <v>28.53311453946014</v>
      </c>
      <c r="R41" s="716">
        <v>1.9594554776356885</v>
      </c>
      <c r="S41" s="716">
        <v>1.1098613560804267</v>
      </c>
      <c r="T41" s="716">
        <v>1.2857042791761248</v>
      </c>
      <c r="U41" s="716">
        <v>10.827843522640499</v>
      </c>
      <c r="V41" s="716">
        <v>20.397021279261057</v>
      </c>
      <c r="W41" s="716">
        <v>1.9594554776356885</v>
      </c>
    </row>
    <row r="42" spans="1:23" ht="9.75" customHeight="1">
      <c r="A42" s="714">
        <v>1995</v>
      </c>
      <c r="B42" s="716">
        <v>2.5716147677785264</v>
      </c>
      <c r="C42" s="716">
        <v>2.6360822636250343</v>
      </c>
      <c r="D42" s="716">
        <v>1.0688759531377081</v>
      </c>
      <c r="E42" s="716">
        <v>12.2799980715095</v>
      </c>
      <c r="F42" s="716">
        <v>2.7029406669698592</v>
      </c>
      <c r="G42" s="716">
        <v>-0.96053132281783626</v>
      </c>
      <c r="H42" s="716">
        <v>-0.31230768127575409</v>
      </c>
      <c r="I42" s="716">
        <v>-2.7942766049987564</v>
      </c>
      <c r="J42" s="716">
        <v>-3.1078308615156769</v>
      </c>
      <c r="K42" s="716">
        <v>2.5575675043753474</v>
      </c>
      <c r="L42" s="716">
        <v>5.5470721785486603</v>
      </c>
      <c r="M42" s="716">
        <v>1.9784173703061407</v>
      </c>
      <c r="N42" s="716">
        <v>13.650348304633905</v>
      </c>
      <c r="O42" s="716">
        <v>9.2722211096065017</v>
      </c>
      <c r="P42" s="716">
        <v>2.0287581849281189</v>
      </c>
      <c r="Q42" s="716">
        <v>8.8640083485087029</v>
      </c>
      <c r="R42" s="716">
        <v>2.2318085925287612</v>
      </c>
      <c r="S42" s="716">
        <v>1.8054647494080351</v>
      </c>
      <c r="T42" s="716">
        <v>1.825198022745063</v>
      </c>
      <c r="U42" s="716">
        <v>7.1231381144632184</v>
      </c>
      <c r="V42" s="716">
        <v>10.002025890691101</v>
      </c>
      <c r="W42" s="716">
        <v>2.2318085925287612</v>
      </c>
    </row>
    <row r="43" spans="1:23" ht="9.75" customHeight="1">
      <c r="A43" s="714">
        <v>1996</v>
      </c>
      <c r="B43" s="716">
        <v>0.20066253119054994</v>
      </c>
      <c r="C43" s="716">
        <v>1.6202463826092781</v>
      </c>
      <c r="D43" s="716">
        <v>-2.8794581465662334</v>
      </c>
      <c r="E43" s="716">
        <v>17.359291739847386</v>
      </c>
      <c r="F43" s="716">
        <v>-4.6628284295947733</v>
      </c>
      <c r="G43" s="716">
        <v>-0.35440283980304593</v>
      </c>
      <c r="H43" s="716">
        <v>-2.0103310424826417</v>
      </c>
      <c r="I43" s="716">
        <v>6.0236309755867614</v>
      </c>
      <c r="J43" s="716">
        <v>-1.013273624251251</v>
      </c>
      <c r="K43" s="716">
        <v>-3.412105164818827</v>
      </c>
      <c r="L43" s="716">
        <v>-4.3248121747819237</v>
      </c>
      <c r="M43" s="716">
        <v>-5.8468623580798251</v>
      </c>
      <c r="N43" s="716">
        <v>1.8830059285496759</v>
      </c>
      <c r="O43" s="716">
        <v>5.001543896172497</v>
      </c>
      <c r="P43" s="716">
        <v>-4.4717407375339056</v>
      </c>
      <c r="Q43" s="716">
        <v>10.734175512794007</v>
      </c>
      <c r="R43" s="716">
        <v>-0.9536707715713082</v>
      </c>
      <c r="S43" s="716">
        <v>-1.421268755163805</v>
      </c>
      <c r="T43" s="716">
        <v>-1.3824939048944835</v>
      </c>
      <c r="U43" s="716">
        <v>3.9496950277916043</v>
      </c>
      <c r="V43" s="716">
        <v>6.9333398227739877</v>
      </c>
      <c r="W43" s="716">
        <v>-0.9536707715713082</v>
      </c>
    </row>
    <row r="44" spans="1:23" ht="9.75" customHeight="1">
      <c r="A44" s="714">
        <v>1997</v>
      </c>
      <c r="B44" s="716">
        <v>3.75937469792358</v>
      </c>
      <c r="C44" s="716">
        <v>1.6839594201621138</v>
      </c>
      <c r="D44" s="716">
        <v>-1.781120150214144</v>
      </c>
      <c r="E44" s="716">
        <v>8.2572821380350163</v>
      </c>
      <c r="F44" s="716">
        <v>6.743943147540632</v>
      </c>
      <c r="G44" s="716">
        <v>5.1460512927613511</v>
      </c>
      <c r="H44" s="716">
        <v>1.1433109681594995</v>
      </c>
      <c r="I44" s="716">
        <v>4.7704010759190059</v>
      </c>
      <c r="J44" s="716">
        <v>3.4159319264420351</v>
      </c>
      <c r="K44" s="716">
        <v>1.3816855493845812</v>
      </c>
      <c r="L44" s="716">
        <v>5.1033342994631266</v>
      </c>
      <c r="M44" s="716">
        <v>4.5012246377787344</v>
      </c>
      <c r="N44" s="716">
        <v>12.673685376804054</v>
      </c>
      <c r="O44" s="716">
        <v>10.106545302213579</v>
      </c>
      <c r="P44" s="716">
        <v>2.4109496594525828</v>
      </c>
      <c r="Q44" s="716">
        <v>10.386115152345193</v>
      </c>
      <c r="R44" s="716">
        <v>2.9324082746739246</v>
      </c>
      <c r="S44" s="716">
        <v>2.4593347257580573</v>
      </c>
      <c r="T44" s="716">
        <v>2.5703814424550022</v>
      </c>
      <c r="U44" s="716">
        <v>6.8596654547359348</v>
      </c>
      <c r="V44" s="716">
        <v>10.288381028280329</v>
      </c>
      <c r="W44" s="716">
        <v>2.9324082746739246</v>
      </c>
    </row>
    <row r="45" spans="1:23" ht="15" customHeight="1">
      <c r="A45" s="714">
        <v>1998</v>
      </c>
      <c r="B45" s="716">
        <v>2.7343967565010039</v>
      </c>
      <c r="C45" s="716">
        <v>5.1597830757634826</v>
      </c>
      <c r="D45" s="716">
        <v>-4.3907802582682303</v>
      </c>
      <c r="E45" s="716">
        <v>6.7880705328454649</v>
      </c>
      <c r="F45" s="716">
        <v>-0.30233268512426392</v>
      </c>
      <c r="G45" s="716">
        <v>-0.98516573010783126</v>
      </c>
      <c r="H45" s="716">
        <v>-0.43281916559651945</v>
      </c>
      <c r="I45" s="716">
        <v>-0.60930403266504563</v>
      </c>
      <c r="J45" s="716">
        <v>13.141484754092184</v>
      </c>
      <c r="K45" s="716">
        <v>2.0291692073848488</v>
      </c>
      <c r="L45" s="716">
        <v>0.90814573504614871</v>
      </c>
      <c r="M45" s="716">
        <v>5.5781774697017745</v>
      </c>
      <c r="N45" s="716">
        <v>13.10631108857508</v>
      </c>
      <c r="O45" s="716">
        <v>4.0822938365499306</v>
      </c>
      <c r="P45" s="716">
        <v>2.7991965927897096</v>
      </c>
      <c r="Q45" s="716">
        <v>7.3658640691394206</v>
      </c>
      <c r="R45" s="716">
        <v>3.6350666340659257</v>
      </c>
      <c r="S45" s="716">
        <v>3.3276881716329392</v>
      </c>
      <c r="T45" s="716">
        <v>3.5212400608177741</v>
      </c>
      <c r="U45" s="716">
        <v>4.8203208081411786</v>
      </c>
      <c r="V45" s="716">
        <v>8.0753507907852509</v>
      </c>
      <c r="W45" s="716">
        <v>3.6350666340659257</v>
      </c>
    </row>
    <row r="46" spans="1:23" ht="9.75" customHeight="1">
      <c r="A46" s="714">
        <v>1999</v>
      </c>
      <c r="B46" s="716">
        <v>1.2660073123963764</v>
      </c>
      <c r="C46" s="716">
        <v>0.84280973308668661</v>
      </c>
      <c r="D46" s="716">
        <v>-0.39955861183976726</v>
      </c>
      <c r="E46" s="716">
        <v>4.9201416285525275</v>
      </c>
      <c r="F46" s="716">
        <v>-2.9061392053319519</v>
      </c>
      <c r="G46" s="716">
        <v>-5.162590793962238</v>
      </c>
      <c r="H46" s="716">
        <v>2.8769242633893009</v>
      </c>
      <c r="I46" s="716">
        <v>9.0465879407446117</v>
      </c>
      <c r="J46" s="716">
        <v>1.5029272735608215</v>
      </c>
      <c r="K46" s="716">
        <v>-3.3443714179518325</v>
      </c>
      <c r="L46" s="716">
        <v>0.55940847614376543</v>
      </c>
      <c r="M46" s="716">
        <v>-1.9515000336079225</v>
      </c>
      <c r="N46" s="716">
        <v>3.0131184823267003</v>
      </c>
      <c r="O46" s="716">
        <v>4.0545758317520892</v>
      </c>
      <c r="P46" s="716">
        <v>-1.8829952597832669</v>
      </c>
      <c r="Q46" s="716">
        <v>9.1981958279611788</v>
      </c>
      <c r="R46" s="716">
        <v>0.15688086783090918</v>
      </c>
      <c r="S46" s="716">
        <v>-0.20891264908835147</v>
      </c>
      <c r="T46" s="716">
        <v>-0.20449730856111642</v>
      </c>
      <c r="U46" s="716">
        <v>3.8731082831887087</v>
      </c>
      <c r="V46" s="716">
        <v>5.2088288147826756</v>
      </c>
      <c r="W46" s="716">
        <v>0.15688086783090918</v>
      </c>
    </row>
    <row r="47" spans="1:23" ht="9.75" customHeight="1">
      <c r="A47" s="714">
        <v>2000</v>
      </c>
      <c r="B47" s="716">
        <v>6.3102457523594246</v>
      </c>
      <c r="C47" s="716">
        <v>5.8696065146016938</v>
      </c>
      <c r="D47" s="716">
        <v>2.9583258999176479E-2</v>
      </c>
      <c r="E47" s="716">
        <v>16.847441855983281</v>
      </c>
      <c r="F47" s="716">
        <v>10.083537749765986</v>
      </c>
      <c r="G47" s="716">
        <v>12.339315976785292</v>
      </c>
      <c r="H47" s="716">
        <v>4.5008322514015493</v>
      </c>
      <c r="I47" s="716">
        <v>4.5781292462006951</v>
      </c>
      <c r="J47" s="716">
        <v>3.4586127261322037</v>
      </c>
      <c r="K47" s="716">
        <v>3.4759786094083704</v>
      </c>
      <c r="L47" s="716">
        <v>3.438642031445569</v>
      </c>
      <c r="M47" s="716">
        <v>5.6080246064945038</v>
      </c>
      <c r="N47" s="716">
        <v>5.8602080700533827</v>
      </c>
      <c r="O47" s="716">
        <v>14.129398412657176</v>
      </c>
      <c r="P47" s="716">
        <v>2.1339736064791506</v>
      </c>
      <c r="Q47" s="716">
        <v>13.261955883664497</v>
      </c>
      <c r="R47" s="716">
        <v>5.2328278106293329</v>
      </c>
      <c r="S47" s="716">
        <v>4.8279920504757552</v>
      </c>
      <c r="T47" s="716">
        <v>4.9389054783674302</v>
      </c>
      <c r="U47" s="716">
        <v>8.1367155979412349</v>
      </c>
      <c r="V47" s="716">
        <v>10.536061735739874</v>
      </c>
      <c r="W47" s="716">
        <v>5.2328278106293329</v>
      </c>
    </row>
    <row r="48" spans="1:23" ht="9.75" customHeight="1">
      <c r="A48" s="714">
        <v>2001</v>
      </c>
      <c r="B48" s="716">
        <v>3.8619821456141201</v>
      </c>
      <c r="C48" s="716">
        <v>2.5762411390353006</v>
      </c>
      <c r="D48" s="716">
        <v>-2.1708870005050915</v>
      </c>
      <c r="E48" s="716">
        <v>-3.5743462551014646</v>
      </c>
      <c r="F48" s="716">
        <v>5.0206816115867587</v>
      </c>
      <c r="G48" s="716">
        <v>8.7894479552586748</v>
      </c>
      <c r="H48" s="716">
        <v>0.5705295927897166</v>
      </c>
      <c r="I48" s="716">
        <v>1.8256589599119228</v>
      </c>
      <c r="J48" s="716">
        <v>2.8363243615143743</v>
      </c>
      <c r="K48" s="716">
        <v>-0.50009787005251571</v>
      </c>
      <c r="L48" s="716">
        <v>-1.3606288764803915</v>
      </c>
      <c r="M48" s="716">
        <v>9.4515722040128747</v>
      </c>
      <c r="N48" s="716">
        <v>4.3526114316742408</v>
      </c>
      <c r="O48" s="716">
        <v>4.4090597765598476</v>
      </c>
      <c r="P48" s="716">
        <v>2.3463206471969578</v>
      </c>
      <c r="Q48" s="716">
        <v>5.3113415353280953</v>
      </c>
      <c r="R48" s="716">
        <v>1.9816169089360838</v>
      </c>
      <c r="S48" s="716">
        <v>1.8994845446039028</v>
      </c>
      <c r="T48" s="716">
        <v>1.9891681102416976</v>
      </c>
      <c r="U48" s="716">
        <v>1.9092187739520332</v>
      </c>
      <c r="V48" s="716">
        <v>3.0019705909093233</v>
      </c>
      <c r="W48" s="716">
        <v>1.9816169089360838</v>
      </c>
    </row>
    <row r="49" spans="1:23" ht="9.75" customHeight="1">
      <c r="A49" s="714">
        <v>2002</v>
      </c>
      <c r="B49" s="716">
        <v>-1.5903037613804181</v>
      </c>
      <c r="C49" s="716">
        <v>-1.4854799884729224</v>
      </c>
      <c r="D49" s="716">
        <v>-1.2262798576303768</v>
      </c>
      <c r="E49" s="716">
        <v>-3.390239531066753</v>
      </c>
      <c r="F49" s="716">
        <v>-0.77549631560201071</v>
      </c>
      <c r="G49" s="716">
        <v>-2.8186865148571592</v>
      </c>
      <c r="H49" s="716">
        <v>-2.1601886096885003</v>
      </c>
      <c r="I49" s="716">
        <v>2.2175457453777612</v>
      </c>
      <c r="J49" s="716">
        <v>-4.6635339140224712</v>
      </c>
      <c r="K49" s="716">
        <v>-0.71358100419511861</v>
      </c>
      <c r="L49" s="716">
        <v>-0.7656336418769587</v>
      </c>
      <c r="M49" s="716">
        <v>-7.4589438165515043</v>
      </c>
      <c r="N49" s="716">
        <v>3.685288285384797</v>
      </c>
      <c r="O49" s="716">
        <v>4.1530740459757736</v>
      </c>
      <c r="P49" s="716">
        <v>-4.912544461879345</v>
      </c>
      <c r="Q49" s="716">
        <v>1.4459085809129186</v>
      </c>
      <c r="R49" s="716">
        <v>-1.564536567704562</v>
      </c>
      <c r="S49" s="716">
        <v>-1.8572836627811231</v>
      </c>
      <c r="T49" s="716">
        <v>-1.8706196403899364</v>
      </c>
      <c r="U49" s="716">
        <v>1.372378352954174</v>
      </c>
      <c r="V49" s="716">
        <v>2.0334094035489803</v>
      </c>
      <c r="W49" s="716">
        <v>-1.564536567704562</v>
      </c>
    </row>
    <row r="50" spans="1:23" ht="15" customHeight="1">
      <c r="A50" s="714">
        <v>2003</v>
      </c>
      <c r="B50" s="716">
        <v>2.1926337967090936</v>
      </c>
      <c r="C50" s="716">
        <v>1.1296517789254894</v>
      </c>
      <c r="D50" s="716">
        <v>-1.1887065516330457</v>
      </c>
      <c r="E50" s="716">
        <v>1.3795708737288614</v>
      </c>
      <c r="F50" s="716">
        <v>2.7585486616281596</v>
      </c>
      <c r="G50" s="716">
        <v>-6.1813688376549862</v>
      </c>
      <c r="H50" s="716">
        <v>3.0384112754752199</v>
      </c>
      <c r="I50" s="716">
        <v>-1.2197398355013709</v>
      </c>
      <c r="J50" s="716">
        <v>0.74425994722317168</v>
      </c>
      <c r="K50" s="716">
        <v>-1.3708262380323719</v>
      </c>
      <c r="L50" s="716">
        <v>-1.2923686427538488</v>
      </c>
      <c r="M50" s="716">
        <v>-0.64277402435000086</v>
      </c>
      <c r="N50" s="716">
        <v>4.8358430723091068</v>
      </c>
      <c r="O50" s="716">
        <v>4.1982443347648335</v>
      </c>
      <c r="P50" s="716">
        <v>4.3272753322899904</v>
      </c>
      <c r="Q50" s="716">
        <v>5.4010277286520241</v>
      </c>
      <c r="R50" s="716">
        <v>0.86435589394169277</v>
      </c>
      <c r="S50" s="716">
        <v>0.61193921251782279</v>
      </c>
      <c r="T50" s="716">
        <v>0.6502449226304009</v>
      </c>
      <c r="U50" s="716">
        <v>2.8530715511751756</v>
      </c>
      <c r="V50" s="716">
        <v>3.8483490291867652</v>
      </c>
      <c r="W50" s="716">
        <v>0.86435589394169277</v>
      </c>
    </row>
    <row r="51" spans="1:23" ht="9.75" customHeight="1">
      <c r="A51" s="714">
        <v>2004</v>
      </c>
      <c r="B51" s="716">
        <v>1.7404693262213027</v>
      </c>
      <c r="C51" s="716">
        <v>5.5797905580399512</v>
      </c>
      <c r="D51" s="716">
        <v>2.3926886609607094</v>
      </c>
      <c r="E51" s="716">
        <v>8.5134376092086335</v>
      </c>
      <c r="F51" s="716">
        <v>-6.9276975252806867</v>
      </c>
      <c r="G51" s="716">
        <v>4.5389557360221904</v>
      </c>
      <c r="H51" s="716">
        <v>-0.38202463079199395</v>
      </c>
      <c r="I51" s="716">
        <v>6.6030861171968658</v>
      </c>
      <c r="J51" s="716">
        <v>-0.83065013243106833</v>
      </c>
      <c r="K51" s="716">
        <v>3.8046940553593549</v>
      </c>
      <c r="L51" s="716">
        <v>5.3736280062308097</v>
      </c>
      <c r="M51" s="716">
        <v>12.763615444358033</v>
      </c>
      <c r="N51" s="716">
        <v>8.6555593431193039</v>
      </c>
      <c r="O51" s="716">
        <v>6.3196337749537737</v>
      </c>
      <c r="P51" s="716">
        <v>2.5619185062884329</v>
      </c>
      <c r="Q51" s="716">
        <v>8.5746707990842435</v>
      </c>
      <c r="R51" s="716">
        <v>3.3056344384022465</v>
      </c>
      <c r="S51" s="716">
        <v>2.8934529058992262</v>
      </c>
      <c r="T51" s="716">
        <v>2.9039111866086404</v>
      </c>
      <c r="U51" s="716">
        <v>6.957051216752272</v>
      </c>
      <c r="V51" s="716">
        <v>8.0264971456652177</v>
      </c>
      <c r="W51" s="716">
        <v>3.3056344384022465</v>
      </c>
    </row>
    <row r="52" spans="1:23" ht="9.75" customHeight="1">
      <c r="A52" s="714">
        <v>2005</v>
      </c>
      <c r="B52" s="716">
        <v>-0.32941420001793087</v>
      </c>
      <c r="C52" s="716">
        <v>1.4619229291854774</v>
      </c>
      <c r="D52" s="716">
        <v>-0.67462036633267686</v>
      </c>
      <c r="E52" s="716">
        <v>5.4476846155218697</v>
      </c>
      <c r="F52" s="716">
        <v>1.1454400372834981</v>
      </c>
      <c r="G52" s="716">
        <v>1.5500732322338253</v>
      </c>
      <c r="H52" s="716">
        <v>-1.0990002252586031</v>
      </c>
      <c r="I52" s="716">
        <v>6.6488072090756773</v>
      </c>
      <c r="J52" s="716">
        <v>2.826673539324692</v>
      </c>
      <c r="K52" s="716">
        <v>1.9549008958918634</v>
      </c>
      <c r="L52" s="716">
        <v>0.45721144087314081</v>
      </c>
      <c r="M52" s="716">
        <v>7.8252536329275886</v>
      </c>
      <c r="N52" s="716">
        <v>2.5439648806877955</v>
      </c>
      <c r="O52" s="716">
        <v>9.1445676461908167</v>
      </c>
      <c r="P52" s="716">
        <v>-0.92727611135883103</v>
      </c>
      <c r="Q52" s="716">
        <v>2.9304630549306516</v>
      </c>
      <c r="R52" s="716">
        <v>1.3210669137600106</v>
      </c>
      <c r="S52" s="716">
        <v>1.0217272409261982</v>
      </c>
      <c r="T52" s="716">
        <v>1.0569788461565457</v>
      </c>
      <c r="U52" s="716">
        <v>3.6304419155995249</v>
      </c>
      <c r="V52" s="716">
        <v>4.5865275428482546</v>
      </c>
      <c r="W52" s="716">
        <v>1.3210669137600106</v>
      </c>
    </row>
    <row r="53" spans="1:23" ht="9.75" customHeight="1">
      <c r="A53" s="714">
        <v>2006</v>
      </c>
      <c r="B53" s="716">
        <v>10.395518878235183</v>
      </c>
      <c r="C53" s="716">
        <v>7.9688717427922198</v>
      </c>
      <c r="D53" s="716">
        <v>6.1422056211907723</v>
      </c>
      <c r="E53" s="716">
        <v>4.8916715702384188</v>
      </c>
      <c r="F53" s="716">
        <v>7.0231099192405697</v>
      </c>
      <c r="G53" s="716">
        <v>3.7503662937065929</v>
      </c>
      <c r="H53" s="716">
        <v>5.6992931743758559</v>
      </c>
      <c r="I53" s="716">
        <v>10.308236658048941</v>
      </c>
      <c r="J53" s="716">
        <v>4.1796107262189306</v>
      </c>
      <c r="K53" s="716">
        <v>5.8290610005606531</v>
      </c>
      <c r="L53" s="716">
        <v>4.8955473855427352</v>
      </c>
      <c r="M53" s="716">
        <v>7.854962308360939</v>
      </c>
      <c r="N53" s="716">
        <v>10.308123326124727</v>
      </c>
      <c r="O53" s="716">
        <v>9.9240722060762909</v>
      </c>
      <c r="P53" s="716">
        <v>8.151973100221884</v>
      </c>
      <c r="Q53" s="716">
        <v>8.0881910015871963</v>
      </c>
      <c r="R53" s="716">
        <v>7.2930683842197634</v>
      </c>
      <c r="S53" s="716">
        <v>7.1371947107141587</v>
      </c>
      <c r="T53" s="716">
        <v>7.1575171712567265</v>
      </c>
      <c r="U53" s="716">
        <v>8.4490004672167114</v>
      </c>
      <c r="V53" s="716">
        <v>8.9355317984961395</v>
      </c>
      <c r="W53" s="716">
        <v>7.2930683842197634</v>
      </c>
    </row>
    <row r="54" spans="1:23" ht="9.75" customHeight="1">
      <c r="A54" s="714">
        <v>2007</v>
      </c>
      <c r="B54" s="716">
        <v>7.1904912982712386</v>
      </c>
      <c r="C54" s="716">
        <v>6.2812911350561356</v>
      </c>
      <c r="D54" s="716">
        <v>5.20018542513965</v>
      </c>
      <c r="E54" s="716">
        <v>6.8120614570952513</v>
      </c>
      <c r="F54" s="716">
        <v>4.4941468458659148</v>
      </c>
      <c r="G54" s="716">
        <v>1.1203580626723066</v>
      </c>
      <c r="H54" s="716">
        <v>1.5444707920819729</v>
      </c>
      <c r="I54" s="716">
        <v>18.416358711825843</v>
      </c>
      <c r="J54" s="716">
        <v>3.5241467568686131</v>
      </c>
      <c r="K54" s="716">
        <v>5.7066419440293448</v>
      </c>
      <c r="L54" s="716">
        <v>6.6270308632504777</v>
      </c>
      <c r="M54" s="716">
        <v>7.1685245223351908</v>
      </c>
      <c r="N54" s="716">
        <v>8.7660214572533217</v>
      </c>
      <c r="O54" s="716">
        <v>9.8719003145726614</v>
      </c>
      <c r="P54" s="716">
        <v>1.5751132623646531</v>
      </c>
      <c r="Q54" s="716">
        <v>6.714190762988447</v>
      </c>
      <c r="R54" s="716">
        <v>5.7854661168295616</v>
      </c>
      <c r="S54" s="716">
        <v>5.4782786728958781</v>
      </c>
      <c r="T54" s="716">
        <v>5.4839048562315291</v>
      </c>
      <c r="U54" s="716">
        <v>8.3264674128396656</v>
      </c>
      <c r="V54" s="716">
        <v>8.9689310306538754</v>
      </c>
      <c r="W54" s="716">
        <v>5.7854661168295616</v>
      </c>
    </row>
    <row r="55" spans="1:23" ht="15" customHeight="1">
      <c r="A55" s="714">
        <v>2008</v>
      </c>
      <c r="B55" s="716">
        <v>-2.9146937490769576</v>
      </c>
      <c r="C55" s="716">
        <v>-4.6309819775561971</v>
      </c>
      <c r="D55" s="716">
        <v>1.3641110877506701</v>
      </c>
      <c r="E55" s="716">
        <v>0.8708229232944058</v>
      </c>
      <c r="F55" s="716">
        <v>-8.8306453988438935</v>
      </c>
      <c r="G55" s="716">
        <v>2.4580464683109167</v>
      </c>
      <c r="H55" s="716">
        <v>-0.40603497333135213</v>
      </c>
      <c r="I55" s="716">
        <v>-5.1362987717217923</v>
      </c>
      <c r="J55" s="716">
        <v>-1.7656516299583866</v>
      </c>
      <c r="K55" s="716">
        <v>-0.73089788965559621</v>
      </c>
      <c r="L55" s="716">
        <v>-2.0099907294669861</v>
      </c>
      <c r="M55" s="716">
        <v>0.55793662580247627</v>
      </c>
      <c r="N55" s="716">
        <v>-5.8060436414093903</v>
      </c>
      <c r="O55" s="716">
        <v>2.1625142868145204</v>
      </c>
      <c r="P55" s="716">
        <v>3.8887916210427891</v>
      </c>
      <c r="Q55" s="716">
        <v>0.24927784824737834</v>
      </c>
      <c r="R55" s="716">
        <v>-2.0527184130760081</v>
      </c>
      <c r="S55" s="716">
        <v>-2.0623965185497082</v>
      </c>
      <c r="T55" s="716">
        <v>-2.1315327086477289</v>
      </c>
      <c r="U55" s="716">
        <v>-1.4060346048962165</v>
      </c>
      <c r="V55" s="716">
        <v>-1.955622066637795</v>
      </c>
      <c r="W55" s="716">
        <v>-2.0527184130760081</v>
      </c>
    </row>
    <row r="56" spans="1:23" ht="9.75" customHeight="1">
      <c r="A56" s="714">
        <v>2009</v>
      </c>
      <c r="B56" s="716">
        <v>-20.832264094305103</v>
      </c>
      <c r="C56" s="716">
        <v>-6.764647174538724</v>
      </c>
      <c r="D56" s="716">
        <v>-4.0539189574001346</v>
      </c>
      <c r="E56" s="716">
        <v>-14.838979682069573</v>
      </c>
      <c r="F56" s="716">
        <v>-25.22603836945952</v>
      </c>
      <c r="G56" s="716">
        <v>-20.511643173439701</v>
      </c>
      <c r="H56" s="716">
        <v>-13.49545573854714</v>
      </c>
      <c r="I56" s="716">
        <v>-12.33241300678508</v>
      </c>
      <c r="J56" s="716">
        <v>-16.884588610335417</v>
      </c>
      <c r="K56" s="716">
        <v>-16.85614476263472</v>
      </c>
      <c r="L56" s="716">
        <v>-11.183519769373319</v>
      </c>
      <c r="M56" s="716">
        <v>-30.532097890585121</v>
      </c>
      <c r="N56" s="716">
        <v>-13.582383086151262</v>
      </c>
      <c r="O56" s="716">
        <v>-20.751053757577491</v>
      </c>
      <c r="P56" s="716">
        <v>-15.171582867967196</v>
      </c>
      <c r="Q56" s="716">
        <v>-16.380646028221015</v>
      </c>
      <c r="R56" s="716">
        <v>-15.291640551551238</v>
      </c>
      <c r="S56" s="716">
        <v>-15.246225075590038</v>
      </c>
      <c r="T56" s="716">
        <v>-15.480116744137518</v>
      </c>
      <c r="U56" s="716">
        <v>-13.756570410058927</v>
      </c>
      <c r="V56" s="716">
        <v>-15.7467219943165</v>
      </c>
      <c r="W56" s="716">
        <v>-15.291640551551238</v>
      </c>
    </row>
    <row r="57" spans="1:23" ht="9.75" customHeight="1">
      <c r="A57" s="714">
        <v>2010</v>
      </c>
      <c r="B57" s="716">
        <v>23.660469770436389</v>
      </c>
      <c r="C57" s="716">
        <v>16.538817059809819</v>
      </c>
      <c r="D57" s="716">
        <v>5.6733367158491488</v>
      </c>
      <c r="E57" s="716">
        <v>13.276482991868731</v>
      </c>
      <c r="F57" s="716">
        <v>29.791714000170053</v>
      </c>
      <c r="G57" s="716">
        <v>19.440053852000123</v>
      </c>
      <c r="H57" s="716">
        <v>15.305298636633369</v>
      </c>
      <c r="I57" s="716">
        <v>4.8028581519681035</v>
      </c>
      <c r="J57" s="716">
        <v>22.392910138001</v>
      </c>
      <c r="K57" s="716">
        <v>12.255237751866263</v>
      </c>
      <c r="L57" s="716">
        <v>14.257057117201571</v>
      </c>
      <c r="M57" s="716">
        <v>18.556123728976825</v>
      </c>
      <c r="N57" s="716">
        <v>11.475287835792042</v>
      </c>
      <c r="O57" s="716">
        <v>21.327269063968792</v>
      </c>
      <c r="P57" s="716">
        <v>3.0807449707558128</v>
      </c>
      <c r="Q57" s="716">
        <v>17.020285802594341</v>
      </c>
      <c r="R57" s="716">
        <v>16.781313657982782</v>
      </c>
      <c r="S57" s="716">
        <v>17.028102924833107</v>
      </c>
      <c r="T57" s="716">
        <v>17.297468269621927</v>
      </c>
      <c r="U57" s="716">
        <v>12.661434423874386</v>
      </c>
      <c r="V57" s="716">
        <v>14.293716187285824</v>
      </c>
      <c r="W57" s="716">
        <v>16.781313657982782</v>
      </c>
    </row>
    <row r="58" spans="1:23" ht="9.75" customHeight="1">
      <c r="A58" s="714">
        <v>2011</v>
      </c>
      <c r="B58" s="716">
        <v>9.9736451787428226</v>
      </c>
      <c r="C58" s="716">
        <v>11.385638568263403</v>
      </c>
      <c r="D58" s="716">
        <v>7.2620856672920775</v>
      </c>
      <c r="E58" s="716">
        <v>5.7423264786947952</v>
      </c>
      <c r="F58" s="716">
        <v>-5.6724896494783711E-2</v>
      </c>
      <c r="G58" s="716">
        <v>-4.1614666454421618</v>
      </c>
      <c r="H58" s="716">
        <v>6.845818763790934</v>
      </c>
      <c r="I58" s="716">
        <v>5.9938183663016407</v>
      </c>
      <c r="J58" s="716">
        <v>9.1122262705946593</v>
      </c>
      <c r="K58" s="716">
        <v>4.7715173293270201</v>
      </c>
      <c r="L58" s="716">
        <v>7.3590342528730801</v>
      </c>
      <c r="M58" s="716">
        <v>15.719407064760302</v>
      </c>
      <c r="N58" s="716">
        <v>5.9706216075548397</v>
      </c>
      <c r="O58" s="716">
        <v>-4.0817495483585731</v>
      </c>
      <c r="P58" s="716">
        <v>9.8924627451331748</v>
      </c>
      <c r="Q58" s="716">
        <v>7.4755614442661029</v>
      </c>
      <c r="R58" s="716">
        <v>7.9047407853262159</v>
      </c>
      <c r="S58" s="716">
        <v>8.2640325580907863</v>
      </c>
      <c r="T58" s="716">
        <v>8.2854459274600512</v>
      </c>
      <c r="U58" s="716">
        <v>4.7409412095086045</v>
      </c>
      <c r="V58" s="716">
        <v>4.1964674454902395</v>
      </c>
      <c r="W58" s="716">
        <v>7.9047407853262159</v>
      </c>
    </row>
    <row r="59" spans="1:23" ht="9.75" customHeight="1">
      <c r="A59" s="714">
        <v>2012</v>
      </c>
      <c r="B59" s="716">
        <v>2.6996664785324884</v>
      </c>
      <c r="C59" s="716">
        <v>2.1958219355397919</v>
      </c>
      <c r="D59" s="716">
        <v>-4.7980525664618687</v>
      </c>
      <c r="E59" s="716">
        <v>0.9629986834120422</v>
      </c>
      <c r="F59" s="716">
        <v>11.532649941555883</v>
      </c>
      <c r="G59" s="716">
        <v>10.707198563987454</v>
      </c>
      <c r="H59" s="716">
        <v>-0.46486136648703191</v>
      </c>
      <c r="I59" s="716">
        <v>1.0612163613610728</v>
      </c>
      <c r="J59" s="716">
        <v>0.89997323826495834</v>
      </c>
      <c r="K59" s="716">
        <v>-1.0143805549537409E-2</v>
      </c>
      <c r="L59" s="716">
        <v>3.2415172541429684</v>
      </c>
      <c r="M59" s="716">
        <v>1.0386679612270429</v>
      </c>
      <c r="N59" s="716">
        <v>-2.1532527842874027</v>
      </c>
      <c r="O59" s="716">
        <v>6.7351086516227356</v>
      </c>
      <c r="P59" s="716">
        <v>1.6073475603628693</v>
      </c>
      <c r="Q59" s="716">
        <v>-0.53003150256966358</v>
      </c>
      <c r="R59" s="716">
        <v>1.5356301423150602</v>
      </c>
      <c r="S59" s="716">
        <v>1.6227329708339413</v>
      </c>
      <c r="T59" s="716">
        <v>1.7586596224402302</v>
      </c>
      <c r="U59" s="716">
        <v>-0.38053297777944856</v>
      </c>
      <c r="V59" s="716">
        <v>0.60155626228149039</v>
      </c>
      <c r="W59" s="716">
        <v>1.5356301423150602</v>
      </c>
    </row>
    <row r="60" spans="1:23" ht="15" customHeight="1">
      <c r="A60" s="714">
        <v>2013</v>
      </c>
      <c r="B60" s="716">
        <v>1.6606575337212017</v>
      </c>
      <c r="C60" s="716">
        <v>3.3120903767065015</v>
      </c>
      <c r="D60" s="716">
        <v>-4.3901904046837696</v>
      </c>
      <c r="E60" s="716">
        <v>0.49681140465528362</v>
      </c>
      <c r="F60" s="716">
        <v>-2.2453869092349681</v>
      </c>
      <c r="G60" s="716">
        <v>5.2715819358366396</v>
      </c>
      <c r="H60" s="716">
        <v>0.56885920000998025</v>
      </c>
      <c r="I60" s="716">
        <v>5.9052185910193247</v>
      </c>
      <c r="J60" s="716">
        <v>-0.81880944502345077</v>
      </c>
      <c r="K60" s="716">
        <v>0.36161753442978656</v>
      </c>
      <c r="L60" s="716">
        <v>-1.9677755107032762</v>
      </c>
      <c r="M60" s="716">
        <v>-5.3841631395188569</v>
      </c>
      <c r="N60" s="716">
        <v>2.725261020744266</v>
      </c>
      <c r="O60" s="716">
        <v>4.2122250211586616</v>
      </c>
      <c r="P60" s="716">
        <v>2.1045312799002716</v>
      </c>
      <c r="Q60" s="716">
        <v>3.8860555419638545</v>
      </c>
      <c r="R60" s="716">
        <v>1.2306702544650199</v>
      </c>
      <c r="S60" s="716">
        <v>1.0501196429611572</v>
      </c>
      <c r="T60" s="716">
        <v>1.1578689684861032</v>
      </c>
      <c r="U60" s="716">
        <v>1.8695941756046026</v>
      </c>
      <c r="V60" s="716">
        <v>3.1865554058914785</v>
      </c>
      <c r="W60" s="716">
        <v>1.2306702544650199</v>
      </c>
    </row>
    <row r="61" spans="1:23" ht="9.75" customHeight="1">
      <c r="A61" s="714">
        <v>2014</v>
      </c>
      <c r="B61" s="716">
        <v>5.0142165509479524</v>
      </c>
      <c r="C61" s="716">
        <v>5.6175706148374687</v>
      </c>
      <c r="D61" s="716">
        <v>3.6615947523871171</v>
      </c>
      <c r="E61" s="716">
        <v>7.7413506953397331</v>
      </c>
      <c r="F61" s="716">
        <v>5.7317526287312015</v>
      </c>
      <c r="G61" s="716">
        <v>5.7766679442366504</v>
      </c>
      <c r="H61" s="716">
        <v>9.1122048749093008</v>
      </c>
      <c r="I61" s="716">
        <v>6.2622525888621015</v>
      </c>
      <c r="J61" s="716">
        <v>7.5694782849527442</v>
      </c>
      <c r="K61" s="716">
        <v>3.5615600021062668</v>
      </c>
      <c r="L61" s="716">
        <v>3.6476166793277742</v>
      </c>
      <c r="M61" s="716">
        <v>12.414754472925276</v>
      </c>
      <c r="N61" s="716">
        <v>14.434786588302449</v>
      </c>
      <c r="O61" s="716">
        <v>0.73827241213998973</v>
      </c>
      <c r="P61" s="716">
        <v>4.2645837709986845</v>
      </c>
      <c r="Q61" s="716">
        <v>7.906393468010271</v>
      </c>
      <c r="R61" s="716">
        <v>5.6925881031906558</v>
      </c>
      <c r="S61" s="716">
        <v>5.4196657875059691</v>
      </c>
      <c r="T61" s="716">
        <v>5.4525759562788592</v>
      </c>
      <c r="U61" s="716">
        <v>7.7842060165151299</v>
      </c>
      <c r="V61" s="716">
        <v>8.5878530130185915</v>
      </c>
      <c r="W61" s="716">
        <v>5.6925881031906558</v>
      </c>
    </row>
    <row r="62" spans="1:23" ht="9.75" customHeight="1">
      <c r="A62" s="714">
        <v>2015</v>
      </c>
      <c r="B62" s="716">
        <v>6.9369225036095958</v>
      </c>
      <c r="C62" s="716">
        <v>4.2752226025868829</v>
      </c>
      <c r="D62" s="716">
        <v>3.7511362853232959</v>
      </c>
      <c r="E62" s="716">
        <v>9.046899116383921</v>
      </c>
      <c r="F62" s="716">
        <v>5.6052215750332026</v>
      </c>
      <c r="G62" s="716">
        <v>1.0909311530380621</v>
      </c>
      <c r="H62" s="716">
        <v>0.40202739639367685</v>
      </c>
      <c r="I62" s="716">
        <v>1.1013285327351929</v>
      </c>
      <c r="J62" s="716">
        <v>-4.858236457071893</v>
      </c>
      <c r="K62" s="716">
        <v>4.3210835744504799</v>
      </c>
      <c r="L62" s="716">
        <v>7.8966775835697209</v>
      </c>
      <c r="M62" s="716">
        <v>2.7909672381412909</v>
      </c>
      <c r="N62" s="716">
        <v>8.4527777230936287</v>
      </c>
      <c r="O62" s="716">
        <v>4.8136077072840191</v>
      </c>
      <c r="P62" s="716">
        <v>0.11012099111170667</v>
      </c>
      <c r="Q62" s="716">
        <v>5.1479964058218659</v>
      </c>
      <c r="R62" s="716">
        <v>4.0045266064808169</v>
      </c>
      <c r="S62" s="716">
        <v>3.7559321166553601</v>
      </c>
      <c r="T62" s="716">
        <v>3.7560203673808266</v>
      </c>
      <c r="U62" s="716">
        <v>6.1233454276123949</v>
      </c>
      <c r="V62" s="716">
        <v>6.564796478648609</v>
      </c>
      <c r="W62" s="716">
        <v>4.0045266064808169</v>
      </c>
    </row>
    <row r="63" spans="1:23" ht="9.75" customHeight="1">
      <c r="A63" s="714">
        <v>2016</v>
      </c>
      <c r="B63" s="716">
        <v>2.0885411071682731</v>
      </c>
      <c r="C63" s="716">
        <v>3.5179202604610924</v>
      </c>
      <c r="D63" s="716">
        <v>5.678715346914375</v>
      </c>
      <c r="E63" s="716">
        <v>1.4081075978369566</v>
      </c>
      <c r="F63" s="716">
        <v>7.739307104200579</v>
      </c>
      <c r="G63" s="716">
        <v>7.6164229374591663</v>
      </c>
      <c r="H63" s="716">
        <v>8.4941391343320056</v>
      </c>
      <c r="I63" s="716">
        <v>3.7546121892816275</v>
      </c>
      <c r="J63" s="716">
        <v>25.578240652450599</v>
      </c>
      <c r="K63" s="716">
        <v>2.4613768601625234</v>
      </c>
      <c r="L63" s="716">
        <v>2.6796164252236632</v>
      </c>
      <c r="M63" s="716">
        <v>-4.8559042631058658</v>
      </c>
      <c r="N63" s="716">
        <v>3.9586114587587944</v>
      </c>
      <c r="O63" s="716">
        <v>3.1181718458978778</v>
      </c>
      <c r="P63" s="716">
        <v>8.0323358437054786</v>
      </c>
      <c r="Q63" s="716">
        <v>4.5671505117242406</v>
      </c>
      <c r="R63" s="716">
        <v>5.1857529832858047</v>
      </c>
      <c r="S63" s="716">
        <v>5.3495779810851145</v>
      </c>
      <c r="T63" s="716">
        <v>5.3435216288080278</v>
      </c>
      <c r="U63" s="716">
        <v>3.8705899419652958</v>
      </c>
      <c r="V63" s="716">
        <v>3.5429949680204791</v>
      </c>
      <c r="W63" s="716">
        <v>5.1857529832858047</v>
      </c>
    </row>
    <row r="64" spans="1:23" ht="16.5" customHeight="1">
      <c r="A64" s="714">
        <v>2017</v>
      </c>
      <c r="B64" s="716">
        <v>4.92552459125982</v>
      </c>
      <c r="C64" s="716">
        <v>5.2713614830620532</v>
      </c>
      <c r="D64" s="716">
        <v>-2.1380825910279846</v>
      </c>
      <c r="E64" s="716">
        <v>1.6270163906324957</v>
      </c>
      <c r="F64" s="716">
        <v>4.4786207206172444</v>
      </c>
      <c r="G64" s="716">
        <v>6.7865271985426467</v>
      </c>
      <c r="H64" s="716">
        <v>0.66342804380921583</v>
      </c>
      <c r="I64" s="716">
        <v>8.6005175232964852</v>
      </c>
      <c r="J64" s="716">
        <v>-0.97105524455124004</v>
      </c>
      <c r="K64" s="716">
        <v>1.0001168992890117</v>
      </c>
      <c r="L64" s="716">
        <v>-0.60066295458601415</v>
      </c>
      <c r="M64" s="716">
        <v>3.9943152687071573</v>
      </c>
      <c r="N64" s="716">
        <v>2.6110552738947224</v>
      </c>
      <c r="O64" s="716">
        <v>0.23915380499403241</v>
      </c>
      <c r="P64" s="716">
        <v>6.356732498639615</v>
      </c>
      <c r="Q64" s="716">
        <v>4.0404365472082189</v>
      </c>
      <c r="R64" s="716">
        <v>2.8545799263852176</v>
      </c>
      <c r="S64" s="716">
        <v>2.8621964039756969</v>
      </c>
      <c r="T64" s="716">
        <v>2.9544977148562603</v>
      </c>
      <c r="U64" s="716">
        <v>2.0098518166694528</v>
      </c>
      <c r="V64" s="716">
        <v>2.7768730109302369</v>
      </c>
      <c r="W64" s="716">
        <v>2.8545799263852176</v>
      </c>
    </row>
    <row r="65" spans="1:23" ht="9.75" customHeight="1">
      <c r="A65" s="714">
        <v>2018</v>
      </c>
      <c r="B65" s="716">
        <v>3.4387710753327685</v>
      </c>
      <c r="C65" s="716">
        <v>-0.61563310059632159</v>
      </c>
      <c r="D65" s="716">
        <v>1.3082010348124993</v>
      </c>
      <c r="E65" s="716">
        <v>1.4557686775348568</v>
      </c>
      <c r="F65" s="716">
        <v>-5.2827075817086744</v>
      </c>
      <c r="G65" s="716">
        <v>-2.5270392628489611</v>
      </c>
      <c r="H65" s="716">
        <v>-3.0057141528900657</v>
      </c>
      <c r="I65" s="716">
        <v>-3.49091706422506</v>
      </c>
      <c r="J65" s="716">
        <v>6.2668168870169003</v>
      </c>
      <c r="K65" s="716">
        <v>2.046804904264897</v>
      </c>
      <c r="L65" s="716">
        <v>-1.1384989611748504</v>
      </c>
      <c r="M65" s="716">
        <v>-0.78678159425034355</v>
      </c>
      <c r="N65" s="716">
        <v>0.54474932352960226</v>
      </c>
      <c r="O65" s="716">
        <v>-0.75759899539180509</v>
      </c>
      <c r="P65" s="716">
        <v>7.1933116601898162E-2</v>
      </c>
      <c r="Q65" s="716">
        <v>0.94218269087195883</v>
      </c>
      <c r="R65" s="716">
        <v>1.2326906189722073</v>
      </c>
      <c r="S65" s="716">
        <v>1.3315241436876377</v>
      </c>
      <c r="T65" s="716">
        <v>1.3319333746342794</v>
      </c>
      <c r="U65" s="716">
        <v>0.38589977114567275</v>
      </c>
      <c r="V65" s="716">
        <v>0.22350703154225185</v>
      </c>
      <c r="W65" s="716">
        <v>1.2326906189722073</v>
      </c>
    </row>
    <row r="66" spans="1:23" s="234" customFormat="1" ht="9.75" customHeight="1">
      <c r="A66" s="714">
        <v>2019</v>
      </c>
      <c r="B66" s="716">
        <v>-2.2869587919195111</v>
      </c>
      <c r="C66" s="716">
        <v>3.0996658806040283</v>
      </c>
      <c r="D66" s="716">
        <v>-0.3154730080901812</v>
      </c>
      <c r="E66" s="716">
        <v>1.5487750952780641</v>
      </c>
      <c r="F66" s="716">
        <v>-4.9320693454798032</v>
      </c>
      <c r="G66" s="716">
        <v>8.6589153626152715</v>
      </c>
      <c r="H66" s="716">
        <v>1.3450509897399856</v>
      </c>
      <c r="I66" s="716">
        <v>10.690719304876737</v>
      </c>
      <c r="J66" s="716">
        <v>3.7001731238459605</v>
      </c>
      <c r="K66" s="716">
        <v>-1.0648963359791275</v>
      </c>
      <c r="L66" s="716">
        <v>0.24234063950196399</v>
      </c>
      <c r="M66" s="716">
        <v>-8.8952390139491975</v>
      </c>
      <c r="N66" s="716">
        <v>1.6870316543314401</v>
      </c>
      <c r="O66" s="716">
        <v>5.4949659883945827</v>
      </c>
      <c r="P66" s="716">
        <v>4.5112684636283182</v>
      </c>
      <c r="Q66" s="716">
        <v>-0.78533914307199693</v>
      </c>
      <c r="R66" s="716">
        <v>0.72005065265711443</v>
      </c>
      <c r="S66" s="716">
        <v>0.55273209322207584</v>
      </c>
      <c r="T66" s="716">
        <v>0.56796218907116736</v>
      </c>
      <c r="U66" s="716">
        <v>2.0299780520877202</v>
      </c>
      <c r="V66" s="716">
        <v>2.4474191348705974</v>
      </c>
      <c r="W66" s="716">
        <v>0.72005065265711443</v>
      </c>
    </row>
    <row r="67" spans="1:23" ht="9.75" customHeight="1">
      <c r="A67" s="714">
        <v>2020</v>
      </c>
      <c r="B67" s="716">
        <v>-6.2470728041062147</v>
      </c>
      <c r="C67" s="716">
        <v>-5.737613751556025</v>
      </c>
      <c r="D67" s="716">
        <v>-9.3725180291874093</v>
      </c>
      <c r="E67" s="716">
        <v>-4.5797933680073424</v>
      </c>
      <c r="F67" s="716">
        <v>-8.812106858952264</v>
      </c>
      <c r="G67" s="716">
        <v>-19.162874139522081</v>
      </c>
      <c r="H67" s="716">
        <v>-6.4016675196342927</v>
      </c>
      <c r="I67" s="716">
        <v>-6.0241930551480989</v>
      </c>
      <c r="J67" s="716">
        <v>-7.265417807710759</v>
      </c>
      <c r="K67" s="716">
        <v>-5.6317252941171878</v>
      </c>
      <c r="L67" s="716">
        <v>-6.1374094745792069</v>
      </c>
      <c r="M67" s="716">
        <v>-11.486872515405945</v>
      </c>
      <c r="N67" s="716">
        <v>-5.4877165785181994</v>
      </c>
      <c r="O67" s="716">
        <v>-3.3013926894855805</v>
      </c>
      <c r="P67" s="716">
        <v>1.6656869422391438</v>
      </c>
      <c r="Q67" s="716">
        <v>-4.1049999740739693</v>
      </c>
      <c r="R67" s="716">
        <v>-6.2238959562931635</v>
      </c>
      <c r="S67" s="716">
        <v>-6.3746321971698512</v>
      </c>
      <c r="T67" s="716">
        <v>-6.3225051054663677</v>
      </c>
      <c r="U67" s="716">
        <v>-5.3867522392324254</v>
      </c>
      <c r="V67" s="716">
        <v>-4.6965008038352138</v>
      </c>
      <c r="W67" s="716">
        <v>-6.2238959562931635</v>
      </c>
    </row>
    <row r="68" spans="1:23" ht="9.75" customHeight="1">
      <c r="A68" s="714">
        <v>2021</v>
      </c>
      <c r="B68" s="716">
        <v>8.3066570308217873</v>
      </c>
      <c r="C68" s="716">
        <v>6.0775799787010856</v>
      </c>
      <c r="D68" s="716">
        <v>1.1745759998479512</v>
      </c>
      <c r="E68" s="716">
        <v>12.054846913699397</v>
      </c>
      <c r="F68" s="716">
        <v>23.124320419789338</v>
      </c>
      <c r="G68" s="716">
        <v>19.37592176330768</v>
      </c>
      <c r="H68" s="716">
        <v>6.2719291748709614</v>
      </c>
      <c r="I68" s="716">
        <v>13.730847321068294</v>
      </c>
      <c r="J68" s="716">
        <v>1.1370725372731354</v>
      </c>
      <c r="K68" s="716">
        <v>5.5958775547534172</v>
      </c>
      <c r="L68" s="716">
        <v>11.190542831807155</v>
      </c>
      <c r="M68" s="716">
        <v>5.4830685569091209</v>
      </c>
      <c r="N68" s="716">
        <v>5.5720679268410489</v>
      </c>
      <c r="O68" s="716">
        <v>9.8461560631116143</v>
      </c>
      <c r="P68" s="716">
        <v>0.33482638700788203</v>
      </c>
      <c r="Q68" s="716">
        <v>6.9329016373774346</v>
      </c>
      <c r="R68" s="716">
        <v>6.6148385263518152</v>
      </c>
      <c r="S68" s="716">
        <v>6.4517667733005695</v>
      </c>
      <c r="T68" s="716">
        <v>6.5405387407438118</v>
      </c>
      <c r="U68" s="716">
        <v>7.2393690783318041</v>
      </c>
      <c r="V68" s="716">
        <v>8.2381324299548151</v>
      </c>
      <c r="W68" s="716">
        <v>6.6148385263518152</v>
      </c>
    </row>
    <row r="69" spans="1:23" ht="9.75" customHeight="1">
      <c r="A69" s="714">
        <v>2022</v>
      </c>
      <c r="B69" s="716">
        <v>3.3108132519430082</v>
      </c>
      <c r="C69" s="716">
        <v>6.3841251661579808</v>
      </c>
      <c r="D69" s="716">
        <v>-0.40413457101136963</v>
      </c>
      <c r="E69" s="716">
        <v>21.367079955715081</v>
      </c>
      <c r="F69" s="716">
        <v>16.432283849931085</v>
      </c>
      <c r="G69" s="716">
        <v>4.1404069072744782</v>
      </c>
      <c r="H69" s="716">
        <v>-1.1259745850607881</v>
      </c>
      <c r="I69" s="716">
        <v>-3.074352360050296</v>
      </c>
      <c r="J69" s="716">
        <v>4.4032115586464871</v>
      </c>
      <c r="K69" s="716">
        <v>5.4907641974839976</v>
      </c>
      <c r="L69" s="716">
        <v>7.884201705077226</v>
      </c>
      <c r="M69" s="716">
        <v>6.3690940843618211</v>
      </c>
      <c r="N69" s="716">
        <v>6.3837852174200096</v>
      </c>
      <c r="O69" s="716">
        <v>12.527746579169285</v>
      </c>
      <c r="P69" s="716">
        <v>4.2731769092140865</v>
      </c>
      <c r="Q69" s="716">
        <v>6.1229579300296821</v>
      </c>
      <c r="R69" s="716">
        <v>5.0620516203512826</v>
      </c>
      <c r="S69" s="716">
        <v>4.6646910615315971</v>
      </c>
      <c r="T69" s="716">
        <v>4.7456634419872685</v>
      </c>
      <c r="U69" s="716">
        <v>7.7041325067418427</v>
      </c>
      <c r="V69" s="716">
        <v>8.9522795675262579</v>
      </c>
      <c r="W69" s="716">
        <v>5.0620516203512826</v>
      </c>
    </row>
    <row r="70" spans="1:23" ht="28" customHeight="1">
      <c r="A70" s="713"/>
      <c r="B70" s="1228" t="s">
        <v>286</v>
      </c>
      <c r="C70" s="1229"/>
      <c r="D70" s="1229"/>
      <c r="E70" s="1229"/>
      <c r="F70" s="1229"/>
      <c r="G70" s="1229"/>
      <c r="H70" s="1229"/>
      <c r="I70" s="1229"/>
      <c r="J70" s="1229"/>
      <c r="K70" s="1228" t="s">
        <v>286</v>
      </c>
      <c r="L70" s="1229"/>
      <c r="M70" s="1229"/>
      <c r="N70" s="1229"/>
      <c r="O70" s="1229"/>
      <c r="P70" s="1229"/>
      <c r="Q70" s="1229"/>
      <c r="R70" s="1229"/>
      <c r="S70" s="1228" t="s">
        <v>286</v>
      </c>
      <c r="T70" s="1229"/>
      <c r="U70" s="1229"/>
      <c r="V70" s="1229"/>
      <c r="W70" s="1229"/>
    </row>
    <row r="71" spans="1:23" ht="9.75" customHeight="1">
      <c r="A71" s="714">
        <v>1991</v>
      </c>
      <c r="B71" s="717">
        <v>59.456097847345141</v>
      </c>
      <c r="C71" s="717">
        <v>50.866879613830733</v>
      </c>
      <c r="D71" s="717">
        <v>106.62777576573257</v>
      </c>
      <c r="E71" s="717">
        <v>20.669060551789475</v>
      </c>
      <c r="F71" s="717">
        <v>79.461381932625429</v>
      </c>
      <c r="G71" s="717">
        <v>76.925705834321462</v>
      </c>
      <c r="H71" s="717">
        <v>80.360045738530985</v>
      </c>
      <c r="I71" s="717">
        <v>48.416900733582978</v>
      </c>
      <c r="J71" s="717">
        <v>71.391211020608736</v>
      </c>
      <c r="K71" s="717">
        <v>84.54310014037334</v>
      </c>
      <c r="L71" s="717">
        <v>69.167526400629981</v>
      </c>
      <c r="M71" s="717">
        <v>64.671948308957269</v>
      </c>
      <c r="N71" s="717">
        <v>26.287457989075577</v>
      </c>
      <c r="O71" s="717">
        <v>27.81252767027587</v>
      </c>
      <c r="P71" s="717">
        <v>79.3656024096491</v>
      </c>
      <c r="Q71" s="717">
        <v>18.560764418531953</v>
      </c>
      <c r="R71" s="717">
        <v>63.988800904242531</v>
      </c>
      <c r="S71" s="717">
        <v>67.8137079181692</v>
      </c>
      <c r="T71" s="717">
        <v>67.099502566250862</v>
      </c>
      <c r="U71" s="717">
        <v>38.057931240765392</v>
      </c>
      <c r="V71" s="717">
        <v>25.634491821645355</v>
      </c>
      <c r="W71" s="717">
        <v>63.988800904242531</v>
      </c>
    </row>
    <row r="72" spans="1:23" ht="9.75" customHeight="1">
      <c r="A72" s="714">
        <v>1992</v>
      </c>
      <c r="B72" s="717">
        <v>60.029203059464642</v>
      </c>
      <c r="C72" s="717">
        <v>52.58032642337254</v>
      </c>
      <c r="D72" s="717">
        <v>101.87710638728585</v>
      </c>
      <c r="E72" s="717">
        <v>22.068718007157027</v>
      </c>
      <c r="F72" s="717">
        <v>79.229172709184695</v>
      </c>
      <c r="G72" s="717">
        <v>73.653669081993783</v>
      </c>
      <c r="H72" s="717">
        <v>83.128524468488649</v>
      </c>
      <c r="I72" s="717">
        <v>40.596000294481343</v>
      </c>
      <c r="J72" s="717">
        <v>71.961271756198329</v>
      </c>
      <c r="K72" s="717">
        <v>84.937828705110675</v>
      </c>
      <c r="L72" s="717">
        <v>69.122994572976566</v>
      </c>
      <c r="M72" s="717">
        <v>64.485576797680878</v>
      </c>
      <c r="N72" s="717">
        <v>24.78848810030129</v>
      </c>
      <c r="O72" s="717">
        <v>26.240015017830775</v>
      </c>
      <c r="P72" s="717">
        <v>81.647567633060433</v>
      </c>
      <c r="Q72" s="717">
        <v>19.795284103199972</v>
      </c>
      <c r="R72" s="717">
        <v>64.616801242034285</v>
      </c>
      <c r="S72" s="717">
        <v>68.597912928146073</v>
      </c>
      <c r="T72" s="717">
        <v>67.985553044369141</v>
      </c>
      <c r="U72" s="717">
        <v>36.534810603503793</v>
      </c>
      <c r="V72" s="717">
        <v>24.696136346623124</v>
      </c>
      <c r="W72" s="717">
        <v>64.616801242034285</v>
      </c>
    </row>
    <row r="73" spans="1:23" ht="9.75" customHeight="1">
      <c r="A73" s="714">
        <v>1993</v>
      </c>
      <c r="B73" s="717">
        <v>54.280107257470966</v>
      </c>
      <c r="C73" s="717">
        <v>48.724195210928237</v>
      </c>
      <c r="D73" s="717">
        <v>98.001146206802744</v>
      </c>
      <c r="E73" s="717">
        <v>26.61267347538908</v>
      </c>
      <c r="F73" s="717">
        <v>69.874569241651699</v>
      </c>
      <c r="G73" s="717">
        <v>72.017141797209035</v>
      </c>
      <c r="H73" s="717">
        <v>76.779591198638443</v>
      </c>
      <c r="I73" s="717">
        <v>44.027631334312446</v>
      </c>
      <c r="J73" s="717">
        <v>69.70197739384372</v>
      </c>
      <c r="K73" s="717">
        <v>79.310810367964891</v>
      </c>
      <c r="L73" s="717">
        <v>63.950262942646553</v>
      </c>
      <c r="M73" s="717">
        <v>57.370938638974543</v>
      </c>
      <c r="N73" s="717">
        <v>28.992417678169364</v>
      </c>
      <c r="O73" s="717">
        <v>32.801664489132762</v>
      </c>
      <c r="P73" s="717">
        <v>78.792578874669502</v>
      </c>
      <c r="Q73" s="717">
        <v>24.538896331525322</v>
      </c>
      <c r="R73" s="717">
        <v>60.626798578676244</v>
      </c>
      <c r="S73" s="717">
        <v>63.735929770897592</v>
      </c>
      <c r="T73" s="717">
        <v>63.105426391059233</v>
      </c>
      <c r="U73" s="717">
        <v>39.964904932867981</v>
      </c>
      <c r="V73" s="717">
        <v>29.449936836103028</v>
      </c>
      <c r="W73" s="717">
        <v>60.626798578676244</v>
      </c>
    </row>
    <row r="74" spans="1:23" ht="9.75" customHeight="1">
      <c r="A74" s="714">
        <v>1994</v>
      </c>
      <c r="B74" s="717">
        <v>55.197406434128702</v>
      </c>
      <c r="C74" s="717">
        <v>49.813515496649501</v>
      </c>
      <c r="D74" s="717">
        <v>93.058262810709422</v>
      </c>
      <c r="E74" s="717">
        <v>36.055454180671774</v>
      </c>
      <c r="F74" s="717">
        <v>73.983440308336569</v>
      </c>
      <c r="G74" s="717">
        <v>71.179478207216704</v>
      </c>
      <c r="H74" s="717">
        <v>75.770527320846</v>
      </c>
      <c r="I74" s="717">
        <v>50.377822060895248</v>
      </c>
      <c r="J74" s="717">
        <v>69.950534314187962</v>
      </c>
      <c r="K74" s="717">
        <v>80.374901758282746</v>
      </c>
      <c r="L74" s="717">
        <v>64.940867170725042</v>
      </c>
      <c r="M74" s="717">
        <v>60.884998567818997</v>
      </c>
      <c r="N74" s="717">
        <v>34.165518432780686</v>
      </c>
      <c r="O74" s="717">
        <v>36.441584156884517</v>
      </c>
      <c r="P74" s="717">
        <v>79.377814888929464</v>
      </c>
      <c r="Q74" s="717">
        <v>31.540607728518825</v>
      </c>
      <c r="R74" s="717">
        <v>61.814753704341271</v>
      </c>
      <c r="S74" s="717">
        <v>64.443310225363334</v>
      </c>
      <c r="T74" s="717">
        <v>63.916775558561419</v>
      </c>
      <c r="U74" s="717">
        <v>44.292242302970955</v>
      </c>
      <c r="V74" s="717">
        <v>35.456846719291903</v>
      </c>
      <c r="W74" s="717">
        <v>61.814753704341271</v>
      </c>
    </row>
    <row r="75" spans="1:23" ht="15" customHeight="1">
      <c r="A75" s="714">
        <v>1995</v>
      </c>
      <c r="B75" s="717">
        <v>56.61687108941949</v>
      </c>
      <c r="C75" s="717">
        <v>51.126640743544783</v>
      </c>
      <c r="D75" s="717">
        <v>94.052940204300782</v>
      </c>
      <c r="E75" s="717">
        <v>40.483063258732258</v>
      </c>
      <c r="F75" s="717">
        <v>75.98316880325396</v>
      </c>
      <c r="G75" s="717">
        <v>70.495777023618103</v>
      </c>
      <c r="H75" s="717">
        <v>75.533890143879859</v>
      </c>
      <c r="I75" s="717">
        <v>48.970126364939752</v>
      </c>
      <c r="J75" s="717">
        <v>67.776590020976514</v>
      </c>
      <c r="K75" s="717">
        <v>82.430544127326186</v>
      </c>
      <c r="L75" s="717">
        <v>68.543183946060566</v>
      </c>
      <c r="M75" s="717">
        <v>62.089557955395378</v>
      </c>
      <c r="N75" s="717">
        <v>38.829230698939149</v>
      </c>
      <c r="O75" s="717">
        <v>39.820528415754183</v>
      </c>
      <c r="P75" s="717">
        <v>80.988198805505718</v>
      </c>
      <c r="Q75" s="717">
        <v>34.336369830745113</v>
      </c>
      <c r="R75" s="717">
        <v>63.194340688965255</v>
      </c>
      <c r="S75" s="717">
        <v>65.606811474833933</v>
      </c>
      <c r="T75" s="717">
        <v>65.08338328225868</v>
      </c>
      <c r="U75" s="717">
        <v>47.44723989620428</v>
      </c>
      <c r="V75" s="717">
        <v>39.003249708178139</v>
      </c>
      <c r="W75" s="717">
        <v>63.194340688965255</v>
      </c>
    </row>
    <row r="76" spans="1:23" ht="9.75" customHeight="1">
      <c r="A76" s="714">
        <v>1996</v>
      </c>
      <c r="B76" s="717">
        <v>56.730479936028409</v>
      </c>
      <c r="C76" s="717">
        <v>51.955018290741712</v>
      </c>
      <c r="D76" s="717">
        <v>91.344725155502985</v>
      </c>
      <c r="E76" s="717">
        <v>47.510636315042561</v>
      </c>
      <c r="F76" s="717">
        <v>72.440204006588857</v>
      </c>
      <c r="G76" s="717">
        <v>70.24593798790518</v>
      </c>
      <c r="H76" s="717">
        <v>74.015408902722712</v>
      </c>
      <c r="I76" s="717">
        <v>51.919906065442241</v>
      </c>
      <c r="J76" s="717">
        <v>67.08982771087706</v>
      </c>
      <c r="K76" s="717">
        <v>79.617927273769439</v>
      </c>
      <c r="L76" s="717">
        <v>65.578819981778167</v>
      </c>
      <c r="M76" s="717">
        <v>58.459266963003202</v>
      </c>
      <c r="N76" s="717">
        <v>39.560387415010403</v>
      </c>
      <c r="O76" s="717">
        <v>41.81216962415597</v>
      </c>
      <c r="P76" s="717">
        <v>77.366616526924972</v>
      </c>
      <c r="Q76" s="717">
        <v>38.022096033099345</v>
      </c>
      <c r="R76" s="717">
        <v>62.591674732527395</v>
      </c>
      <c r="S76" s="717">
        <v>64.674362362082903</v>
      </c>
      <c r="T76" s="717">
        <v>64.183609475282339</v>
      </c>
      <c r="U76" s="717">
        <v>49.321261171209017</v>
      </c>
      <c r="V76" s="717">
        <v>41.70747755237123</v>
      </c>
      <c r="W76" s="717">
        <v>62.591674732527395</v>
      </c>
    </row>
    <row r="77" spans="1:23" ht="9.75" customHeight="1">
      <c r="A77" s="714">
        <v>1997</v>
      </c>
      <c r="B77" s="717">
        <v>58.86319124475407</v>
      </c>
      <c r="C77" s="717">
        <v>52.829919715495606</v>
      </c>
      <c r="D77" s="717">
        <v>89.717765849600582</v>
      </c>
      <c r="E77" s="717">
        <v>51.433723601151343</v>
      </c>
      <c r="F77" s="717">
        <v>77.325530180755649</v>
      </c>
      <c r="G77" s="717">
        <v>73.860829987844099</v>
      </c>
      <c r="H77" s="717">
        <v>74.861635190835642</v>
      </c>
      <c r="I77" s="717">
        <v>54.396693823004235</v>
      </c>
      <c r="J77" s="717">
        <v>69.381570555047858</v>
      </c>
      <c r="K77" s="717">
        <v>80.717996669630637</v>
      </c>
      <c r="L77" s="717">
        <v>68.925526395091438</v>
      </c>
      <c r="M77" s="717">
        <v>61.090649890606748</v>
      </c>
      <c r="N77" s="717">
        <v>44.574146449833613</v>
      </c>
      <c r="O77" s="717">
        <v>46.037935489059677</v>
      </c>
      <c r="P77" s="717">
        <v>79.231886704610858</v>
      </c>
      <c r="Q77" s="717">
        <v>41.971114710432317</v>
      </c>
      <c r="R77" s="717">
        <v>64.427118181641021</v>
      </c>
      <c r="S77" s="717">
        <v>66.264921414316206</v>
      </c>
      <c r="T77" s="717">
        <v>65.833373062332782</v>
      </c>
      <c r="U77" s="717">
        <v>52.704534685610533</v>
      </c>
      <c r="V77" s="717">
        <v>45.99850176024367</v>
      </c>
      <c r="W77" s="717">
        <v>64.427118181641021</v>
      </c>
    </row>
    <row r="78" spans="1:23" ht="9.75" customHeight="1">
      <c r="A78" s="714">
        <v>1998</v>
      </c>
      <c r="B78" s="717">
        <v>60.472744436923612</v>
      </c>
      <c r="C78" s="717">
        <v>55.555828971915183</v>
      </c>
      <c r="D78" s="717">
        <v>85.778455898517009</v>
      </c>
      <c r="E78" s="717">
        <v>54.925081036866281</v>
      </c>
      <c r="F78" s="717">
        <v>77.091749829073606</v>
      </c>
      <c r="G78" s="717">
        <v>73.133178402830652</v>
      </c>
      <c r="H78" s="717">
        <v>74.537619686050746</v>
      </c>
      <c r="I78" s="717">
        <v>54.06525257390421</v>
      </c>
      <c r="J78" s="717">
        <v>78.499339071689178</v>
      </c>
      <c r="K78" s="717">
        <v>82.35590140286871</v>
      </c>
      <c r="L78" s="717">
        <v>69.551470623406559</v>
      </c>
      <c r="M78" s="717">
        <v>64.498394758898968</v>
      </c>
      <c r="N78" s="717">
        <v>50.416172748625847</v>
      </c>
      <c r="O78" s="717">
        <v>47.917339292004399</v>
      </c>
      <c r="P78" s="717">
        <v>81.449742977649322</v>
      </c>
      <c r="Q78" s="717">
        <v>45.062649968305344</v>
      </c>
      <c r="R78" s="717">
        <v>66.769086857952075</v>
      </c>
      <c r="S78" s="717">
        <v>68.470011366162268</v>
      </c>
      <c r="T78" s="717">
        <v>68.151524167991269</v>
      </c>
      <c r="U78" s="717">
        <v>55.245062337895</v>
      </c>
      <c r="V78" s="717">
        <v>49.713042135888877</v>
      </c>
      <c r="W78" s="717">
        <v>66.769086857952075</v>
      </c>
    </row>
    <row r="79" spans="1:23" ht="9.75" customHeight="1">
      <c r="A79" s="714">
        <v>1999</v>
      </c>
      <c r="B79" s="717">
        <v>61.238333803501838</v>
      </c>
      <c r="C79" s="717">
        <v>56.024058905787477</v>
      </c>
      <c r="D79" s="717">
        <v>85.435720690871307</v>
      </c>
      <c r="E79" s="717">
        <v>57.627472813477347</v>
      </c>
      <c r="F79" s="717">
        <v>74.85135626321447</v>
      </c>
      <c r="G79" s="717">
        <v>69.357611667274142</v>
      </c>
      <c r="H79" s="717">
        <v>76.682010552151581</v>
      </c>
      <c r="I79" s="717">
        <v>58.956313193388148</v>
      </c>
      <c r="J79" s="717">
        <v>79.679127048162584</v>
      </c>
      <c r="K79" s="717">
        <v>79.60161417535457</v>
      </c>
      <c r="L79" s="717">
        <v>69.940547445356543</v>
      </c>
      <c r="M79" s="717">
        <v>63.239708563502482</v>
      </c>
      <c r="N79" s="717">
        <v>51.935271767796451</v>
      </c>
      <c r="O79" s="717">
        <v>49.860184150156655</v>
      </c>
      <c r="P79" s="717">
        <v>79.916048178274536</v>
      </c>
      <c r="Q79" s="717">
        <v>49.207600757658753</v>
      </c>
      <c r="R79" s="717">
        <v>66.873834780857607</v>
      </c>
      <c r="S79" s="717">
        <v>68.32696885158613</v>
      </c>
      <c r="T79" s="717">
        <v>68.012156135324346</v>
      </c>
      <c r="U79" s="717">
        <v>57.38476342335678</v>
      </c>
      <c r="V79" s="717">
        <v>52.302509399368112</v>
      </c>
      <c r="W79" s="717">
        <v>66.873834780857607</v>
      </c>
    </row>
    <row r="80" spans="1:23" ht="15" customHeight="1">
      <c r="A80" s="714">
        <v>2000</v>
      </c>
      <c r="B80" s="717">
        <v>65.102623161152991</v>
      </c>
      <c r="C80" s="717">
        <v>59.312450717065872</v>
      </c>
      <c r="D80" s="717">
        <v>85.460995361401103</v>
      </c>
      <c r="E80" s="717">
        <v>67.336227788800514</v>
      </c>
      <c r="F80" s="717">
        <v>82.399021028227523</v>
      </c>
      <c r="G80" s="717">
        <v>77.915866524850799</v>
      </c>
      <c r="H80" s="717">
        <v>80.133339214105959</v>
      </c>
      <c r="I80" s="717">
        <v>61.655409410176325</v>
      </c>
      <c r="J80" s="717">
        <v>82.434919476321383</v>
      </c>
      <c r="K80" s="717">
        <v>82.368549256833674</v>
      </c>
      <c r="L80" s="717">
        <v>72.345552506835702</v>
      </c>
      <c r="M80" s="717">
        <v>66.786206980819117</v>
      </c>
      <c r="N80" s="717">
        <v>54.978786755137016</v>
      </c>
      <c r="O80" s="717">
        <v>56.905128218016834</v>
      </c>
      <c r="P80" s="717">
        <v>81.621435553740071</v>
      </c>
      <c r="Q80" s="717">
        <v>55.733491061549209</v>
      </c>
      <c r="R80" s="717">
        <v>70.373227405304632</v>
      </c>
      <c r="S80" s="717">
        <v>71.625789476071745</v>
      </c>
      <c r="T80" s="717">
        <v>71.371212240647694</v>
      </c>
      <c r="U80" s="717">
        <v>62.053998419666726</v>
      </c>
      <c r="V80" s="717">
        <v>57.813134079026682</v>
      </c>
      <c r="W80" s="717">
        <v>70.373227405304632</v>
      </c>
    </row>
    <row r="81" spans="1:23" ht="9.75" customHeight="1">
      <c r="A81" s="714">
        <v>2001</v>
      </c>
      <c r="B81" s="717">
        <v>67.616874843963174</v>
      </c>
      <c r="C81" s="717">
        <v>60.840482473008962</v>
      </c>
      <c r="D81" s="717">
        <v>83.605733722598188</v>
      </c>
      <c r="E81" s="717">
        <v>64.929397852504934</v>
      </c>
      <c r="F81" s="717">
        <v>86.536013525119245</v>
      </c>
      <c r="G81" s="717">
        <v>84.764241061941377</v>
      </c>
      <c r="H81" s="717">
        <v>80.590523628013003</v>
      </c>
      <c r="I81" s="717">
        <v>62.781026916343592</v>
      </c>
      <c r="J81" s="717">
        <v>84.773041179823053</v>
      </c>
      <c r="K81" s="717">
        <v>81.95662589640709</v>
      </c>
      <c r="L81" s="717">
        <v>71.361198028578414</v>
      </c>
      <c r="M81" s="717">
        <v>73.098553555932725</v>
      </c>
      <c r="N81" s="717">
        <v>57.371799712436911</v>
      </c>
      <c r="O81" s="717">
        <v>59.414109337077221</v>
      </c>
      <c r="P81" s="717">
        <v>83.536536148676035</v>
      </c>
      <c r="Q81" s="717">
        <v>58.693687121389644</v>
      </c>
      <c r="R81" s="717">
        <v>71.767755178932191</v>
      </c>
      <c r="S81" s="717">
        <v>72.986310277120253</v>
      </c>
      <c r="T81" s="717">
        <v>72.790905634431567</v>
      </c>
      <c r="U81" s="717">
        <v>63.238745007482898</v>
      </c>
      <c r="V81" s="717">
        <v>59.548667361762043</v>
      </c>
      <c r="W81" s="717">
        <v>71.767755178932191</v>
      </c>
    </row>
    <row r="82" spans="1:23" ht="9.75" customHeight="1">
      <c r="A82" s="714">
        <v>2002</v>
      </c>
      <c r="B82" s="717">
        <v>66.541561139991728</v>
      </c>
      <c r="C82" s="717">
        <v>59.936709280982036</v>
      </c>
      <c r="D82" s="717">
        <v>82.580493450133872</v>
      </c>
      <c r="E82" s="717">
        <v>62.728135739225706</v>
      </c>
      <c r="F82" s="717">
        <v>85.8649299285631</v>
      </c>
      <c r="G82" s="717">
        <v>82.375002829707412</v>
      </c>
      <c r="H82" s="717">
        <v>78.849616316112346</v>
      </c>
      <c r="I82" s="717">
        <v>64.173224907631436</v>
      </c>
      <c r="J82" s="717">
        <v>80.819621654453769</v>
      </c>
      <c r="K82" s="717">
        <v>81.371798982331072</v>
      </c>
      <c r="L82" s="717">
        <v>70.814832689225184</v>
      </c>
      <c r="M82" s="717">
        <v>67.646173515483881</v>
      </c>
      <c r="N82" s="717">
        <v>59.486115926353776</v>
      </c>
      <c r="O82" s="717">
        <v>61.881621291603047</v>
      </c>
      <c r="P82" s="717">
        <v>79.432766668458413</v>
      </c>
      <c r="Q82" s="717">
        <v>59.542344179932002</v>
      </c>
      <c r="R82" s="717">
        <v>70.644922405337113</v>
      </c>
      <c r="S82" s="717">
        <v>71.630747460276567</v>
      </c>
      <c r="T82" s="717">
        <v>71.429264657216194</v>
      </c>
      <c r="U82" s="717">
        <v>64.106619854645487</v>
      </c>
      <c r="V82" s="717">
        <v>60.759535563584215</v>
      </c>
      <c r="W82" s="717">
        <v>70.644922405337113</v>
      </c>
    </row>
    <row r="83" spans="1:23" ht="9.75" customHeight="1">
      <c r="A83" s="714">
        <v>2003</v>
      </c>
      <c r="B83" s="717">
        <v>68.000573898405037</v>
      </c>
      <c r="C83" s="717">
        <v>60.613785383604046</v>
      </c>
      <c r="D83" s="717">
        <v>81.598853714121233</v>
      </c>
      <c r="E83" s="717">
        <v>63.593514829517169</v>
      </c>
      <c r="F83" s="717">
        <v>88.233555803915422</v>
      </c>
      <c r="G83" s="717">
        <v>77.283100074774467</v>
      </c>
      <c r="H83" s="717">
        <v>81.245391948930049</v>
      </c>
      <c r="I83" s="717">
        <v>63.390478519707166</v>
      </c>
      <c r="J83" s="717">
        <v>81.421129727925162</v>
      </c>
      <c r="K83" s="717">
        <v>80.256333011522329</v>
      </c>
      <c r="L83" s="717">
        <v>69.899643997131037</v>
      </c>
      <c r="M83" s="717">
        <v>67.21136148365963</v>
      </c>
      <c r="N83" s="717">
        <v>62.362771142364117</v>
      </c>
      <c r="O83" s="717">
        <v>64.479562951738401</v>
      </c>
      <c r="P83" s="717">
        <v>82.870041186258078</v>
      </c>
      <c r="Q83" s="717">
        <v>62.758242699379551</v>
      </c>
      <c r="R83" s="717">
        <v>71.25554595591818</v>
      </c>
      <c r="S83" s="717">
        <v>72.069084092205614</v>
      </c>
      <c r="T83" s="717">
        <v>71.893729823921973</v>
      </c>
      <c r="U83" s="717">
        <v>65.935627588138388</v>
      </c>
      <c r="V83" s="717">
        <v>63.097774560583794</v>
      </c>
      <c r="W83" s="717">
        <v>71.25554595591818</v>
      </c>
    </row>
    <row r="84" spans="1:23" ht="9.75" customHeight="1">
      <c r="A84" s="714">
        <v>2004</v>
      </c>
      <c r="B84" s="717">
        <v>69.184103028761228</v>
      </c>
      <c r="C84" s="717">
        <v>63.99590765730899</v>
      </c>
      <c r="D84" s="717">
        <v>83.551260234412936</v>
      </c>
      <c r="E84" s="717">
        <v>69.007509038030946</v>
      </c>
      <c r="F84" s="717">
        <v>82.121001942020428</v>
      </c>
      <c r="G84" s="717">
        <v>80.790945778594221</v>
      </c>
      <c r="H84" s="717">
        <v>80.935014540301651</v>
      </c>
      <c r="I84" s="717">
        <v>67.576206406466611</v>
      </c>
      <c r="J84" s="717">
        <v>80.74480500601328</v>
      </c>
      <c r="K84" s="717">
        <v>83.309840942661125</v>
      </c>
      <c r="L84" s="717">
        <v>73.655790843216494</v>
      </c>
      <c r="M84" s="717">
        <v>75.789961198351307</v>
      </c>
      <c r="N84" s="717">
        <v>67.760617806605126</v>
      </c>
      <c r="O84" s="717">
        <v>68.554435189979046</v>
      </c>
      <c r="P84" s="717">
        <v>84.993104107577679</v>
      </c>
      <c r="Q84" s="717">
        <v>68.139555410141668</v>
      </c>
      <c r="R84" s="717">
        <v>73.610993822308544</v>
      </c>
      <c r="S84" s="717">
        <v>74.154369100126488</v>
      </c>
      <c r="T84" s="717">
        <v>73.981459886749036</v>
      </c>
      <c r="U84" s="717">
        <v>70.522802969532222</v>
      </c>
      <c r="V84" s="717">
        <v>68.162315634667323</v>
      </c>
      <c r="W84" s="717">
        <v>73.610993822308544</v>
      </c>
    </row>
    <row r="85" spans="1:23" ht="15" customHeight="1">
      <c r="A85" s="714">
        <v>2005</v>
      </c>
      <c r="B85" s="717">
        <v>68.956200769229454</v>
      </c>
      <c r="C85" s="717">
        <v>64.931478505091548</v>
      </c>
      <c r="D85" s="717">
        <v>82.987606416543969</v>
      </c>
      <c r="E85" s="717">
        <v>72.76682049145063</v>
      </c>
      <c r="F85" s="717">
        <v>83.061648777282684</v>
      </c>
      <c r="G85" s="717">
        <v>82.043264603176752</v>
      </c>
      <c r="H85" s="717">
        <v>80.045538548190649</v>
      </c>
      <c r="I85" s="717">
        <v>72.06921808963962</v>
      </c>
      <c r="J85" s="717">
        <v>83.02719704349758</v>
      </c>
      <c r="K85" s="717">
        <v>84.938465769615291</v>
      </c>
      <c r="L85" s="717">
        <v>73.992553545817273</v>
      </c>
      <c r="M85" s="717">
        <v>81.720717890419706</v>
      </c>
      <c r="N85" s="717">
        <v>69.484424126542237</v>
      </c>
      <c r="O85" s="717">
        <v>74.823441890390711</v>
      </c>
      <c r="P85" s="717">
        <v>84.204983356885762</v>
      </c>
      <c r="Q85" s="717">
        <v>70.136359907229874</v>
      </c>
      <c r="R85" s="717">
        <v>74.583444306584994</v>
      </c>
      <c r="S85" s="717">
        <v>74.912024489559442</v>
      </c>
      <c r="T85" s="717">
        <v>74.763428267829767</v>
      </c>
      <c r="U85" s="717">
        <v>73.083092368593782</v>
      </c>
      <c r="V85" s="717">
        <v>71.288599015094505</v>
      </c>
      <c r="W85" s="717">
        <v>74.583444306584994</v>
      </c>
    </row>
    <row r="86" spans="1:23" ht="9.75" customHeight="1">
      <c r="A86" s="714">
        <v>2006</v>
      </c>
      <c r="B86" s="717">
        <v>76.124555637908458</v>
      </c>
      <c r="C86" s="717">
        <v>70.105784747860994</v>
      </c>
      <c r="D86" s="717">
        <v>88.084875842752609</v>
      </c>
      <c r="E86" s="717">
        <v>76.32633436199734</v>
      </c>
      <c r="F86" s="717">
        <v>88.895159671644791</v>
      </c>
      <c r="G86" s="717">
        <v>85.120187545110795</v>
      </c>
      <c r="H86" s="717">
        <v>84.607568463060076</v>
      </c>
      <c r="I86" s="717">
        <v>79.498283647925092</v>
      </c>
      <c r="J86" s="717">
        <v>86.497410676806538</v>
      </c>
      <c r="K86" s="717">
        <v>89.889580752266497</v>
      </c>
      <c r="L86" s="717">
        <v>77.614894066425848</v>
      </c>
      <c r="M86" s="717">
        <v>88.139849478834151</v>
      </c>
      <c r="N86" s="717">
        <v>76.646964257953783</v>
      </c>
      <c r="O86" s="717">
        <v>82.24897429066462</v>
      </c>
      <c r="P86" s="717">
        <v>91.069350949185406</v>
      </c>
      <c r="Q86" s="717">
        <v>75.809122658087247</v>
      </c>
      <c r="R86" s="717">
        <v>80.022865903170697</v>
      </c>
      <c r="S86" s="717">
        <v>80.258641539117178</v>
      </c>
      <c r="T86" s="717">
        <v>80.114633483919889</v>
      </c>
      <c r="U86" s="717">
        <v>79.2578831842727</v>
      </c>
      <c r="V86" s="717">
        <v>77.658614448790686</v>
      </c>
      <c r="W86" s="717">
        <v>80.022865903170697</v>
      </c>
    </row>
    <row r="87" spans="1:23" ht="9.75" customHeight="1">
      <c r="A87" s="714">
        <v>2007</v>
      </c>
      <c r="B87" s="717">
        <v>81.598285186899915</v>
      </c>
      <c r="C87" s="717">
        <v>74.509333190389924</v>
      </c>
      <c r="D87" s="717">
        <v>92.665452718079777</v>
      </c>
      <c r="E87" s="717">
        <v>81.525731166684608</v>
      </c>
      <c r="F87" s="717">
        <v>92.890238686155485</v>
      </c>
      <c r="G87" s="717">
        <v>86.073838429234243</v>
      </c>
      <c r="H87" s="717">
        <v>85.914307645862792</v>
      </c>
      <c r="I87" s="717">
        <v>94.138972734271761</v>
      </c>
      <c r="J87" s="717">
        <v>89.545706369948533</v>
      </c>
      <c r="K87" s="717">
        <v>95.019257270787463</v>
      </c>
      <c r="L87" s="717">
        <v>82.758457050687042</v>
      </c>
      <c r="M87" s="717">
        <v>94.458176202673698</v>
      </c>
      <c r="N87" s="717">
        <v>83.365853591139299</v>
      </c>
      <c r="O87" s="717">
        <v>90.368511042397529</v>
      </c>
      <c r="P87" s="717">
        <v>92.50379637393543</v>
      </c>
      <c r="Q87" s="717">
        <v>80.89909176909913</v>
      </c>
      <c r="R87" s="717">
        <v>84.652561695714596</v>
      </c>
      <c r="S87" s="717">
        <v>84.655433581710582</v>
      </c>
      <c r="T87" s="717">
        <v>84.508043760096655</v>
      </c>
      <c r="U87" s="717">
        <v>85.857264999717685</v>
      </c>
      <c r="V87" s="717">
        <v>84.623762018064127</v>
      </c>
      <c r="W87" s="717">
        <v>84.652561695714596</v>
      </c>
    </row>
    <row r="88" spans="1:23" ht="9.75" customHeight="1">
      <c r="A88" s="714">
        <v>2008</v>
      </c>
      <c r="B88" s="717">
        <v>79.219945069203348</v>
      </c>
      <c r="C88" s="717">
        <v>71.058819398745669</v>
      </c>
      <c r="D88" s="717">
        <v>93.929512433121459</v>
      </c>
      <c r="E88" s="717">
        <v>82.235675922067472</v>
      </c>
      <c r="F88" s="717">
        <v>84.68743109764138</v>
      </c>
      <c r="G88" s="717">
        <v>88.189573374883679</v>
      </c>
      <c r="H88" s="717">
        <v>85.565465509725101</v>
      </c>
      <c r="I88" s="717">
        <v>89.303713834009855</v>
      </c>
      <c r="J88" s="717">
        <v>87.964641145869791</v>
      </c>
      <c r="K88" s="717">
        <v>94.32476352462885</v>
      </c>
      <c r="L88" s="717">
        <v>81.095019736118317</v>
      </c>
      <c r="M88" s="717">
        <v>94.985192963773457</v>
      </c>
      <c r="N88" s="717">
        <v>78.525595749604292</v>
      </c>
      <c r="O88" s="717">
        <v>92.322743004470937</v>
      </c>
      <c r="P88" s="717">
        <v>96.101076256471515</v>
      </c>
      <c r="Q88" s="717">
        <v>81.100755284312811</v>
      </c>
      <c r="R88" s="717">
        <v>82.914882974646133</v>
      </c>
      <c r="S88" s="717">
        <v>82.909502866758231</v>
      </c>
      <c r="T88" s="717">
        <v>82.706727165911857</v>
      </c>
      <c r="U88" s="717">
        <v>84.650082143004212</v>
      </c>
      <c r="V88" s="717">
        <v>82.968841054419812</v>
      </c>
      <c r="W88" s="717">
        <v>82.914882974646133</v>
      </c>
    </row>
    <row r="89" spans="1:23" ht="9.75" customHeight="1">
      <c r="A89" s="714">
        <v>2009</v>
      </c>
      <c r="B89" s="717">
        <v>62.716636897023477</v>
      </c>
      <c r="C89" s="717">
        <v>66.251940980027854</v>
      </c>
      <c r="D89" s="717">
        <v>90.121686122001634</v>
      </c>
      <c r="E89" s="717">
        <v>70.032740680579309</v>
      </c>
      <c r="F89" s="717">
        <v>63.324147234840773</v>
      </c>
      <c r="G89" s="717">
        <v>70.100442768048751</v>
      </c>
      <c r="H89" s="717">
        <v>74.018015984378337</v>
      </c>
      <c r="I89" s="717">
        <v>78.290411013602295</v>
      </c>
      <c r="J89" s="717">
        <v>73.112173365831836</v>
      </c>
      <c r="K89" s="717">
        <v>78.425244837904543</v>
      </c>
      <c r="L89" s="717">
        <v>72.025742171952331</v>
      </c>
      <c r="M89" s="717">
        <v>65.98422086651297</v>
      </c>
      <c r="N89" s="717">
        <v>67.859948514210529</v>
      </c>
      <c r="O89" s="717">
        <v>73.164800973143059</v>
      </c>
      <c r="P89" s="717">
        <v>81.521021835212593</v>
      </c>
      <c r="Q89" s="717">
        <v>67.815927634975779</v>
      </c>
      <c r="R89" s="717">
        <v>70.235837106423887</v>
      </c>
      <c r="S89" s="717">
        <v>70.268933450639494</v>
      </c>
      <c r="T89" s="717">
        <v>69.903629245373409</v>
      </c>
      <c r="U89" s="717">
        <v>73.005133990829123</v>
      </c>
      <c r="V89" s="717">
        <v>69.903968311673978</v>
      </c>
      <c r="W89" s="717">
        <v>70.235837106423887</v>
      </c>
    </row>
    <row r="90" spans="1:23" ht="15" customHeight="1">
      <c r="A90" s="714">
        <v>2010</v>
      </c>
      <c r="B90" s="717">
        <v>77.555687811078073</v>
      </c>
      <c r="C90" s="717">
        <v>77.209228297287822</v>
      </c>
      <c r="D90" s="717">
        <v>95.234592829703487</v>
      </c>
      <c r="E90" s="717">
        <v>79.330625585775948</v>
      </c>
      <c r="F90" s="717">
        <v>82.189496072091131</v>
      </c>
      <c r="G90" s="717">
        <v>83.728006592647958</v>
      </c>
      <c r="H90" s="717">
        <v>85.346694375698462</v>
      </c>
      <c r="I90" s="717">
        <v>82.05058840117843</v>
      </c>
      <c r="J90" s="717">
        <v>89.48411664758207</v>
      </c>
      <c r="K90" s="717">
        <v>88.036445050272974</v>
      </c>
      <c r="L90" s="717">
        <v>82.294493372495921</v>
      </c>
      <c r="M90" s="717">
        <v>78.228334532104469</v>
      </c>
      <c r="N90" s="717">
        <v>75.647072931436469</v>
      </c>
      <c r="O90" s="717">
        <v>88.768854936802541</v>
      </c>
      <c r="P90" s="717">
        <v>84.032476615509651</v>
      </c>
      <c r="Q90" s="717">
        <v>79.358392338129207</v>
      </c>
      <c r="R90" s="717">
        <v>82.02233323156274</v>
      </c>
      <c r="S90" s="717">
        <v>82.234399762796869</v>
      </c>
      <c r="T90" s="717">
        <v>81.995187333406022</v>
      </c>
      <c r="U90" s="717">
        <v>82.24863115713957</v>
      </c>
      <c r="V90" s="717">
        <v>79.895843145794885</v>
      </c>
      <c r="W90" s="717">
        <v>82.02233323156274</v>
      </c>
    </row>
    <row r="91" spans="1:23" ht="9.75" customHeight="1">
      <c r="A91" s="714">
        <v>2011</v>
      </c>
      <c r="B91" s="717">
        <v>85.290816929288496</v>
      </c>
      <c r="C91" s="717">
        <v>85.99999197256237</v>
      </c>
      <c r="D91" s="717">
        <v>102.15061054589334</v>
      </c>
      <c r="E91" s="717">
        <v>83.886049104502192</v>
      </c>
      <c r="F91" s="717">
        <v>82.142874165514655</v>
      </c>
      <c r="G91" s="717">
        <v>80.243693525401298</v>
      </c>
      <c r="H91" s="717">
        <v>91.189374393545322</v>
      </c>
      <c r="I91" s="717">
        <v>86.968551638426817</v>
      </c>
      <c r="J91" s="717">
        <v>97.6381118327526</v>
      </c>
      <c r="K91" s="717">
        <v>92.237119281970209</v>
      </c>
      <c r="L91" s="717">
        <v>88.350573328006249</v>
      </c>
      <c r="M91" s="717">
        <v>90.525364877188423</v>
      </c>
      <c r="N91" s="717">
        <v>80.163673413363583</v>
      </c>
      <c r="O91" s="717">
        <v>85.145532601336527</v>
      </c>
      <c r="P91" s="717">
        <v>92.345358058511692</v>
      </c>
      <c r="Q91" s="717">
        <v>85.290877718547819</v>
      </c>
      <c r="R91" s="717">
        <v>88.505986059594264</v>
      </c>
      <c r="S91" s="717">
        <v>89.030277333144923</v>
      </c>
      <c r="T91" s="717">
        <v>88.788854243034947</v>
      </c>
      <c r="U91" s="717">
        <v>86.147990405925142</v>
      </c>
      <c r="V91" s="717">
        <v>83.248646193708112</v>
      </c>
      <c r="W91" s="717">
        <v>88.505986059594264</v>
      </c>
    </row>
    <row r="92" spans="1:23" ht="9.75" customHeight="1">
      <c r="A92" s="714">
        <v>2012</v>
      </c>
      <c r="B92" s="717">
        <v>87.593384523194999</v>
      </c>
      <c r="C92" s="717">
        <v>87.888398660858357</v>
      </c>
      <c r="D92" s="717">
        <v>97.249370554939645</v>
      </c>
      <c r="E92" s="717">
        <v>84.693870652944923</v>
      </c>
      <c r="F92" s="717">
        <v>91.616124294956208</v>
      </c>
      <c r="G92" s="717">
        <v>88.835545126243559</v>
      </c>
      <c r="H92" s="717">
        <v>90.765470221648513</v>
      </c>
      <c r="I92" s="717">
        <v>87.89147613765256</v>
      </c>
      <c r="J92" s="717">
        <v>98.516828709594591</v>
      </c>
      <c r="K92" s="717">
        <v>92.227762927945747</v>
      </c>
      <c r="L92" s="717">
        <v>91.214472406567808</v>
      </c>
      <c r="M92" s="717">
        <v>91.46562283895166</v>
      </c>
      <c r="N92" s="717">
        <v>78.437546883603261</v>
      </c>
      <c r="O92" s="717">
        <v>90.880176734039395</v>
      </c>
      <c r="P92" s="717">
        <v>93.829668918373542</v>
      </c>
      <c r="Q92" s="717">
        <v>84.838809197821348</v>
      </c>
      <c r="R92" s="717">
        <v>89.865110659278557</v>
      </c>
      <c r="S92" s="717">
        <v>90.475000997454771</v>
      </c>
      <c r="T92" s="717">
        <v>90.350347971834523</v>
      </c>
      <c r="U92" s="717">
        <v>85.820168892736319</v>
      </c>
      <c r="V92" s="717">
        <v>83.749433638150919</v>
      </c>
      <c r="W92" s="717">
        <v>89.865110659278557</v>
      </c>
    </row>
    <row r="93" spans="1:23" ht="9.75" customHeight="1">
      <c r="A93" s="714">
        <v>2013</v>
      </c>
      <c r="B93" s="717">
        <v>89.04801066232082</v>
      </c>
      <c r="C93" s="717">
        <v>90.799341855146082</v>
      </c>
      <c r="D93" s="717">
        <v>92.979938020221311</v>
      </c>
      <c r="E93" s="717">
        <v>85.114639461392741</v>
      </c>
      <c r="F93" s="717">
        <v>89.558987833288825</v>
      </c>
      <c r="G93" s="717">
        <v>93.51858367572062</v>
      </c>
      <c r="H93" s="717">
        <v>91.28179794943668</v>
      </c>
      <c r="I93" s="717">
        <v>93.081659926454535</v>
      </c>
      <c r="J93" s="717">
        <v>97.71016361118285</v>
      </c>
      <c r="K93" s="717">
        <v>92.561274690305538</v>
      </c>
      <c r="L93" s="717">
        <v>89.419576356334176</v>
      </c>
      <c r="M93" s="717">
        <v>86.540964488725479</v>
      </c>
      <c r="N93" s="717">
        <v>80.575174774450119</v>
      </c>
      <c r="O93" s="717">
        <v>94.708254277703816</v>
      </c>
      <c r="P93" s="717">
        <v>95.804343650587569</v>
      </c>
      <c r="Q93" s="717">
        <v>88.13569244438942</v>
      </c>
      <c r="R93" s="717">
        <v>90.971053845304368</v>
      </c>
      <c r="S93" s="717">
        <v>91.425096754898348</v>
      </c>
      <c r="T93" s="717">
        <v>91.396486613919606</v>
      </c>
      <c r="U93" s="717">
        <v>87.424657771848956</v>
      </c>
      <c r="V93" s="717">
        <v>86.418155743150919</v>
      </c>
      <c r="W93" s="717">
        <v>90.971053845304368</v>
      </c>
    </row>
    <row r="94" spans="1:23" ht="14.5" customHeight="1">
      <c r="A94" s="714">
        <v>2014</v>
      </c>
      <c r="B94" s="717">
        <v>93.513070751240818</v>
      </c>
      <c r="C94" s="717">
        <v>95.900059001666591</v>
      </c>
      <c r="D94" s="717">
        <v>96.384486551542537</v>
      </c>
      <c r="E94" s="717">
        <v>91.70366219517318</v>
      </c>
      <c r="F94" s="717">
        <v>94.692287472688406</v>
      </c>
      <c r="G94" s="717">
        <v>98.920841720820107</v>
      </c>
      <c r="H94" s="717">
        <v>99.599582392090099</v>
      </c>
      <c r="I94" s="717">
        <v>98.910668584954749</v>
      </c>
      <c r="J94" s="717">
        <v>105.10631322792314</v>
      </c>
      <c r="K94" s="717">
        <v>95.857900027115164</v>
      </c>
      <c r="L94" s="717">
        <v>92.681259738092052</v>
      </c>
      <c r="M94" s="717">
        <v>97.284812748502205</v>
      </c>
      <c r="N94" s="717">
        <v>92.206029296293707</v>
      </c>
      <c r="O94" s="717">
        <v>95.407459191055494</v>
      </c>
      <c r="P94" s="717">
        <v>99.890000141822341</v>
      </c>
      <c r="Q94" s="717">
        <v>95.104047074798245</v>
      </c>
      <c r="R94" s="717">
        <v>96.149661233849329</v>
      </c>
      <c r="S94" s="717">
        <v>96.38003144491779</v>
      </c>
      <c r="T94" s="717">
        <v>96.379949467913804</v>
      </c>
      <c r="U94" s="717">
        <v>94.229973242042973</v>
      </c>
      <c r="V94" s="717">
        <v>93.839619934934206</v>
      </c>
      <c r="W94" s="717">
        <v>96.149661233849329</v>
      </c>
    </row>
    <row r="95" spans="1:23" ht="9.75" customHeight="1">
      <c r="A95" s="714">
        <v>2015</v>
      </c>
      <c r="B95" s="717">
        <v>100</v>
      </c>
      <c r="C95" s="717">
        <v>100</v>
      </c>
      <c r="D95" s="717">
        <v>100</v>
      </c>
      <c r="E95" s="717">
        <v>100</v>
      </c>
      <c r="F95" s="717">
        <v>100</v>
      </c>
      <c r="G95" s="717">
        <v>100</v>
      </c>
      <c r="H95" s="717">
        <v>100</v>
      </c>
      <c r="I95" s="717">
        <v>100</v>
      </c>
      <c r="J95" s="717">
        <v>100</v>
      </c>
      <c r="K95" s="717">
        <v>100</v>
      </c>
      <c r="L95" s="717">
        <v>100</v>
      </c>
      <c r="M95" s="717">
        <v>100</v>
      </c>
      <c r="N95" s="717">
        <v>100</v>
      </c>
      <c r="O95" s="717">
        <v>100</v>
      </c>
      <c r="P95" s="717">
        <v>100</v>
      </c>
      <c r="Q95" s="717">
        <v>100</v>
      </c>
      <c r="R95" s="717">
        <v>100</v>
      </c>
      <c r="S95" s="717">
        <v>100</v>
      </c>
      <c r="T95" s="717">
        <v>100</v>
      </c>
      <c r="U95" s="717">
        <v>100</v>
      </c>
      <c r="V95" s="717">
        <v>100</v>
      </c>
      <c r="W95" s="717">
        <v>100</v>
      </c>
    </row>
    <row r="96" spans="1:23" s="234" customFormat="1" ht="9.75" customHeight="1">
      <c r="A96" s="714">
        <v>2016</v>
      </c>
      <c r="B96" s="717">
        <v>102.08854110716827</v>
      </c>
      <c r="C96" s="717">
        <v>103.5179202604611</v>
      </c>
      <c r="D96" s="717">
        <v>105.67871534691437</v>
      </c>
      <c r="E96" s="717">
        <v>101.40810759783696</v>
      </c>
      <c r="F96" s="717">
        <v>107.73930710420058</v>
      </c>
      <c r="G96" s="717">
        <v>107.61642293745916</v>
      </c>
      <c r="H96" s="717">
        <v>108.494139134332</v>
      </c>
      <c r="I96" s="717">
        <v>103.75461218928163</v>
      </c>
      <c r="J96" s="717">
        <v>125.5782406524506</v>
      </c>
      <c r="K96" s="717">
        <v>102.46137686016252</v>
      </c>
      <c r="L96" s="717">
        <v>102.67961642522366</v>
      </c>
      <c r="M96" s="717">
        <v>95.14409573689413</v>
      </c>
      <c r="N96" s="717">
        <v>103.9586114587588</v>
      </c>
      <c r="O96" s="717">
        <v>103.11817184589788</v>
      </c>
      <c r="P96" s="717">
        <v>108.03233584370548</v>
      </c>
      <c r="Q96" s="717">
        <v>104.56715051172424</v>
      </c>
      <c r="R96" s="717">
        <v>105.18575298328581</v>
      </c>
      <c r="S96" s="717">
        <v>105.34957798108512</v>
      </c>
      <c r="T96" s="717">
        <v>105.34352162880803</v>
      </c>
      <c r="U96" s="717">
        <v>103.87058994196529</v>
      </c>
      <c r="V96" s="717">
        <v>103.54299496802048</v>
      </c>
      <c r="W96" s="717">
        <v>105.18575298328581</v>
      </c>
    </row>
    <row r="97" spans="1:23" ht="9.75" customHeight="1">
      <c r="A97" s="714">
        <v>2017</v>
      </c>
      <c r="B97" s="717">
        <v>107.11693730426023</v>
      </c>
      <c r="C97" s="717">
        <v>108.97472403713793</v>
      </c>
      <c r="D97" s="717">
        <v>103.41921713165998</v>
      </c>
      <c r="E97" s="717">
        <v>103.05803412988401</v>
      </c>
      <c r="F97" s="717">
        <v>112.56454203641876</v>
      </c>
      <c r="G97" s="717">
        <v>114.91984075020852</v>
      </c>
      <c r="H97" s="717">
        <v>109.21391967923856</v>
      </c>
      <c r="I97" s="717">
        <v>112.6780457918491</v>
      </c>
      <c r="J97" s="717">
        <v>124.35880656057979</v>
      </c>
      <c r="K97" s="717">
        <v>103.4861104053852</v>
      </c>
      <c r="L97" s="717">
        <v>102.06285800744632</v>
      </c>
      <c r="M97" s="717">
        <v>98.944450880186253</v>
      </c>
      <c r="N97" s="717">
        <v>106.67302826592044</v>
      </c>
      <c r="O97" s="717">
        <v>103.36478287750762</v>
      </c>
      <c r="P97" s="717">
        <v>114.89966244532179</v>
      </c>
      <c r="Q97" s="717">
        <v>108.79211987737418</v>
      </c>
      <c r="R97" s="717">
        <v>108.18836437336383</v>
      </c>
      <c r="S97" s="717">
        <v>108.36488981366331</v>
      </c>
      <c r="T97" s="717">
        <v>108.45589356808027</v>
      </c>
      <c r="U97" s="717">
        <v>105.95823488089917</v>
      </c>
      <c r="V97" s="717">
        <v>106.41825244999629</v>
      </c>
      <c r="W97" s="717">
        <v>108.18836437336383</v>
      </c>
    </row>
    <row r="98" spans="1:23" ht="9.75" customHeight="1">
      <c r="A98" s="714">
        <v>2018</v>
      </c>
      <c r="B98" s="717">
        <v>110.80044356106147</v>
      </c>
      <c r="C98" s="717">
        <v>108.30383956468181</v>
      </c>
      <c r="D98" s="717">
        <v>104.77214840037134</v>
      </c>
      <c r="E98" s="717">
        <v>104.55832071043004</v>
      </c>
      <c r="F98" s="717">
        <v>106.61808643994522</v>
      </c>
      <c r="G98" s="717">
        <v>112.01577125364724</v>
      </c>
      <c r="H98" s="717">
        <v>105.93126143851369</v>
      </c>
      <c r="I98" s="717">
        <v>108.74454866366612</v>
      </c>
      <c r="J98" s="717">
        <v>132.15214525061089</v>
      </c>
      <c r="K98" s="717">
        <v>105.60426918839562</v>
      </c>
      <c r="L98" s="717">
        <v>100.90087342928619</v>
      </c>
      <c r="M98" s="717">
        <v>98.165974152128868</v>
      </c>
      <c r="N98" s="717">
        <v>107.25412886578758</v>
      </c>
      <c r="O98" s="717">
        <v>102.58169232083871</v>
      </c>
      <c r="P98" s="717">
        <v>114.98231335348378</v>
      </c>
      <c r="Q98" s="717">
        <v>109.81714039989146</v>
      </c>
      <c r="R98" s="717">
        <v>109.52199219181375</v>
      </c>
      <c r="S98" s="717">
        <v>109.80779448481273</v>
      </c>
      <c r="T98" s="717">
        <v>109.90045381127136</v>
      </c>
      <c r="U98" s="717">
        <v>106.36712746681455</v>
      </c>
      <c r="V98" s="717">
        <v>106.65610472706642</v>
      </c>
      <c r="W98" s="717">
        <v>109.52199219181375</v>
      </c>
    </row>
    <row r="99" spans="1:23" ht="9.75" customHeight="1">
      <c r="A99" s="714">
        <v>2019</v>
      </c>
      <c r="B99" s="717">
        <v>108.26648307555597</v>
      </c>
      <c r="C99" s="717">
        <v>111.66089672705237</v>
      </c>
      <c r="D99" s="717">
        <v>104.44162055217198</v>
      </c>
      <c r="E99" s="717">
        <v>106.17769394163415</v>
      </c>
      <c r="F99" s="717">
        <v>101.35960848190352</v>
      </c>
      <c r="G99" s="717">
        <v>121.7151220792813</v>
      </c>
      <c r="H99" s="717">
        <v>107.35609091893647</v>
      </c>
      <c r="I99" s="717">
        <v>120.37012312065374</v>
      </c>
      <c r="J99" s="717">
        <v>137.04200341175988</v>
      </c>
      <c r="K99" s="717">
        <v>104.47969319517087</v>
      </c>
      <c r="L99" s="717">
        <v>101.14539725121779</v>
      </c>
      <c r="M99" s="717">
        <v>89.433876120925419</v>
      </c>
      <c r="N99" s="717">
        <v>109.06353997033085</v>
      </c>
      <c r="O99" s="717">
        <v>108.21852142418837</v>
      </c>
      <c r="P99" s="717">
        <v>120.16947419454978</v>
      </c>
      <c r="Q99" s="717">
        <v>108.95470341052878</v>
      </c>
      <c r="R99" s="717">
        <v>110.31060601139397</v>
      </c>
      <c r="S99" s="717">
        <v>110.41473740578964</v>
      </c>
      <c r="T99" s="717">
        <v>110.52464683453701</v>
      </c>
      <c r="U99" s="717">
        <v>108.52635680902705</v>
      </c>
      <c r="V99" s="717">
        <v>109.26642664266427</v>
      </c>
      <c r="W99" s="717">
        <v>110.31060601139397</v>
      </c>
    </row>
    <row r="100" spans="1:23" ht="9.75" customHeight="1">
      <c r="A100" s="714">
        <v>2020</v>
      </c>
      <c r="B100" s="717">
        <v>101.50299705538065</v>
      </c>
      <c r="C100" s="717">
        <v>105.25422576133025</v>
      </c>
      <c r="D100" s="717">
        <v>94.652810835944166</v>
      </c>
      <c r="E100" s="717">
        <v>101.31497495619205</v>
      </c>
      <c r="F100" s="717">
        <v>92.427691470662538</v>
      </c>
      <c r="G100" s="717">
        <v>98.391006426462965</v>
      </c>
      <c r="H100" s="717">
        <v>100.48351091622986</v>
      </c>
      <c r="I100" s="717">
        <v>113.11879452314611</v>
      </c>
      <c r="J100" s="717">
        <v>127.08532929183829</v>
      </c>
      <c r="K100" s="717">
        <v>98.595683886282387</v>
      </c>
      <c r="L100" s="717">
        <v>94.937690057220777</v>
      </c>
      <c r="M100" s="717">
        <v>79.160720785328635</v>
      </c>
      <c r="N100" s="717">
        <v>103.07844200626019</v>
      </c>
      <c r="O100" s="717">
        <v>104.64580306922083</v>
      </c>
      <c r="P100" s="717">
        <v>122.17112143476584</v>
      </c>
      <c r="Q100" s="717">
        <v>104.4821128637742</v>
      </c>
      <c r="R100" s="717">
        <v>103.44498866448835</v>
      </c>
      <c r="S100" s="717">
        <v>103.37620400469963</v>
      </c>
      <c r="T100" s="717">
        <v>103.53672039562474</v>
      </c>
      <c r="U100" s="717">
        <v>102.68031085345942</v>
      </c>
      <c r="V100" s="717">
        <v>104.13472803706952</v>
      </c>
      <c r="W100" s="717">
        <v>103.44498866448835</v>
      </c>
    </row>
    <row r="101" spans="1:23" ht="9.75" customHeight="1">
      <c r="A101" s="714">
        <v>2021</v>
      </c>
      <c r="B101" s="717">
        <v>109.93450289677625</v>
      </c>
      <c r="C101" s="717">
        <v>111.6511355129377</v>
      </c>
      <c r="D101" s="717">
        <v>95.764580035204645</v>
      </c>
      <c r="E101" s="717">
        <v>113.52834008781387</v>
      </c>
      <c r="F101" s="717">
        <v>113.80096700295285</v>
      </c>
      <c r="G101" s="717">
        <v>117.45517085378546</v>
      </c>
      <c r="H101" s="717">
        <v>106.78576555331952</v>
      </c>
      <c r="I101" s="717">
        <v>128.65096349055227</v>
      </c>
      <c r="J101" s="717">
        <v>128.53038167011891</v>
      </c>
      <c r="K101" s="717">
        <v>104.1129776308305</v>
      </c>
      <c r="L101" s="717">
        <v>105.56173292660239</v>
      </c>
      <c r="M101" s="717">
        <v>83.501157376131616</v>
      </c>
      <c r="N101" s="717">
        <v>108.82204281277846</v>
      </c>
      <c r="O101" s="717">
        <v>114.94939215291276</v>
      </c>
      <c r="P101" s="717">
        <v>122.58018258663287</v>
      </c>
      <c r="Q101" s="717">
        <v>111.72575497727335</v>
      </c>
      <c r="R101" s="717">
        <v>110.28770762824719</v>
      </c>
      <c r="S101" s="717">
        <v>110.04579558617425</v>
      </c>
      <c r="T101" s="717">
        <v>110.30857970399617</v>
      </c>
      <c r="U101" s="717">
        <v>110.11371752691973</v>
      </c>
      <c r="V101" s="717">
        <v>112.7134848383366</v>
      </c>
      <c r="W101" s="717">
        <v>110.28770762824719</v>
      </c>
    </row>
    <row r="102" spans="1:23" ht="9.75" customHeight="1">
      <c r="A102" s="714">
        <v>2022</v>
      </c>
      <c r="B102" s="717">
        <v>113.5742289871404</v>
      </c>
      <c r="C102" s="717">
        <v>118.7790837535203</v>
      </c>
      <c r="D102" s="717">
        <v>95.377562260498522</v>
      </c>
      <c r="E102" s="717">
        <v>137.78603128677321</v>
      </c>
      <c r="F102" s="717">
        <v>132.50106492484446</v>
      </c>
      <c r="G102" s="717">
        <v>122.31829286076663</v>
      </c>
      <c r="H102" s="717">
        <v>105.58338497272655</v>
      </c>
      <c r="I102" s="717">
        <v>124.69577955825302</v>
      </c>
      <c r="J102" s="717">
        <v>134.18984629219003</v>
      </c>
      <c r="K102" s="717">
        <v>109.82957573151866</v>
      </c>
      <c r="L102" s="717">
        <v>113.88443287391064</v>
      </c>
      <c r="M102" s="717">
        <v>88.819424650948477</v>
      </c>
      <c r="N102" s="717">
        <v>115.76900829515509</v>
      </c>
      <c r="O102" s="717">
        <v>129.34996069612518</v>
      </c>
      <c r="P102" s="717">
        <v>127.81825064419733</v>
      </c>
      <c r="Q102" s="717">
        <v>118.56667595153984</v>
      </c>
      <c r="R102" s="717">
        <v>115.87052831929115</v>
      </c>
      <c r="S102" s="717">
        <v>115.17909197647386</v>
      </c>
      <c r="T102" s="717">
        <v>115.5434536443841</v>
      </c>
      <c r="U102" s="717">
        <v>118.59702423329304</v>
      </c>
      <c r="V102" s="717">
        <v>122.80391111136581</v>
      </c>
      <c r="W102" s="717">
        <v>115.87052831929115</v>
      </c>
    </row>
    <row r="103" spans="1:23" ht="28" customHeight="1">
      <c r="A103" s="713"/>
      <c r="B103" s="1228" t="s">
        <v>23</v>
      </c>
      <c r="C103" s="1229"/>
      <c r="D103" s="1229"/>
      <c r="E103" s="1229"/>
      <c r="F103" s="1229"/>
      <c r="G103" s="1229"/>
      <c r="H103" s="1229"/>
      <c r="I103" s="1229"/>
      <c r="J103" s="1229"/>
      <c r="K103" s="1228" t="s">
        <v>23</v>
      </c>
      <c r="L103" s="1229"/>
      <c r="M103" s="1229"/>
      <c r="N103" s="1229"/>
      <c r="O103" s="1229"/>
      <c r="P103" s="1229"/>
      <c r="Q103" s="1229"/>
      <c r="R103" s="1229"/>
      <c r="S103" s="1228" t="s">
        <v>23</v>
      </c>
      <c r="T103" s="1229"/>
      <c r="U103" s="1229"/>
      <c r="V103" s="1229"/>
      <c r="W103" s="1229"/>
    </row>
    <row r="104" spans="1:23" ht="9.75" customHeight="1">
      <c r="A104" s="714">
        <v>1991</v>
      </c>
      <c r="B104" s="717">
        <v>20.697991472514087</v>
      </c>
      <c r="C104" s="717">
        <v>17.207733363788641</v>
      </c>
      <c r="D104" s="717">
        <v>2.7377721943048576</v>
      </c>
      <c r="E104" s="717">
        <v>0.43454672351657275</v>
      </c>
      <c r="F104" s="717">
        <v>1.1423948022942998</v>
      </c>
      <c r="G104" s="717">
        <v>2.2250583726714379</v>
      </c>
      <c r="H104" s="717">
        <v>8.9337414344449524</v>
      </c>
      <c r="I104" s="717">
        <v>0.4923828739657885</v>
      </c>
      <c r="J104" s="717">
        <v>8.8861052738439668</v>
      </c>
      <c r="K104" s="717">
        <v>25.260256585960104</v>
      </c>
      <c r="L104" s="717">
        <v>5.5782835896654994</v>
      </c>
      <c r="M104" s="717">
        <v>1.3970227399624384</v>
      </c>
      <c r="N104" s="717">
        <v>1.4003352621694329</v>
      </c>
      <c r="O104" s="717">
        <v>0.73022080097456976</v>
      </c>
      <c r="P104" s="717">
        <v>2.300829399522867</v>
      </c>
      <c r="Q104" s="717">
        <v>0.57532688696005274</v>
      </c>
      <c r="R104" s="718">
        <v>100</v>
      </c>
      <c r="S104" s="717">
        <v>96.367189228973146</v>
      </c>
      <c r="T104" s="717">
        <v>93.629417034668293</v>
      </c>
      <c r="U104" s="717">
        <v>6.3705847418912747</v>
      </c>
      <c r="V104" s="717">
        <v>3.632812547586417</v>
      </c>
      <c r="W104" s="718">
        <v>100</v>
      </c>
    </row>
    <row r="105" spans="1:23" ht="15" customHeight="1">
      <c r="A105" s="714">
        <v>1992</v>
      </c>
      <c r="B105" s="717">
        <v>20.694402682168555</v>
      </c>
      <c r="C105" s="717">
        <v>17.614501856054609</v>
      </c>
      <c r="D105" s="717">
        <v>2.590371638178679</v>
      </c>
      <c r="E105" s="717">
        <v>0.4594638678820871</v>
      </c>
      <c r="F105" s="717">
        <v>1.1279860865019464</v>
      </c>
      <c r="G105" s="717">
        <v>2.1097102946313901</v>
      </c>
      <c r="H105" s="717">
        <v>9.1517003571365745</v>
      </c>
      <c r="I105" s="717">
        <v>0.4088346691397306</v>
      </c>
      <c r="J105" s="717">
        <v>8.8700088216001021</v>
      </c>
      <c r="K105" s="717">
        <v>25.131549158429404</v>
      </c>
      <c r="L105" s="717">
        <v>5.5205126078509732</v>
      </c>
      <c r="M105" s="717">
        <v>1.3794584894706285</v>
      </c>
      <c r="N105" s="717">
        <v>1.3076514186188541</v>
      </c>
      <c r="O105" s="717">
        <v>0.68223867580493958</v>
      </c>
      <c r="P105" s="717">
        <v>2.3439798234172016</v>
      </c>
      <c r="Q105" s="717">
        <v>0.60762980444196468</v>
      </c>
      <c r="R105" s="718">
        <v>100</v>
      </c>
      <c r="S105" s="717">
        <v>96.534181815440064</v>
      </c>
      <c r="T105" s="717">
        <v>93.943810177261383</v>
      </c>
      <c r="U105" s="717">
        <v>6.0561900740662553</v>
      </c>
      <c r="V105" s="717">
        <v>3.4658184358875763</v>
      </c>
      <c r="W105" s="718">
        <v>100</v>
      </c>
    </row>
    <row r="106" spans="1:23" ht="9.75" customHeight="1">
      <c r="A106" s="714">
        <v>1993</v>
      </c>
      <c r="B106" s="717">
        <v>19.943980199186754</v>
      </c>
      <c r="C106" s="717">
        <v>17.396928623854194</v>
      </c>
      <c r="D106" s="717">
        <v>2.6558127387374837</v>
      </c>
      <c r="E106" s="717">
        <v>0.59053220042966048</v>
      </c>
      <c r="F106" s="717">
        <v>1.0602751541581172</v>
      </c>
      <c r="G106" s="717">
        <v>2.1985944958453651</v>
      </c>
      <c r="H106" s="717">
        <v>9.0090362639894135</v>
      </c>
      <c r="I106" s="717">
        <v>0.47257485575300412</v>
      </c>
      <c r="J106" s="717">
        <v>9.1569562678467147</v>
      </c>
      <c r="K106" s="717">
        <v>25.011014738105317</v>
      </c>
      <c r="L106" s="717">
        <v>5.4435224125276571</v>
      </c>
      <c r="M106" s="717">
        <v>1.3080333656560894</v>
      </c>
      <c r="N106" s="717">
        <v>1.6300735565925029</v>
      </c>
      <c r="O106" s="717">
        <v>0.90896876121697856</v>
      </c>
      <c r="P106" s="717">
        <v>2.410886429264059</v>
      </c>
      <c r="Q106" s="717">
        <v>0.80281074044112521</v>
      </c>
      <c r="R106" s="718">
        <v>100</v>
      </c>
      <c r="S106" s="717">
        <v>95.595040689171157</v>
      </c>
      <c r="T106" s="717">
        <v>92.939227950433676</v>
      </c>
      <c r="U106" s="717">
        <v>7.0607728531707554</v>
      </c>
      <c r="V106" s="717">
        <v>4.4049601144332717</v>
      </c>
      <c r="W106" s="718">
        <v>100</v>
      </c>
    </row>
    <row r="107" spans="1:23" ht="9.75" customHeight="1">
      <c r="A107" s="714">
        <v>1994</v>
      </c>
      <c r="B107" s="717">
        <v>19.891260347894164</v>
      </c>
      <c r="C107" s="717">
        <v>17.444060814485344</v>
      </c>
      <c r="D107" s="717">
        <v>2.4733964212246442</v>
      </c>
      <c r="E107" s="717">
        <v>0.78469076512020763</v>
      </c>
      <c r="F107" s="717">
        <v>1.1010485165500628</v>
      </c>
      <c r="G107" s="717">
        <v>2.1312605580703723</v>
      </c>
      <c r="H107" s="717">
        <v>8.7197762674282053</v>
      </c>
      <c r="I107" s="717">
        <v>0.53034340164935778</v>
      </c>
      <c r="J107" s="717">
        <v>9.0130041273352539</v>
      </c>
      <c r="K107" s="717">
        <v>24.859470408503729</v>
      </c>
      <c r="L107" s="717">
        <v>5.4216097921094599</v>
      </c>
      <c r="M107" s="717">
        <v>1.3614749640730046</v>
      </c>
      <c r="N107" s="717">
        <v>1.8840103196517379</v>
      </c>
      <c r="O107" s="717">
        <v>0.99042778739625836</v>
      </c>
      <c r="P107" s="717">
        <v>2.3821168947516376</v>
      </c>
      <c r="Q107" s="717">
        <v>1.0120470374350097</v>
      </c>
      <c r="R107" s="718">
        <v>100</v>
      </c>
      <c r="S107" s="717">
        <v>94.798479112425881</v>
      </c>
      <c r="T107" s="717">
        <v>92.325082691201231</v>
      </c>
      <c r="U107" s="717">
        <v>7.6749157324772153</v>
      </c>
      <c r="V107" s="717">
        <v>5.2015193112525715</v>
      </c>
      <c r="W107" s="718">
        <v>100</v>
      </c>
    </row>
    <row r="108" spans="1:23" ht="9.75" customHeight="1">
      <c r="A108" s="714">
        <v>1995</v>
      </c>
      <c r="B108" s="717">
        <v>19.957376493081966</v>
      </c>
      <c r="C108" s="717">
        <v>17.513043008984191</v>
      </c>
      <c r="D108" s="717">
        <v>2.4452604284451387</v>
      </c>
      <c r="E108" s="717">
        <v>0.86181667728870703</v>
      </c>
      <c r="F108" s="717">
        <v>1.1061226640077302</v>
      </c>
      <c r="G108" s="717">
        <v>2.0647087847700498</v>
      </c>
      <c r="H108" s="717">
        <v>8.5027780062087537</v>
      </c>
      <c r="I108" s="717">
        <v>0.50426980325240023</v>
      </c>
      <c r="J108" s="717">
        <v>8.5422485660245471</v>
      </c>
      <c r="K108" s="717">
        <v>24.938684443165229</v>
      </c>
      <c r="L108" s="717">
        <v>5.5974265537303918</v>
      </c>
      <c r="M108" s="717">
        <v>1.3581004193992723</v>
      </c>
      <c r="N108" s="717">
        <v>2.0944403897946176</v>
      </c>
      <c r="O108" s="717">
        <v>1.0586357188380173</v>
      </c>
      <c r="P108" s="717">
        <v>2.3773855903455932</v>
      </c>
      <c r="Q108" s="717">
        <v>1.0777027096482392</v>
      </c>
      <c r="R108" s="718">
        <v>100</v>
      </c>
      <c r="S108" s="717">
        <v>94.403134958162866</v>
      </c>
      <c r="T108" s="717">
        <v>91.957874529717728</v>
      </c>
      <c r="U108" s="717">
        <v>8.0421257272671198</v>
      </c>
      <c r="V108" s="717">
        <v>5.5968652988219816</v>
      </c>
      <c r="W108" s="718">
        <v>100</v>
      </c>
    </row>
    <row r="109" spans="1:23" ht="9.75" customHeight="1">
      <c r="A109" s="714">
        <v>1996</v>
      </c>
      <c r="B109" s="717">
        <v>20.189969305972493</v>
      </c>
      <c r="C109" s="717">
        <v>17.968154492406924</v>
      </c>
      <c r="D109" s="717">
        <v>2.3977164992722169</v>
      </c>
      <c r="E109" s="717">
        <v>1.0211604573747395</v>
      </c>
      <c r="F109" s="717">
        <v>1.0646997926920712</v>
      </c>
      <c r="G109" s="717">
        <v>2.0772010575558419</v>
      </c>
      <c r="H109" s="717">
        <v>8.4120674490227465</v>
      </c>
      <c r="I109" s="717">
        <v>0.53979300342226733</v>
      </c>
      <c r="J109" s="717">
        <v>8.5371081192578426</v>
      </c>
      <c r="K109" s="717">
        <v>24.319679982979473</v>
      </c>
      <c r="L109" s="717">
        <v>5.4069125129405293</v>
      </c>
      <c r="M109" s="717">
        <v>1.291006105075801</v>
      </c>
      <c r="N109" s="717">
        <v>2.1544249475243697</v>
      </c>
      <c r="O109" s="717">
        <v>1.122286769914145</v>
      </c>
      <c r="P109" s="717">
        <v>2.2929421898878357</v>
      </c>
      <c r="Q109" s="717">
        <v>1.2048757579452904</v>
      </c>
      <c r="R109" s="718">
        <v>100</v>
      </c>
      <c r="S109" s="717">
        <v>93.957457507063779</v>
      </c>
      <c r="T109" s="717">
        <v>91.559741007791558</v>
      </c>
      <c r="U109" s="717">
        <v>8.4402574354530291</v>
      </c>
      <c r="V109" s="717">
        <v>6.0425409361808118</v>
      </c>
      <c r="W109" s="718">
        <v>100</v>
      </c>
    </row>
    <row r="110" spans="1:23" ht="15" customHeight="1">
      <c r="A110" s="714">
        <v>1997</v>
      </c>
      <c r="B110" s="717">
        <v>20.352176981692331</v>
      </c>
      <c r="C110" s="717">
        <v>17.750221945508031</v>
      </c>
      <c r="D110" s="717">
        <v>2.2879191568843438</v>
      </c>
      <c r="E110" s="717">
        <v>1.0739868773615582</v>
      </c>
      <c r="F110" s="717">
        <v>1.1041250860180631</v>
      </c>
      <c r="G110" s="717">
        <v>2.1218729125653168</v>
      </c>
      <c r="H110" s="717">
        <v>8.2658549250224969</v>
      </c>
      <c r="I110" s="717">
        <v>0.5494317136310588</v>
      </c>
      <c r="J110" s="717">
        <v>8.5772110738331158</v>
      </c>
      <c r="K110" s="717">
        <v>23.953293136955882</v>
      </c>
      <c r="L110" s="717">
        <v>5.5209485807334664</v>
      </c>
      <c r="M110" s="717">
        <v>1.3106826242252072</v>
      </c>
      <c r="N110" s="717">
        <v>2.3583145753039303</v>
      </c>
      <c r="O110" s="717">
        <v>1.200507412047318</v>
      </c>
      <c r="P110" s="717">
        <v>2.281326077147805</v>
      </c>
      <c r="Q110" s="717">
        <v>1.2921251565969867</v>
      </c>
      <c r="R110" s="718">
        <v>100</v>
      </c>
      <c r="S110" s="717">
        <v>93.525632500586056</v>
      </c>
      <c r="T110" s="717">
        <v>91.237713343701714</v>
      </c>
      <c r="U110" s="717">
        <v>8.7622848918251961</v>
      </c>
      <c r="V110" s="717">
        <v>6.4743657349408528</v>
      </c>
      <c r="W110" s="718">
        <v>100</v>
      </c>
    </row>
    <row r="111" spans="1:23" ht="9.75" customHeight="1">
      <c r="A111" s="714">
        <v>1998</v>
      </c>
      <c r="B111" s="717">
        <v>20.17530062752347</v>
      </c>
      <c r="C111" s="717">
        <v>18.011369606460086</v>
      </c>
      <c r="D111" s="717">
        <v>2.1107350294303644</v>
      </c>
      <c r="E111" s="717">
        <v>1.1066619642944009</v>
      </c>
      <c r="F111" s="717">
        <v>1.0621761443790436</v>
      </c>
      <c r="G111" s="717">
        <v>2.0272761103273824</v>
      </c>
      <c r="H111" s="717">
        <v>7.9414034148951691</v>
      </c>
      <c r="I111" s="717">
        <v>0.52692975628739602</v>
      </c>
      <c r="J111" s="717">
        <v>9.3639964488981864</v>
      </c>
      <c r="K111" s="717">
        <v>23.582120202364159</v>
      </c>
      <c r="L111" s="717">
        <v>5.3756773848324171</v>
      </c>
      <c r="M111" s="717">
        <v>1.335257333268473</v>
      </c>
      <c r="N111" s="717">
        <v>2.5738417570657197</v>
      </c>
      <c r="O111" s="717">
        <v>1.2056880867830908</v>
      </c>
      <c r="P111" s="717">
        <v>2.26292601060466</v>
      </c>
      <c r="Q111" s="717">
        <v>1.3386408522644355</v>
      </c>
      <c r="R111" s="718">
        <v>100</v>
      </c>
      <c r="S111" s="717">
        <v>93.248238312983418</v>
      </c>
      <c r="T111" s="717">
        <v>91.137503283553045</v>
      </c>
      <c r="U111" s="717">
        <v>8.862497446125408</v>
      </c>
      <c r="V111" s="717">
        <v>6.7517624166950432</v>
      </c>
      <c r="W111" s="718">
        <v>100</v>
      </c>
    </row>
    <row r="112" spans="1:23" ht="9.75" customHeight="1">
      <c r="A112" s="714">
        <v>1999</v>
      </c>
      <c r="B112" s="717">
        <v>20.398719720242358</v>
      </c>
      <c r="C112" s="717">
        <v>18.134721274451472</v>
      </c>
      <c r="D112" s="717">
        <v>2.0990084631543158</v>
      </c>
      <c r="E112" s="717">
        <v>1.1592925920079653</v>
      </c>
      <c r="F112" s="717">
        <v>1.0296924365870539</v>
      </c>
      <c r="G112" s="717">
        <v>1.9196046480566316</v>
      </c>
      <c r="H112" s="717">
        <v>8.1570746870332815</v>
      </c>
      <c r="I112" s="717">
        <v>0.57369889626868387</v>
      </c>
      <c r="J112" s="717">
        <v>9.4898427577497966</v>
      </c>
      <c r="K112" s="717">
        <v>22.757743968332989</v>
      </c>
      <c r="L112" s="717">
        <v>5.397282076811929</v>
      </c>
      <c r="M112" s="717">
        <v>1.3071491190791311</v>
      </c>
      <c r="N112" s="717">
        <v>2.6472416430904477</v>
      </c>
      <c r="O112" s="717">
        <v>1.2526085214371578</v>
      </c>
      <c r="P112" s="717">
        <v>2.2168374272982261</v>
      </c>
      <c r="Q112" s="717">
        <v>1.4594820112437314</v>
      </c>
      <c r="R112" s="718">
        <v>100</v>
      </c>
      <c r="S112" s="717">
        <v>92.907676578797194</v>
      </c>
      <c r="T112" s="717">
        <v>90.808668115642874</v>
      </c>
      <c r="U112" s="717">
        <v>9.191332127202303</v>
      </c>
      <c r="V112" s="717">
        <v>7.0923236640479859</v>
      </c>
      <c r="W112" s="718">
        <v>100</v>
      </c>
    </row>
    <row r="113" spans="1:23" ht="9.75" customHeight="1">
      <c r="A113" s="714">
        <v>2000</v>
      </c>
      <c r="B113" s="717">
        <v>20.607570390438763</v>
      </c>
      <c r="C113" s="717">
        <v>18.244457034197719</v>
      </c>
      <c r="D113" s="717">
        <v>1.9952228424791096</v>
      </c>
      <c r="E113" s="717">
        <v>1.2872444517265014</v>
      </c>
      <c r="F113" s="717">
        <v>1.077156136273951</v>
      </c>
      <c r="G113" s="717">
        <v>2.0492376532597332</v>
      </c>
      <c r="H113" s="717">
        <v>8.1003343848726033</v>
      </c>
      <c r="I113" s="717">
        <v>0.5701296693305149</v>
      </c>
      <c r="J113" s="717">
        <v>9.3298449460345747</v>
      </c>
      <c r="K113" s="717">
        <v>22.377806213697088</v>
      </c>
      <c r="L113" s="717">
        <v>5.3052601578924294</v>
      </c>
      <c r="M113" s="717">
        <v>1.3118096244689419</v>
      </c>
      <c r="N113" s="717">
        <v>2.6630240484800374</v>
      </c>
      <c r="O113" s="717">
        <v>1.3585062757740582</v>
      </c>
      <c r="P113" s="717">
        <v>2.151556885812989</v>
      </c>
      <c r="Q113" s="717">
        <v>1.5708385929527637</v>
      </c>
      <c r="R113" s="718">
        <v>100</v>
      </c>
      <c r="S113" s="717">
        <v>92.550256269427905</v>
      </c>
      <c r="T113" s="717">
        <v>90.555033426948796</v>
      </c>
      <c r="U113" s="717">
        <v>9.4449658807429859</v>
      </c>
      <c r="V113" s="717">
        <v>7.4497430382638754</v>
      </c>
      <c r="W113" s="718">
        <v>100</v>
      </c>
    </row>
    <row r="114" spans="1:23" ht="9.75" customHeight="1">
      <c r="A114" s="714">
        <v>2001</v>
      </c>
      <c r="B114" s="717">
        <v>20.987538468501086</v>
      </c>
      <c r="C114" s="717">
        <v>18.35083499275887</v>
      </c>
      <c r="D114" s="717">
        <v>1.9139810372918176</v>
      </c>
      <c r="E114" s="717">
        <v>1.2171153149891383</v>
      </c>
      <c r="F114" s="717">
        <v>1.1092555213613324</v>
      </c>
      <c r="G114" s="717">
        <v>2.1860354815351193</v>
      </c>
      <c r="H114" s="717">
        <v>7.9882526249094861</v>
      </c>
      <c r="I114" s="717">
        <v>0.56925778421433748</v>
      </c>
      <c r="J114" s="717">
        <v>9.4080383327299053</v>
      </c>
      <c r="K114" s="717">
        <v>21.833244026068066</v>
      </c>
      <c r="L114" s="717">
        <v>5.1313907494569149</v>
      </c>
      <c r="M114" s="717">
        <v>1.4078971307023895</v>
      </c>
      <c r="N114" s="717">
        <v>2.7249373189717594</v>
      </c>
      <c r="O114" s="717">
        <v>1.3908424601737872</v>
      </c>
      <c r="P114" s="717">
        <v>2.1592512219406226</v>
      </c>
      <c r="Q114" s="717">
        <v>1.6221268555394641</v>
      </c>
      <c r="R114" s="718">
        <v>100</v>
      </c>
      <c r="S114" s="717">
        <v>92.475719587255611</v>
      </c>
      <c r="T114" s="717">
        <v>90.561738549963792</v>
      </c>
      <c r="U114" s="717">
        <v>9.4382607711803033</v>
      </c>
      <c r="V114" s="717">
        <v>7.5242797338884868</v>
      </c>
      <c r="W114" s="718">
        <v>100</v>
      </c>
    </row>
    <row r="115" spans="1:23" ht="15" customHeight="1">
      <c r="A115" s="714">
        <v>2002</v>
      </c>
      <c r="B115" s="717">
        <v>20.982044615476568</v>
      </c>
      <c r="C115" s="717">
        <v>18.365573118531699</v>
      </c>
      <c r="D115" s="717">
        <v>1.9205581072444977</v>
      </c>
      <c r="E115" s="717">
        <v>1.1945412247187395</v>
      </c>
      <c r="F115" s="717">
        <v>1.1181471060169286</v>
      </c>
      <c r="G115" s="717">
        <v>2.158183565284157</v>
      </c>
      <c r="H115" s="717">
        <v>7.939914162103511</v>
      </c>
      <c r="I115" s="717">
        <v>0.59112977752031004</v>
      </c>
      <c r="J115" s="717">
        <v>9.1118494917311477</v>
      </c>
      <c r="K115" s="717">
        <v>22.021988202461575</v>
      </c>
      <c r="L115" s="717">
        <v>5.173037153510526</v>
      </c>
      <c r="M115" s="717">
        <v>1.3235909389755545</v>
      </c>
      <c r="N115" s="717">
        <v>2.8702654676027457</v>
      </c>
      <c r="O115" s="717">
        <v>1.4716293568364573</v>
      </c>
      <c r="P115" s="717">
        <v>2.0858103106623815</v>
      </c>
      <c r="Q115" s="717">
        <v>1.6717362519137666</v>
      </c>
      <c r="R115" s="718">
        <v>100</v>
      </c>
      <c r="S115" s="717">
        <v>92.200696771998551</v>
      </c>
      <c r="T115" s="717">
        <v>90.280138664754048</v>
      </c>
      <c r="U115" s="717">
        <v>9.7198601858365166</v>
      </c>
      <c r="V115" s="717">
        <v>7.7993020785920191</v>
      </c>
      <c r="W115" s="718">
        <v>100</v>
      </c>
    </row>
    <row r="116" spans="1:23" ht="9.75" customHeight="1">
      <c r="A116" s="714">
        <v>2003</v>
      </c>
      <c r="B116" s="717">
        <v>21.258356162510314</v>
      </c>
      <c r="C116" s="717">
        <v>18.413878696161508</v>
      </c>
      <c r="D116" s="717">
        <v>1.8814657471180538</v>
      </c>
      <c r="E116" s="717">
        <v>1.2006429395167355</v>
      </c>
      <c r="F116" s="717">
        <v>1.1391454670598906</v>
      </c>
      <c r="G116" s="717">
        <v>2.0074269656263248</v>
      </c>
      <c r="H116" s="717">
        <v>8.1110530442194708</v>
      </c>
      <c r="I116" s="717">
        <v>0.57891564068318879</v>
      </c>
      <c r="J116" s="717">
        <v>9.1010003054019677</v>
      </c>
      <c r="K116" s="717">
        <v>21.533974829407931</v>
      </c>
      <c r="L116" s="717">
        <v>5.0624250739574173</v>
      </c>
      <c r="M116" s="717">
        <v>1.3038136501005091</v>
      </c>
      <c r="N116" s="717">
        <v>2.983280837621876</v>
      </c>
      <c r="O116" s="717">
        <v>1.5202713975102902</v>
      </c>
      <c r="P116" s="717">
        <v>2.1574212678284095</v>
      </c>
      <c r="Q116" s="717">
        <v>1.746927519452282</v>
      </c>
      <c r="R116" s="718">
        <v>100</v>
      </c>
      <c r="S116" s="717">
        <v>91.969961209391798</v>
      </c>
      <c r="T116" s="717">
        <v>90.088495462273741</v>
      </c>
      <c r="U116" s="717">
        <v>9.9115040819024269</v>
      </c>
      <c r="V116" s="717">
        <v>8.030038334784372</v>
      </c>
      <c r="W116" s="718">
        <v>100</v>
      </c>
    </row>
    <row r="117" spans="1:23" ht="9.75" customHeight="1">
      <c r="A117" s="714">
        <v>2004</v>
      </c>
      <c r="B117" s="717">
        <v>20.936274626602245</v>
      </c>
      <c r="C117" s="717">
        <v>18.819239305491209</v>
      </c>
      <c r="D117" s="717">
        <v>1.8648386171597502</v>
      </c>
      <c r="E117" s="717">
        <v>1.261169281002493</v>
      </c>
      <c r="F117" s="717">
        <v>1.0263030864606084</v>
      </c>
      <c r="G117" s="717">
        <v>2.0313927681073092</v>
      </c>
      <c r="H117" s="717">
        <v>7.8215160941602138</v>
      </c>
      <c r="I117" s="717">
        <v>0.59739426831689724</v>
      </c>
      <c r="J117" s="717">
        <v>8.736602687140115</v>
      </c>
      <c r="K117" s="717">
        <v>21.638003397533478</v>
      </c>
      <c r="L117" s="717">
        <v>5.1637657466851987</v>
      </c>
      <c r="M117" s="717">
        <v>1.4231822092792374</v>
      </c>
      <c r="N117" s="717">
        <v>3.1377770423809208</v>
      </c>
      <c r="O117" s="717">
        <v>1.5646261610077878</v>
      </c>
      <c r="P117" s="717">
        <v>2.1418896022238401</v>
      </c>
      <c r="Q117" s="717">
        <v>1.8360284157345512</v>
      </c>
      <c r="R117" s="718">
        <v>100</v>
      </c>
      <c r="S117" s="717">
        <v>91.603008140843201</v>
      </c>
      <c r="T117" s="717">
        <v>89.738169523683453</v>
      </c>
      <c r="U117" s="717">
        <v>10.2618337856024</v>
      </c>
      <c r="V117" s="717">
        <v>8.3969951684426505</v>
      </c>
      <c r="W117" s="718">
        <v>100</v>
      </c>
    </row>
    <row r="118" spans="1:23" ht="9.75" customHeight="1">
      <c r="A118" s="714">
        <v>2005</v>
      </c>
      <c r="B118" s="717">
        <v>20.595230785310218</v>
      </c>
      <c r="C118" s="717">
        <v>18.845401713198246</v>
      </c>
      <c r="D118" s="717">
        <v>1.828107512552857</v>
      </c>
      <c r="E118" s="717">
        <v>1.3125343488845049</v>
      </c>
      <c r="F118" s="717">
        <v>1.0245241236951779</v>
      </c>
      <c r="G118" s="717">
        <v>2.0359841309242301</v>
      </c>
      <c r="H118" s="717">
        <v>7.6346981435271681</v>
      </c>
      <c r="I118" s="717">
        <v>0.62880690156731078</v>
      </c>
      <c r="J118" s="717">
        <v>8.8664264966532969</v>
      </c>
      <c r="K118" s="717">
        <v>21.773364209224443</v>
      </c>
      <c r="L118" s="717">
        <v>5.1197398847706515</v>
      </c>
      <c r="M118" s="717">
        <v>1.5145417172918054</v>
      </c>
      <c r="N118" s="717">
        <v>3.1756485461331105</v>
      </c>
      <c r="O118" s="717">
        <v>1.6854386858802677</v>
      </c>
      <c r="P118" s="717">
        <v>2.0943604684077362</v>
      </c>
      <c r="Q118" s="717">
        <v>1.8651921142364423</v>
      </c>
      <c r="R118" s="718">
        <v>100</v>
      </c>
      <c r="S118" s="717">
        <v>91.332379185555837</v>
      </c>
      <c r="T118" s="717">
        <v>89.504271673002975</v>
      </c>
      <c r="U118" s="717">
        <v>10.495728109254493</v>
      </c>
      <c r="V118" s="717">
        <v>8.6676205967016369</v>
      </c>
      <c r="W118" s="718">
        <v>100</v>
      </c>
    </row>
    <row r="119" spans="1:23" ht="9.75" customHeight="1">
      <c r="A119" s="714">
        <v>2006</v>
      </c>
      <c r="B119" s="717">
        <v>21.190755593077249</v>
      </c>
      <c r="C119" s="717">
        <v>18.964102631749846</v>
      </c>
      <c r="D119" s="717">
        <v>1.8084985956424326</v>
      </c>
      <c r="E119" s="717">
        <v>1.2831576533428581</v>
      </c>
      <c r="F119" s="717">
        <v>1.0219463340585122</v>
      </c>
      <c r="G119" s="717">
        <v>1.9687581176737994</v>
      </c>
      <c r="H119" s="717">
        <v>7.5212892083644514</v>
      </c>
      <c r="I119" s="717">
        <v>0.64647774133844205</v>
      </c>
      <c r="J119" s="717">
        <v>8.6091382683378246</v>
      </c>
      <c r="K119" s="717">
        <v>21.476267980647467</v>
      </c>
      <c r="L119" s="717">
        <v>5.0053365587557233</v>
      </c>
      <c r="M119" s="717">
        <v>1.5224733740299379</v>
      </c>
      <c r="N119" s="717">
        <v>3.2648878137480923</v>
      </c>
      <c r="O119" s="717">
        <v>1.7267684352371984</v>
      </c>
      <c r="P119" s="717">
        <v>2.111126286651297</v>
      </c>
      <c r="Q119" s="717">
        <v>1.8790145955774913</v>
      </c>
      <c r="R119" s="718">
        <v>100</v>
      </c>
      <c r="S119" s="717">
        <v>91.199692948988542</v>
      </c>
      <c r="T119" s="717">
        <v>89.391194353346108</v>
      </c>
      <c r="U119" s="717">
        <v>10.608804834886515</v>
      </c>
      <c r="V119" s="717">
        <v>8.8003062392440814</v>
      </c>
      <c r="W119" s="718">
        <v>100</v>
      </c>
    </row>
    <row r="120" spans="1:23" ht="15" customHeight="1">
      <c r="A120" s="714">
        <v>2007</v>
      </c>
      <c r="B120" s="717">
        <v>21.472207727429691</v>
      </c>
      <c r="C120" s="717">
        <v>19.052988911483713</v>
      </c>
      <c r="D120" s="717">
        <v>1.7984926907877068</v>
      </c>
      <c r="E120" s="717">
        <v>1.2956100602386524</v>
      </c>
      <c r="F120" s="717">
        <v>1.0094714729693435</v>
      </c>
      <c r="G120" s="717">
        <v>1.8819364616506158</v>
      </c>
      <c r="H120" s="717">
        <v>7.2197567432759087</v>
      </c>
      <c r="I120" s="717">
        <v>0.72366784330276634</v>
      </c>
      <c r="J120" s="717">
        <v>8.4251053217204461</v>
      </c>
      <c r="K120" s="717">
        <v>21.460265318650961</v>
      </c>
      <c r="L120" s="717">
        <v>5.0451559682308256</v>
      </c>
      <c r="M120" s="717">
        <v>1.5423784675593752</v>
      </c>
      <c r="N120" s="717">
        <v>3.3568775658980163</v>
      </c>
      <c r="O120" s="717">
        <v>1.7934725472892605</v>
      </c>
      <c r="P120" s="717">
        <v>2.0271016383378737</v>
      </c>
      <c r="Q120" s="717">
        <v>1.8955110693320032</v>
      </c>
      <c r="R120" s="718">
        <v>100</v>
      </c>
      <c r="S120" s="717">
        <v>90.93486072209646</v>
      </c>
      <c r="T120" s="717">
        <v>89.136368031308749</v>
      </c>
      <c r="U120" s="717">
        <v>10.863631776848406</v>
      </c>
      <c r="V120" s="717">
        <v>9.0651390860606984</v>
      </c>
      <c r="W120" s="718">
        <v>100</v>
      </c>
    </row>
    <row r="121" spans="1:23" ht="9.75" customHeight="1">
      <c r="A121" s="714">
        <v>2008</v>
      </c>
      <c r="B121" s="717">
        <v>21.283243693199623</v>
      </c>
      <c r="C121" s="717">
        <v>18.55145761516766</v>
      </c>
      <c r="D121" s="717">
        <v>1.8612319805703541</v>
      </c>
      <c r="E121" s="717">
        <v>1.3342815731745534</v>
      </c>
      <c r="F121" s="717">
        <v>0.93961630366656224</v>
      </c>
      <c r="G121" s="717">
        <v>1.9686052569727359</v>
      </c>
      <c r="H121" s="717">
        <v>7.3411348323409591</v>
      </c>
      <c r="I121" s="717">
        <v>0.7008853024130367</v>
      </c>
      <c r="J121" s="717">
        <v>8.4497978690065807</v>
      </c>
      <c r="K121" s="717">
        <v>21.749876410216235</v>
      </c>
      <c r="L121" s="717">
        <v>5.0473568238796611</v>
      </c>
      <c r="M121" s="717">
        <v>1.583488522406769</v>
      </c>
      <c r="N121" s="717">
        <v>3.2282425180194299</v>
      </c>
      <c r="O121" s="717">
        <v>1.8706559464117831</v>
      </c>
      <c r="P121" s="717">
        <v>2.1500662018176122</v>
      </c>
      <c r="Q121" s="717">
        <v>1.9400601300532749</v>
      </c>
      <c r="R121" s="718">
        <v>100</v>
      </c>
      <c r="S121" s="717">
        <v>90.925875509244747</v>
      </c>
      <c r="T121" s="717">
        <v>89.064643528674395</v>
      </c>
      <c r="U121" s="717">
        <v>10.935357450642432</v>
      </c>
      <c r="V121" s="717">
        <v>9.0741254700720777</v>
      </c>
      <c r="W121" s="718">
        <v>100</v>
      </c>
    </row>
    <row r="122" spans="1:23" ht="9.75" customHeight="1">
      <c r="A122" s="714">
        <v>2009</v>
      </c>
      <c r="B122" s="717">
        <v>19.891144473706724</v>
      </c>
      <c r="C122" s="717">
        <v>20.418902071044911</v>
      </c>
      <c r="D122" s="717">
        <v>2.1081498403420218</v>
      </c>
      <c r="E122" s="717">
        <v>1.3414116493674955</v>
      </c>
      <c r="F122" s="717">
        <v>0.82942030627510188</v>
      </c>
      <c r="G122" s="717">
        <v>1.8472934446584521</v>
      </c>
      <c r="H122" s="717">
        <v>7.4967987477080236</v>
      </c>
      <c r="I122" s="717">
        <v>0.72537024234254444</v>
      </c>
      <c r="J122" s="717">
        <v>8.2908986859720635</v>
      </c>
      <c r="K122" s="717">
        <v>21.348171390122708</v>
      </c>
      <c r="L122" s="717">
        <v>5.2921396481281517</v>
      </c>
      <c r="M122" s="717">
        <v>1.298592327630657</v>
      </c>
      <c r="N122" s="717">
        <v>3.2933824600508221</v>
      </c>
      <c r="O122" s="717">
        <v>1.750093066381186</v>
      </c>
      <c r="P122" s="717">
        <v>2.1531135039897151</v>
      </c>
      <c r="Q122" s="717">
        <v>1.9151188359418896</v>
      </c>
      <c r="R122" s="718">
        <v>100</v>
      </c>
      <c r="S122" s="717">
        <v>90.974624439578534</v>
      </c>
      <c r="T122" s="717">
        <v>88.866474599236511</v>
      </c>
      <c r="U122" s="717">
        <v>11.13352609442596</v>
      </c>
      <c r="V122" s="717">
        <v>9.0253762540839375</v>
      </c>
      <c r="W122" s="718">
        <v>100</v>
      </c>
    </row>
    <row r="123" spans="1:23" ht="9.75" customHeight="1">
      <c r="A123" s="714">
        <v>2010</v>
      </c>
      <c r="B123" s="717">
        <v>21.062858370424344</v>
      </c>
      <c r="C123" s="717">
        <v>20.376502185861593</v>
      </c>
      <c r="D123" s="717">
        <v>1.9076273501972028</v>
      </c>
      <c r="E123" s="717">
        <v>1.3011533191833113</v>
      </c>
      <c r="F123" s="717">
        <v>0.92182456084773412</v>
      </c>
      <c r="G123" s="717">
        <v>1.8893504585557475</v>
      </c>
      <c r="H123" s="717">
        <v>7.4020456813393949</v>
      </c>
      <c r="I123" s="717">
        <v>0.65096779814043371</v>
      </c>
      <c r="J123" s="717">
        <v>8.6892944260529354</v>
      </c>
      <c r="K123" s="717">
        <v>20.520783504664756</v>
      </c>
      <c r="L123" s="717">
        <v>5.1777487605531176</v>
      </c>
      <c r="M123" s="717">
        <v>1.3183279742765273</v>
      </c>
      <c r="N123" s="717">
        <v>3.1437457431137439</v>
      </c>
      <c r="O123" s="717">
        <v>1.8182190771862576</v>
      </c>
      <c r="P123" s="717">
        <v>1.9005141922607829</v>
      </c>
      <c r="Q123" s="717">
        <v>1.9190377853103766</v>
      </c>
      <c r="R123" s="718">
        <v>100</v>
      </c>
      <c r="S123" s="717">
        <v>91.166877465034133</v>
      </c>
      <c r="T123" s="717">
        <v>89.259250114836931</v>
      </c>
      <c r="U123" s="717">
        <v>10.740751073131326</v>
      </c>
      <c r="V123" s="717">
        <v>8.8331237229341237</v>
      </c>
      <c r="W123" s="718">
        <v>100</v>
      </c>
    </row>
    <row r="124" spans="1:23" ht="14.5" customHeight="1">
      <c r="A124" s="714">
        <v>2011</v>
      </c>
      <c r="B124" s="717">
        <v>21.466705688932599</v>
      </c>
      <c r="C124" s="717">
        <v>21.033827533817259</v>
      </c>
      <c r="D124" s="717">
        <v>1.8962659728287596</v>
      </c>
      <c r="E124" s="717">
        <v>1.2750781668587199</v>
      </c>
      <c r="F124" s="717">
        <v>0.85381017563689476</v>
      </c>
      <c r="G124" s="717">
        <v>1.6780780494249414</v>
      </c>
      <c r="H124" s="717">
        <v>7.329405785081506</v>
      </c>
      <c r="I124" s="717">
        <v>0.63943958399084011</v>
      </c>
      <c r="J124" s="717">
        <v>8.78653016213201</v>
      </c>
      <c r="K124" s="717">
        <v>19.924922750592675</v>
      </c>
      <c r="L124" s="717">
        <v>5.1515633371743963</v>
      </c>
      <c r="M124" s="717">
        <v>1.4138037901751965</v>
      </c>
      <c r="N124" s="717">
        <v>3.0873962362474034</v>
      </c>
      <c r="O124" s="717">
        <v>1.6162440273914287</v>
      </c>
      <c r="P124" s="717">
        <v>1.9355237179534228</v>
      </c>
      <c r="Q124" s="717">
        <v>1.9114050217619472</v>
      </c>
      <c r="R124" s="718">
        <v>100</v>
      </c>
      <c r="S124" s="717">
        <v>91.470436963749663</v>
      </c>
      <c r="T124" s="717">
        <v>89.574170990920905</v>
      </c>
      <c r="U124" s="717">
        <v>10.425829009079099</v>
      </c>
      <c r="V124" s="717">
        <v>8.5295630362503392</v>
      </c>
      <c r="W124" s="718">
        <v>100</v>
      </c>
    </row>
    <row r="125" spans="1:23" ht="9.75" customHeight="1">
      <c r="A125" s="714">
        <v>2012</v>
      </c>
      <c r="B125" s="717">
        <v>21.71280674139841</v>
      </c>
      <c r="C125" s="717">
        <v>21.170590956651854</v>
      </c>
      <c r="D125" s="717">
        <v>1.7779789539122122</v>
      </c>
      <c r="E125" s="717">
        <v>1.2678870963952746</v>
      </c>
      <c r="F125" s="717">
        <v>0.93787482583576243</v>
      </c>
      <c r="G125" s="717">
        <v>1.8296564424051742</v>
      </c>
      <c r="H125" s="717">
        <v>7.1849991958175279</v>
      </c>
      <c r="I125" s="717">
        <v>0.63645187464873487</v>
      </c>
      <c r="J125" s="717">
        <v>8.731522687885036</v>
      </c>
      <c r="K125" s="717">
        <v>19.621586606837901</v>
      </c>
      <c r="L125" s="717">
        <v>5.2381140927104921</v>
      </c>
      <c r="M125" s="717">
        <v>1.4068839826730302</v>
      </c>
      <c r="N125" s="717">
        <v>2.9752282884286276</v>
      </c>
      <c r="O125" s="717">
        <v>1.6990093194809137</v>
      </c>
      <c r="P125" s="717">
        <v>1.936890831777677</v>
      </c>
      <c r="Q125" s="717">
        <v>1.8725190067171826</v>
      </c>
      <c r="R125" s="718">
        <v>100</v>
      </c>
      <c r="S125" s="717">
        <v>91.548905317905081</v>
      </c>
      <c r="T125" s="717">
        <v>89.770926363992871</v>
      </c>
      <c r="U125" s="717">
        <v>10.229074539582946</v>
      </c>
      <c r="V125" s="717">
        <v>8.4510955856707337</v>
      </c>
      <c r="W125" s="718">
        <v>100</v>
      </c>
    </row>
    <row r="126" spans="1:23" s="234" customFormat="1" ht="9.75" customHeight="1">
      <c r="A126" s="714">
        <v>2013</v>
      </c>
      <c r="B126" s="717">
        <v>21.805034034493286</v>
      </c>
      <c r="C126" s="717">
        <v>21.605882888495753</v>
      </c>
      <c r="D126" s="717">
        <v>1.6792561861016446</v>
      </c>
      <c r="E126" s="717">
        <v>1.258695710386367</v>
      </c>
      <c r="F126" s="717">
        <v>0.90567009481101168</v>
      </c>
      <c r="G126" s="717">
        <v>1.9026924113701806</v>
      </c>
      <c r="H126" s="717">
        <v>7.1380261600558406</v>
      </c>
      <c r="I126" s="717">
        <v>0.66584143657159378</v>
      </c>
      <c r="J126" s="717">
        <v>8.5547474235361953</v>
      </c>
      <c r="K126" s="717">
        <v>19.453137724999866</v>
      </c>
      <c r="L126" s="717">
        <v>5.0726126315902222</v>
      </c>
      <c r="M126" s="717">
        <v>1.3149523267168541</v>
      </c>
      <c r="N126" s="717">
        <v>3.0191551805086698</v>
      </c>
      <c r="O126" s="717">
        <v>1.7490503724782074</v>
      </c>
      <c r="P126" s="717">
        <v>1.9536107982083915</v>
      </c>
      <c r="Q126" s="717">
        <v>1.9216371189306045</v>
      </c>
      <c r="R126" s="718">
        <v>100</v>
      </c>
      <c r="S126" s="717">
        <v>91.385622680379242</v>
      </c>
      <c r="T126" s="717">
        <v>89.706366494277603</v>
      </c>
      <c r="U126" s="717">
        <v>10.293636004977087</v>
      </c>
      <c r="V126" s="717">
        <v>8.6143798188754417</v>
      </c>
      <c r="W126" s="718">
        <v>100</v>
      </c>
    </row>
    <row r="127" spans="1:23" ht="9.75" customHeight="1">
      <c r="A127" s="714">
        <v>2014</v>
      </c>
      <c r="B127" s="717">
        <v>21.665081791387625</v>
      </c>
      <c r="C127" s="717">
        <v>21.59054766871321</v>
      </c>
      <c r="D127" s="717">
        <v>1.6469875264966938</v>
      </c>
      <c r="E127" s="717">
        <v>1.2830944760199643</v>
      </c>
      <c r="F127" s="717">
        <v>0.90600569203874637</v>
      </c>
      <c r="G127" s="717">
        <v>1.9042060281561679</v>
      </c>
      <c r="H127" s="717">
        <v>7.3689724772191774</v>
      </c>
      <c r="I127" s="717">
        <v>0.6694302049640658</v>
      </c>
      <c r="J127" s="717">
        <v>8.7066627255913716</v>
      </c>
      <c r="K127" s="717">
        <v>19.060913597554283</v>
      </c>
      <c r="L127" s="717">
        <v>4.9744662235772017</v>
      </c>
      <c r="M127" s="717">
        <v>1.3985847598618371</v>
      </c>
      <c r="N127" s="717">
        <v>3.2688799182508381</v>
      </c>
      <c r="O127" s="717">
        <v>1.6670640396584777</v>
      </c>
      <c r="P127" s="717">
        <v>1.9272157147562303</v>
      </c>
      <c r="Q127" s="717">
        <v>1.9618871557541107</v>
      </c>
      <c r="R127" s="718">
        <v>100</v>
      </c>
      <c r="S127" s="717">
        <v>91.149644205352544</v>
      </c>
      <c r="T127" s="717">
        <v>89.502656678855843</v>
      </c>
      <c r="U127" s="717">
        <v>10.49734332114415</v>
      </c>
      <c r="V127" s="717">
        <v>8.8503557946474576</v>
      </c>
      <c r="W127" s="718">
        <v>100</v>
      </c>
    </row>
    <row r="128" spans="1:23" ht="9.75" customHeight="1">
      <c r="A128" s="714">
        <v>2015</v>
      </c>
      <c r="B128" s="717">
        <v>22.275926328918221</v>
      </c>
      <c r="C128" s="717">
        <v>21.646742095997816</v>
      </c>
      <c r="D128" s="717">
        <v>1.6429749059704692</v>
      </c>
      <c r="E128" s="717">
        <v>1.3453017714578961</v>
      </c>
      <c r="F128" s="717">
        <v>0.9199496885170293</v>
      </c>
      <c r="G128" s="717">
        <v>1.8508613689660325</v>
      </c>
      <c r="H128" s="717">
        <v>7.1137266874971576</v>
      </c>
      <c r="I128" s="717">
        <v>0.65074362905268901</v>
      </c>
      <c r="J128" s="717">
        <v>7.9647230107638638</v>
      </c>
      <c r="K128" s="717">
        <v>19.118929005268253</v>
      </c>
      <c r="L128" s="717">
        <v>5.1606251745798719</v>
      </c>
      <c r="M128" s="717">
        <v>1.3822656082525122</v>
      </c>
      <c r="N128" s="717">
        <v>3.4086892056047446</v>
      </c>
      <c r="O128" s="717">
        <v>1.680032609895999</v>
      </c>
      <c r="P128" s="717">
        <v>1.8550519354817754</v>
      </c>
      <c r="Q128" s="717">
        <v>1.9834569737756673</v>
      </c>
      <c r="R128" s="718">
        <v>100</v>
      </c>
      <c r="S128" s="717">
        <v>90.931775810212997</v>
      </c>
      <c r="T128" s="717">
        <v>89.288800904242535</v>
      </c>
      <c r="U128" s="717">
        <v>10.711199095757465</v>
      </c>
      <c r="V128" s="717">
        <v>9.0682241897869957</v>
      </c>
      <c r="W128" s="718">
        <v>100</v>
      </c>
    </row>
    <row r="129" spans="1:23" ht="9.75" customHeight="1">
      <c r="A129" s="714">
        <v>2016</v>
      </c>
      <c r="B129" s="717">
        <v>21.620007997579112</v>
      </c>
      <c r="C129" s="717">
        <v>21.303509825597192</v>
      </c>
      <c r="D129" s="717">
        <v>1.6506748536350386</v>
      </c>
      <c r="E129" s="717">
        <v>1.296986549245325</v>
      </c>
      <c r="F129" s="717">
        <v>0.94228295373138016</v>
      </c>
      <c r="G129" s="717">
        <v>1.8936317346409426</v>
      </c>
      <c r="H129" s="717">
        <v>7.3374732899384894</v>
      </c>
      <c r="I129" s="717">
        <v>0.64188971369284353</v>
      </c>
      <c r="J129" s="717">
        <v>9.5088533818334522</v>
      </c>
      <c r="K129" s="717">
        <v>18.623736907438058</v>
      </c>
      <c r="L129" s="717">
        <v>5.0376690607939523</v>
      </c>
      <c r="M129" s="717">
        <v>1.2503063165435637</v>
      </c>
      <c r="N129" s="717">
        <v>3.3689219942689164</v>
      </c>
      <c r="O129" s="717">
        <v>1.6470090906845187</v>
      </c>
      <c r="P129" s="717">
        <v>1.90525416244658</v>
      </c>
      <c r="Q129" s="717">
        <v>1.9717921679306341</v>
      </c>
      <c r="R129" s="718">
        <v>100</v>
      </c>
      <c r="S129" s="717">
        <v>91.073400484177768</v>
      </c>
      <c r="T129" s="717">
        <v>89.422725630542729</v>
      </c>
      <c r="U129" s="717">
        <v>10.577274369457276</v>
      </c>
      <c r="V129" s="717">
        <v>8.9265995158222378</v>
      </c>
      <c r="W129" s="718">
        <v>100</v>
      </c>
    </row>
    <row r="130" spans="1:23" ht="15" customHeight="1">
      <c r="A130" s="714">
        <v>2017</v>
      </c>
      <c r="B130" s="717">
        <v>22.055320068749673</v>
      </c>
      <c r="C130" s="717">
        <v>21.804079947762258</v>
      </c>
      <c r="D130" s="717">
        <v>1.5705494719935154</v>
      </c>
      <c r="E130" s="717">
        <v>1.2815070888717097</v>
      </c>
      <c r="F130" s="717">
        <v>0.9571612990385554</v>
      </c>
      <c r="G130" s="717">
        <v>1.9660219008233448</v>
      </c>
      <c r="H130" s="717">
        <v>7.1811601882360003</v>
      </c>
      <c r="I130" s="717">
        <v>0.67774867341654343</v>
      </c>
      <c r="J130" s="717">
        <v>9.1551753642006357</v>
      </c>
      <c r="K130" s="717">
        <v>18.287951845208163</v>
      </c>
      <c r="L130" s="717">
        <v>4.8684362451871479</v>
      </c>
      <c r="M130" s="717">
        <v>1.2641610063270714</v>
      </c>
      <c r="N130" s="717">
        <v>3.3609455331476994</v>
      </c>
      <c r="O130" s="717">
        <v>1.6051283052005074</v>
      </c>
      <c r="P130" s="717">
        <v>1.9701272169142205</v>
      </c>
      <c r="Q130" s="717">
        <v>1.9945258449229568</v>
      </c>
      <c r="R130" s="718">
        <v>100</v>
      </c>
      <c r="S130" s="717">
        <v>91.080144554440579</v>
      </c>
      <c r="T130" s="717">
        <v>89.509595082447063</v>
      </c>
      <c r="U130" s="717">
        <v>10.490404917552931</v>
      </c>
      <c r="V130" s="717">
        <v>8.919855445559417</v>
      </c>
      <c r="W130" s="718">
        <v>100</v>
      </c>
    </row>
    <row r="131" spans="1:23" ht="9.75" customHeight="1">
      <c r="A131" s="714">
        <v>2018</v>
      </c>
      <c r="B131" s="717">
        <v>22.535953451750231</v>
      </c>
      <c r="C131" s="717">
        <v>21.405977339756848</v>
      </c>
      <c r="D131" s="717">
        <v>1.5717209596128097</v>
      </c>
      <c r="E131" s="717">
        <v>1.2843310394322631</v>
      </c>
      <c r="F131" s="717">
        <v>0.89555780942086038</v>
      </c>
      <c r="G131" s="717">
        <v>1.8930048621212727</v>
      </c>
      <c r="H131" s="717">
        <v>6.8804997649752293</v>
      </c>
      <c r="I131" s="717">
        <v>0.64612431549962412</v>
      </c>
      <c r="J131" s="717">
        <v>9.610446369126791</v>
      </c>
      <c r="K131" s="717">
        <v>18.435023732311976</v>
      </c>
      <c r="L131" s="717">
        <v>4.7544020806735494</v>
      </c>
      <c r="M131" s="717">
        <v>1.2389424923301853</v>
      </c>
      <c r="N131" s="717">
        <v>3.3381057448357572</v>
      </c>
      <c r="O131" s="717">
        <v>1.5735706119689143</v>
      </c>
      <c r="P131" s="717">
        <v>1.9475372814529128</v>
      </c>
      <c r="Q131" s="717">
        <v>1.9888021447307742</v>
      </c>
      <c r="R131" s="718">
        <v>100</v>
      </c>
      <c r="S131" s="717">
        <v>91.16906614353266</v>
      </c>
      <c r="T131" s="717">
        <v>89.597345183919856</v>
      </c>
      <c r="U131" s="717">
        <v>10.402654816080142</v>
      </c>
      <c r="V131" s="717">
        <v>8.8309338564673325</v>
      </c>
      <c r="W131" s="718">
        <v>100</v>
      </c>
    </row>
    <row r="132" spans="1:23" ht="9.75" customHeight="1">
      <c r="A132" s="714">
        <v>2019</v>
      </c>
      <c r="B132" s="717">
        <v>21.863139802106137</v>
      </c>
      <c r="C132" s="717">
        <v>21.91171566411926</v>
      </c>
      <c r="D132" s="717">
        <v>1.5555617715343177</v>
      </c>
      <c r="E132" s="717">
        <v>1.2948985135141104</v>
      </c>
      <c r="F132" s="717">
        <v>0.84530167698928083</v>
      </c>
      <c r="G132" s="717">
        <v>2.0422135787401747</v>
      </c>
      <c r="H132" s="717">
        <v>6.9231954809180083</v>
      </c>
      <c r="I132" s="717">
        <v>0.71008666873756909</v>
      </c>
      <c r="J132" s="717">
        <v>9.8948019368335505</v>
      </c>
      <c r="K132" s="717">
        <v>18.108320758244719</v>
      </c>
      <c r="L132" s="717">
        <v>4.7318521964569902</v>
      </c>
      <c r="M132" s="717">
        <v>1.12066623187531</v>
      </c>
      <c r="N132" s="717">
        <v>3.3701538307523116</v>
      </c>
      <c r="O132" s="717">
        <v>1.648170122178334</v>
      </c>
      <c r="P132" s="717">
        <v>2.0208448104020151</v>
      </c>
      <c r="Q132" s="717">
        <v>1.9590769565979098</v>
      </c>
      <c r="R132" s="718">
        <v>100</v>
      </c>
      <c r="S132" s="717">
        <v>91.017613908219758</v>
      </c>
      <c r="T132" s="717">
        <v>89.462052136685443</v>
      </c>
      <c r="U132" s="717">
        <v>10.537947863314553</v>
      </c>
      <c r="V132" s="717">
        <v>8.9823860917802349</v>
      </c>
      <c r="W132" s="718">
        <v>100</v>
      </c>
    </row>
    <row r="133" spans="1:23" ht="9.75" customHeight="1">
      <c r="A133" s="714">
        <v>2020</v>
      </c>
      <c r="B133" s="717">
        <v>21.857736307590383</v>
      </c>
      <c r="C133" s="717">
        <v>22.02534031841024</v>
      </c>
      <c r="D133" s="717">
        <v>1.5033323024222225</v>
      </c>
      <c r="E133" s="717">
        <v>1.3176009494848322</v>
      </c>
      <c r="F133" s="717">
        <v>0.82197143695926222</v>
      </c>
      <c r="G133" s="717">
        <v>1.7604343641921136</v>
      </c>
      <c r="H133" s="717">
        <v>6.9100711642649575</v>
      </c>
      <c r="I133" s="717">
        <v>0.71159884893803071</v>
      </c>
      <c r="J133" s="717">
        <v>9.7849055774384315</v>
      </c>
      <c r="K133" s="717">
        <v>18.222669892319502</v>
      </c>
      <c r="L133" s="717">
        <v>4.736216221307834</v>
      </c>
      <c r="M133" s="717">
        <v>1.0577713167037428</v>
      </c>
      <c r="N133" s="717">
        <v>3.3966108666403967</v>
      </c>
      <c r="O133" s="717">
        <v>1.699534834067792</v>
      </c>
      <c r="P133" s="717">
        <v>2.1908627784048718</v>
      </c>
      <c r="Q133" s="717">
        <v>2.0033428208553841</v>
      </c>
      <c r="R133" s="718">
        <v>100</v>
      </c>
      <c r="S133" s="717">
        <v>90.871311680013562</v>
      </c>
      <c r="T133" s="717">
        <v>89.36797937759134</v>
      </c>
      <c r="U133" s="717">
        <v>10.632020622408659</v>
      </c>
      <c r="V133" s="717">
        <v>9.1286883199864359</v>
      </c>
      <c r="W133" s="718">
        <v>100</v>
      </c>
    </row>
    <row r="134" spans="1:23" ht="9.75" customHeight="1">
      <c r="A134" s="714">
        <v>2021</v>
      </c>
      <c r="B134" s="717">
        <v>22.204585988761796</v>
      </c>
      <c r="C134" s="717">
        <v>21.91434917951678</v>
      </c>
      <c r="D134" s="717">
        <v>1.4266213820400759</v>
      </c>
      <c r="E134" s="717">
        <v>1.3848313680217696</v>
      </c>
      <c r="F134" s="717">
        <v>0.94925505660332909</v>
      </c>
      <c r="G134" s="717">
        <v>1.9711465855411183</v>
      </c>
      <c r="H134" s="717">
        <v>6.8878460401229837</v>
      </c>
      <c r="I134" s="717">
        <v>0.75909452343648764</v>
      </c>
      <c r="J134" s="717">
        <v>9.2821667118236757</v>
      </c>
      <c r="K134" s="717">
        <v>18.04850849344438</v>
      </c>
      <c r="L134" s="717">
        <v>4.9394855340503483</v>
      </c>
      <c r="M134" s="717">
        <v>1.046542543792482</v>
      </c>
      <c r="N134" s="717">
        <v>3.3633895439927435</v>
      </c>
      <c r="O134" s="717">
        <v>1.7510448939202958</v>
      </c>
      <c r="P134" s="717">
        <v>2.0618127790408649</v>
      </c>
      <c r="Q134" s="717">
        <v>2.0093193758908692</v>
      </c>
      <c r="R134" s="718">
        <v>100</v>
      </c>
      <c r="S134" s="717">
        <v>90.732320294737832</v>
      </c>
      <c r="T134" s="717">
        <v>89.305698912697764</v>
      </c>
      <c r="U134" s="717">
        <v>10.694301087302241</v>
      </c>
      <c r="V134" s="717">
        <v>9.2676797052621662</v>
      </c>
      <c r="W134" s="718">
        <v>100</v>
      </c>
    </row>
    <row r="135" spans="1:23" ht="15" customHeight="1">
      <c r="A135" s="714">
        <v>2022</v>
      </c>
      <c r="B135" s="717">
        <v>21.834466403826827</v>
      </c>
      <c r="C135" s="717">
        <v>22.190113652768297</v>
      </c>
      <c r="D135" s="717">
        <v>1.3523968834838378</v>
      </c>
      <c r="E135" s="717">
        <v>1.5997492603249666</v>
      </c>
      <c r="F135" s="717">
        <v>1.0519872065301636</v>
      </c>
      <c r="G135" s="717">
        <v>1.9538549297886862</v>
      </c>
      <c r="H135" s="717">
        <v>6.4821603416450708</v>
      </c>
      <c r="I135" s="717">
        <v>0.70030736283250339</v>
      </c>
      <c r="J135" s="717">
        <v>9.2239586034262615</v>
      </c>
      <c r="K135" s="717">
        <v>18.122156613486684</v>
      </c>
      <c r="L135" s="717">
        <v>5.0721687370092603</v>
      </c>
      <c r="M135" s="717">
        <v>1.0595622357177195</v>
      </c>
      <c r="N135" s="717">
        <v>3.4057026807701312</v>
      </c>
      <c r="O135" s="717">
        <v>1.8754739035920667</v>
      </c>
      <c r="P135" s="717">
        <v>2.0463313379743768</v>
      </c>
      <c r="Q135" s="717">
        <v>2.0296092861978252</v>
      </c>
      <c r="R135" s="718">
        <v>100</v>
      </c>
      <c r="S135" s="717">
        <v>90.389156945657191</v>
      </c>
      <c r="T135" s="717">
        <v>89.036760062173343</v>
      </c>
      <c r="U135" s="717">
        <v>10.963239377201331</v>
      </c>
      <c r="V135" s="717">
        <v>9.6108424937174917</v>
      </c>
      <c r="W135" s="718">
        <v>100</v>
      </c>
    </row>
    <row r="136" spans="1:23" ht="28" customHeight="1">
      <c r="A136" s="713"/>
      <c r="B136" s="1228" t="s">
        <v>60</v>
      </c>
      <c r="C136" s="1229"/>
      <c r="D136" s="1229"/>
      <c r="E136" s="1229"/>
      <c r="F136" s="1229"/>
      <c r="G136" s="1229"/>
      <c r="H136" s="1229"/>
      <c r="I136" s="1229"/>
      <c r="J136" s="1229"/>
      <c r="K136" s="1228" t="s">
        <v>60</v>
      </c>
      <c r="L136" s="1229"/>
      <c r="M136" s="1229"/>
      <c r="N136" s="1229"/>
      <c r="O136" s="1229"/>
      <c r="P136" s="1229"/>
      <c r="Q136" s="1229"/>
      <c r="R136" s="1229"/>
      <c r="S136" s="1228" t="s">
        <v>60</v>
      </c>
      <c r="T136" s="1229"/>
      <c r="U136" s="1229"/>
      <c r="V136" s="1229"/>
      <c r="W136" s="1229"/>
    </row>
    <row r="137" spans="1:23" ht="9.75" customHeight="1">
      <c r="A137" s="714">
        <v>1991</v>
      </c>
      <c r="B137" s="717">
        <v>36.92909033869045</v>
      </c>
      <c r="C137" s="717">
        <v>28.319843095449709</v>
      </c>
      <c r="D137" s="717">
        <v>17.391955276912608</v>
      </c>
      <c r="E137" s="717">
        <v>9.4700094235443473</v>
      </c>
      <c r="F137" s="717">
        <v>26.258343141473357</v>
      </c>
      <c r="G137" s="717">
        <v>15.771560761140082</v>
      </c>
      <c r="H137" s="717">
        <v>25.757391029281376</v>
      </c>
      <c r="I137" s="717">
        <v>14.757774545243215</v>
      </c>
      <c r="J137" s="717">
        <v>26.666553541014309</v>
      </c>
      <c r="K137" s="717">
        <v>28.812998120155299</v>
      </c>
      <c r="L137" s="717">
        <v>31.662991567316968</v>
      </c>
      <c r="M137" s="717">
        <v>28.243673232357906</v>
      </c>
      <c r="N137" s="717">
        <v>16.403903293454022</v>
      </c>
      <c r="O137" s="717">
        <v>15.277278514410272</v>
      </c>
      <c r="P137" s="717">
        <v>19.562159580482877</v>
      </c>
      <c r="Q137" s="717">
        <v>14.492618070184736</v>
      </c>
      <c r="R137" s="717">
        <v>27.305688997058898</v>
      </c>
      <c r="S137" s="717">
        <v>28.259112936926762</v>
      </c>
      <c r="T137" s="717">
        <v>28.785032432234981</v>
      </c>
      <c r="U137" s="717">
        <v>15.555894351082975</v>
      </c>
      <c r="V137" s="717">
        <v>14.409480752527212</v>
      </c>
      <c r="W137" s="717">
        <v>27.305688997058898</v>
      </c>
    </row>
    <row r="138" spans="1:23" ht="9.75" customHeight="1">
      <c r="A138" s="714">
        <v>1992</v>
      </c>
      <c r="B138" s="717">
        <v>35.4007845493622</v>
      </c>
      <c r="C138" s="717">
        <v>27.231509051392557</v>
      </c>
      <c r="D138" s="717">
        <v>15.066627025977992</v>
      </c>
      <c r="E138" s="717">
        <v>8.1898169875401141</v>
      </c>
      <c r="F138" s="717">
        <v>25.413518720635096</v>
      </c>
      <c r="G138" s="717">
        <v>14.500710605840538</v>
      </c>
      <c r="H138" s="717">
        <v>25.21768655443698</v>
      </c>
      <c r="I138" s="717">
        <v>10.147761690855274</v>
      </c>
      <c r="J138" s="717">
        <v>25.345103449274326</v>
      </c>
      <c r="K138" s="717">
        <v>27.470142124802919</v>
      </c>
      <c r="L138" s="717">
        <v>30.189426560241483</v>
      </c>
      <c r="M138" s="717">
        <v>27.12910272069211</v>
      </c>
      <c r="N138" s="717">
        <v>12.570079799975561</v>
      </c>
      <c r="O138" s="717">
        <v>11.657825470795236</v>
      </c>
      <c r="P138" s="717">
        <v>19.039819645795809</v>
      </c>
      <c r="Q138" s="717">
        <v>11.696851974066321</v>
      </c>
      <c r="R138" s="717">
        <v>25.715703895872235</v>
      </c>
      <c r="S138" s="717">
        <v>26.981545968529357</v>
      </c>
      <c r="T138" s="717">
        <v>27.583011354487656</v>
      </c>
      <c r="U138" s="717">
        <v>12.543454278250509</v>
      </c>
      <c r="V138" s="717">
        <v>11.148089765542384</v>
      </c>
      <c r="W138" s="717">
        <v>25.715703895872235</v>
      </c>
    </row>
    <row r="139" spans="1:23" ht="9.75" customHeight="1">
      <c r="A139" s="714">
        <v>1993</v>
      </c>
      <c r="B139" s="717">
        <v>32.344238679710344</v>
      </c>
      <c r="C139" s="717">
        <v>24.861671306314438</v>
      </c>
      <c r="D139" s="717">
        <v>13.535119454755662</v>
      </c>
      <c r="E139" s="717">
        <v>8.1386031137638248</v>
      </c>
      <c r="F139" s="717">
        <v>22.539337661337825</v>
      </c>
      <c r="G139" s="717">
        <v>13.71630226527615</v>
      </c>
      <c r="H139" s="717">
        <v>22.955700115001168</v>
      </c>
      <c r="I139" s="717">
        <v>9.2110242396941047</v>
      </c>
      <c r="J139" s="717">
        <v>24.130760295967654</v>
      </c>
      <c r="K139" s="717">
        <v>25.525740511249658</v>
      </c>
      <c r="L139" s="717">
        <v>28.020170348535878</v>
      </c>
      <c r="M139" s="717">
        <v>24.553654507225996</v>
      </c>
      <c r="N139" s="717">
        <v>12.158105127038031</v>
      </c>
      <c r="O139" s="717">
        <v>11.883615689139038</v>
      </c>
      <c r="P139" s="717">
        <v>18.06587944643007</v>
      </c>
      <c r="Q139" s="717">
        <v>11.853835977763476</v>
      </c>
      <c r="R139" s="717">
        <v>23.502755286605836</v>
      </c>
      <c r="S139" s="717">
        <v>24.812689131849108</v>
      </c>
      <c r="T139" s="717">
        <v>25.417878249926012</v>
      </c>
      <c r="U139" s="717">
        <v>11.800026490047607</v>
      </c>
      <c r="V139" s="717">
        <v>10.953448459012604</v>
      </c>
      <c r="W139" s="717">
        <v>23.502755286605836</v>
      </c>
    </row>
    <row r="140" spans="1:23" ht="15" customHeight="1">
      <c r="A140" s="714">
        <v>1994</v>
      </c>
      <c r="B140" s="717">
        <v>31.932143153907127</v>
      </c>
      <c r="C140" s="717">
        <v>24.656165976360189</v>
      </c>
      <c r="D140" s="717">
        <v>12.50433720748919</v>
      </c>
      <c r="E140" s="717">
        <v>9.6029317892295509</v>
      </c>
      <c r="F140" s="717">
        <v>23.236836473196117</v>
      </c>
      <c r="G140" s="717">
        <v>13.222609011068679</v>
      </c>
      <c r="H140" s="717">
        <v>22.190407759702119</v>
      </c>
      <c r="I140" s="717">
        <v>9.1412095994696401</v>
      </c>
      <c r="J140" s="717">
        <v>23.376633323381171</v>
      </c>
      <c r="K140" s="717">
        <v>25.263755407826288</v>
      </c>
      <c r="L140" s="717">
        <v>27.562741911843133</v>
      </c>
      <c r="M140" s="717">
        <v>25.060722002086596</v>
      </c>
      <c r="N140" s="717">
        <v>12.414344121717393</v>
      </c>
      <c r="O140" s="717">
        <v>11.534430376942833</v>
      </c>
      <c r="P140" s="717">
        <v>17.725826992840659</v>
      </c>
      <c r="Q140" s="717">
        <v>13.122014327311565</v>
      </c>
      <c r="R140" s="717">
        <v>23.045774530632904</v>
      </c>
      <c r="S140" s="717">
        <v>24.402999042364623</v>
      </c>
      <c r="T140" s="717">
        <v>25.04136461845518</v>
      </c>
      <c r="U140" s="717">
        <v>11.76615958959707</v>
      </c>
      <c r="V140" s="717">
        <v>11.444885888955069</v>
      </c>
      <c r="W140" s="717">
        <v>23.045774530632904</v>
      </c>
    </row>
    <row r="141" spans="1:23" ht="9.75" customHeight="1">
      <c r="A141" s="714">
        <v>1995</v>
      </c>
      <c r="B141" s="717">
        <v>31.5429537265188</v>
      </c>
      <c r="C141" s="717">
        <v>24.517372257378813</v>
      </c>
      <c r="D141" s="717">
        <v>12.247561037471847</v>
      </c>
      <c r="E141" s="717">
        <v>9.7691792280851963</v>
      </c>
      <c r="F141" s="717">
        <v>23.297074172537215</v>
      </c>
      <c r="G141" s="717">
        <v>12.738283337811509</v>
      </c>
      <c r="H141" s="717">
        <v>21.450895864179646</v>
      </c>
      <c r="I141" s="717">
        <v>8.1039036535554807</v>
      </c>
      <c r="J141" s="717">
        <v>22.31379864715214</v>
      </c>
      <c r="K141" s="717">
        <v>24.953526715284703</v>
      </c>
      <c r="L141" s="717">
        <v>27.931492372766257</v>
      </c>
      <c r="M141" s="717">
        <v>24.469644462099026</v>
      </c>
      <c r="N141" s="717">
        <v>12.784886162245437</v>
      </c>
      <c r="O141" s="717">
        <v>11.824591856265341</v>
      </c>
      <c r="P141" s="717">
        <v>17.387098506335793</v>
      </c>
      <c r="Q141" s="717">
        <v>13.483811200541405</v>
      </c>
      <c r="R141" s="717">
        <v>22.669574097840922</v>
      </c>
      <c r="S141" s="717">
        <v>24.036567691464512</v>
      </c>
      <c r="T141" s="717">
        <v>24.667956633760308</v>
      </c>
      <c r="U141" s="717">
        <v>11.7683005399367</v>
      </c>
      <c r="V141" s="717">
        <v>11.570487935676436</v>
      </c>
      <c r="W141" s="717">
        <v>22.669574097840922</v>
      </c>
    </row>
    <row r="142" spans="1:23" ht="9.75" customHeight="1">
      <c r="A142" s="714">
        <v>1996</v>
      </c>
      <c r="B142" s="717">
        <v>31.016099247628681</v>
      </c>
      <c r="C142" s="717">
        <v>24.470537340777319</v>
      </c>
      <c r="D142" s="717">
        <v>11.994850104854265</v>
      </c>
      <c r="E142" s="717">
        <v>10.927123836864675</v>
      </c>
      <c r="F142" s="717">
        <v>22.151758722246832</v>
      </c>
      <c r="G142" s="717">
        <v>12.408341487627888</v>
      </c>
      <c r="H142" s="717">
        <v>20.500611555703443</v>
      </c>
      <c r="I142" s="717">
        <v>8.290131779549105</v>
      </c>
      <c r="J142" s="717">
        <v>21.93762365115828</v>
      </c>
      <c r="K142" s="717">
        <v>24.010563162147662</v>
      </c>
      <c r="L142" s="717">
        <v>26.678542254369312</v>
      </c>
      <c r="M142" s="717">
        <v>23.604134587519187</v>
      </c>
      <c r="N142" s="717">
        <v>12.547002414485627</v>
      </c>
      <c r="O142" s="717">
        <v>11.909051895823177</v>
      </c>
      <c r="P142" s="717">
        <v>16.340342915393791</v>
      </c>
      <c r="Q142" s="717">
        <v>14.387837987686332</v>
      </c>
      <c r="R142" s="717">
        <v>22.12931585879662</v>
      </c>
      <c r="S142" s="717">
        <v>23.427055397705292</v>
      </c>
      <c r="T142" s="717">
        <v>24.026740590090828</v>
      </c>
      <c r="U142" s="717">
        <v>11.918755313328042</v>
      </c>
      <c r="V142" s="717">
        <v>11.888827336654691</v>
      </c>
      <c r="W142" s="717">
        <v>22.12931585879662</v>
      </c>
    </row>
    <row r="143" spans="1:23" ht="9.75" customHeight="1">
      <c r="A143" s="714">
        <v>1997</v>
      </c>
      <c r="B143" s="717">
        <v>31.540509114216704</v>
      </c>
      <c r="C143" s="717">
        <v>24.268085918763084</v>
      </c>
      <c r="D143" s="717">
        <v>11.949110269092177</v>
      </c>
      <c r="E143" s="717">
        <v>11.578833430174406</v>
      </c>
      <c r="F143" s="717">
        <v>22.898740679410185</v>
      </c>
      <c r="G143" s="717">
        <v>12.568365782169138</v>
      </c>
      <c r="H143" s="717">
        <v>20.306788008623787</v>
      </c>
      <c r="I143" s="717">
        <v>8.5405853143622661</v>
      </c>
      <c r="J143" s="717">
        <v>22.248132028976777</v>
      </c>
      <c r="K143" s="717">
        <v>23.759469707576944</v>
      </c>
      <c r="L143" s="717">
        <v>27.181305239391207</v>
      </c>
      <c r="M143" s="717">
        <v>24.15470133234108</v>
      </c>
      <c r="N143" s="717">
        <v>14.136858574826817</v>
      </c>
      <c r="O143" s="717">
        <v>12.796863669569156</v>
      </c>
      <c r="P143" s="717">
        <v>16.359851092693756</v>
      </c>
      <c r="Q143" s="717">
        <v>15.385785952785763</v>
      </c>
      <c r="R143" s="717">
        <v>22.299197391000821</v>
      </c>
      <c r="S143" s="717">
        <v>23.482586039826117</v>
      </c>
      <c r="T143" s="717">
        <v>24.065061862761763</v>
      </c>
      <c r="U143" s="717">
        <v>12.64083861716353</v>
      </c>
      <c r="V143" s="717">
        <v>12.904833715805195</v>
      </c>
      <c r="W143" s="717">
        <v>22.299197391000821</v>
      </c>
    </row>
    <row r="144" spans="1:23" ht="9.75" customHeight="1">
      <c r="A144" s="714">
        <v>1998</v>
      </c>
      <c r="B144" s="717">
        <v>31.437693648211873</v>
      </c>
      <c r="C144" s="717">
        <v>24.481565471977373</v>
      </c>
      <c r="D144" s="717">
        <v>11.379222757113274</v>
      </c>
      <c r="E144" s="717">
        <v>12.0618728988822</v>
      </c>
      <c r="F144" s="717">
        <v>22.562159677785509</v>
      </c>
      <c r="G144" s="717">
        <v>12.130473029247826</v>
      </c>
      <c r="H144" s="717">
        <v>19.806417712064803</v>
      </c>
      <c r="I144" s="717">
        <v>8.4491618344286135</v>
      </c>
      <c r="J144" s="717">
        <v>24.354847883508892</v>
      </c>
      <c r="K144" s="717">
        <v>23.6180136777893</v>
      </c>
      <c r="L144" s="717">
        <v>27.146037584659567</v>
      </c>
      <c r="M144" s="717">
        <v>25.04589310279713</v>
      </c>
      <c r="N144" s="717">
        <v>15.756150476614897</v>
      </c>
      <c r="O144" s="717">
        <v>13.153436065864696</v>
      </c>
      <c r="P144" s="717">
        <v>16.607639872705978</v>
      </c>
      <c r="Q144" s="717">
        <v>16.095532400148961</v>
      </c>
      <c r="R144" s="717">
        <v>22.517608140821313</v>
      </c>
      <c r="S144" s="717">
        <v>23.615106445478052</v>
      </c>
      <c r="T144" s="717">
        <v>24.218223507325455</v>
      </c>
      <c r="U144" s="717">
        <v>13.075573761740531</v>
      </c>
      <c r="V144" s="717">
        <v>13.714729872098683</v>
      </c>
      <c r="W144" s="717">
        <v>22.517608140821313</v>
      </c>
    </row>
    <row r="145" spans="1:23" ht="15" customHeight="1">
      <c r="A145" s="714">
        <v>1999</v>
      </c>
      <c r="B145" s="717">
        <v>30.983911424065948</v>
      </c>
      <c r="C145" s="717">
        <v>24.059650588927088</v>
      </c>
      <c r="D145" s="717">
        <v>11.310434156398822</v>
      </c>
      <c r="E145" s="717">
        <v>12.188035379923587</v>
      </c>
      <c r="F145" s="717">
        <v>21.981343754409753</v>
      </c>
      <c r="G145" s="717">
        <v>11.490105432606617</v>
      </c>
      <c r="H145" s="717">
        <v>19.700634965464751</v>
      </c>
      <c r="I145" s="717">
        <v>9.0184776394889514</v>
      </c>
      <c r="J145" s="717">
        <v>24.325744187329576</v>
      </c>
      <c r="K145" s="717">
        <v>22.767287779174303</v>
      </c>
      <c r="L145" s="717">
        <v>26.815821229772862</v>
      </c>
      <c r="M145" s="717">
        <v>24.305020318814634</v>
      </c>
      <c r="N145" s="717">
        <v>15.992146042301284</v>
      </c>
      <c r="O145" s="717">
        <v>13.594359880896944</v>
      </c>
      <c r="P145" s="717">
        <v>16.223277238120751</v>
      </c>
      <c r="Q145" s="717">
        <v>17.117902547040547</v>
      </c>
      <c r="R145" s="717">
        <v>22.179294728751564</v>
      </c>
      <c r="S145" s="717">
        <v>23.186097064313593</v>
      </c>
      <c r="T145" s="717">
        <v>23.762814861687716</v>
      </c>
      <c r="U145" s="717">
        <v>13.374097307379895</v>
      </c>
      <c r="V145" s="717">
        <v>14.137507631341192</v>
      </c>
      <c r="W145" s="717">
        <v>22.179294728751564</v>
      </c>
    </row>
    <row r="146" spans="1:23" ht="9.75" customHeight="1">
      <c r="A146" s="714">
        <v>2000</v>
      </c>
      <c r="B146" s="717">
        <v>32.067669037121256</v>
      </c>
      <c r="C146" s="717">
        <v>24.497330692207342</v>
      </c>
      <c r="D146" s="717">
        <v>11.209943451103385</v>
      </c>
      <c r="E146" s="717">
        <v>13.847623573368109</v>
      </c>
      <c r="F146" s="717">
        <v>23.223249673692475</v>
      </c>
      <c r="G146" s="717">
        <v>12.651858597381546</v>
      </c>
      <c r="H146" s="717">
        <v>20.108485063990884</v>
      </c>
      <c r="I146" s="717">
        <v>9.3658689260564323</v>
      </c>
      <c r="J146" s="717">
        <v>24.405414928334153</v>
      </c>
      <c r="K146" s="717">
        <v>23.117940578929328</v>
      </c>
      <c r="L146" s="717">
        <v>27.233289898796556</v>
      </c>
      <c r="M146" s="717">
        <v>24.874689110363683</v>
      </c>
      <c r="N146" s="717">
        <v>16.92581494052844</v>
      </c>
      <c r="O146" s="717">
        <v>15.371948497620972</v>
      </c>
      <c r="P146" s="717">
        <v>16.221389797480686</v>
      </c>
      <c r="Q146" s="717">
        <v>19.099073144050465</v>
      </c>
      <c r="R146" s="717">
        <v>22.785305990244026</v>
      </c>
      <c r="S146" s="717">
        <v>23.688287771763743</v>
      </c>
      <c r="T146" s="717">
        <v>24.283881985641838</v>
      </c>
      <c r="U146" s="717">
        <v>14.315426719096394</v>
      </c>
      <c r="V146" s="717">
        <v>15.462683843384392</v>
      </c>
      <c r="W146" s="717">
        <v>22.785305990244026</v>
      </c>
    </row>
    <row r="147" spans="1:23" ht="9.75" customHeight="1">
      <c r="A147" s="714">
        <v>2001</v>
      </c>
      <c r="B147" s="717">
        <v>31.778943446453383</v>
      </c>
      <c r="C147" s="717">
        <v>24.13935935959147</v>
      </c>
      <c r="D147" s="717">
        <v>10.841050493334373</v>
      </c>
      <c r="E147" s="717">
        <v>13.010563864490697</v>
      </c>
      <c r="F147" s="717">
        <v>23.518726305961135</v>
      </c>
      <c r="G147" s="717">
        <v>13.016373136547307</v>
      </c>
      <c r="H147" s="717">
        <v>19.465074784112854</v>
      </c>
      <c r="I147" s="717">
        <v>9.3808361880154258</v>
      </c>
      <c r="J147" s="717">
        <v>24.594224168493188</v>
      </c>
      <c r="K147" s="717">
        <v>22.46161753547193</v>
      </c>
      <c r="L147" s="717">
        <v>26.747359247805722</v>
      </c>
      <c r="M147" s="717">
        <v>26.592960830023912</v>
      </c>
      <c r="N147" s="717">
        <v>17.080994675449425</v>
      </c>
      <c r="O147" s="717">
        <v>15.783490160899944</v>
      </c>
      <c r="P147" s="717">
        <v>16.089119248737632</v>
      </c>
      <c r="Q147" s="717">
        <v>19.563828735064522</v>
      </c>
      <c r="R147" s="717">
        <v>22.517344551242857</v>
      </c>
      <c r="S147" s="717">
        <v>23.37473910203131</v>
      </c>
      <c r="T147" s="717">
        <v>23.960190268262203</v>
      </c>
      <c r="U147" s="717">
        <v>14.271296004814969</v>
      </c>
      <c r="V147" s="717">
        <v>15.520496492378586</v>
      </c>
      <c r="W147" s="717">
        <v>22.517344551242857</v>
      </c>
    </row>
    <row r="148" spans="1:23" ht="9.75" customHeight="1">
      <c r="A148" s="714">
        <v>2002</v>
      </c>
      <c r="B148" s="717">
        <v>31.017328647285602</v>
      </c>
      <c r="C148" s="717">
        <v>23.22594414933301</v>
      </c>
      <c r="D148" s="717">
        <v>10.734118443105624</v>
      </c>
      <c r="E148" s="717">
        <v>12.427124961251375</v>
      </c>
      <c r="F148" s="717">
        <v>22.743872150818589</v>
      </c>
      <c r="G148" s="717">
        <v>12.49465133975197</v>
      </c>
      <c r="H148" s="717">
        <v>18.971495038827953</v>
      </c>
      <c r="I148" s="717">
        <v>9.5192072017617697</v>
      </c>
      <c r="J148" s="717">
        <v>23.557299153392322</v>
      </c>
      <c r="K148" s="717">
        <v>21.941082359014061</v>
      </c>
      <c r="L148" s="717">
        <v>26.004059578370409</v>
      </c>
      <c r="M148" s="717">
        <v>24.636819047213159</v>
      </c>
      <c r="N148" s="717">
        <v>17.120093774329987</v>
      </c>
      <c r="O148" s="717">
        <v>15.909463858973879</v>
      </c>
      <c r="P148" s="717">
        <v>15.495072731156766</v>
      </c>
      <c r="Q148" s="717">
        <v>19.578608924410958</v>
      </c>
      <c r="R148" s="717">
        <v>21.891224759388564</v>
      </c>
      <c r="S148" s="717">
        <v>22.685631796099518</v>
      </c>
      <c r="T148" s="717">
        <v>23.235999719663301</v>
      </c>
      <c r="U148" s="717">
        <v>14.237712643337403</v>
      </c>
      <c r="V148" s="717">
        <v>15.482079448564438</v>
      </c>
      <c r="W148" s="717">
        <v>21.891224759388564</v>
      </c>
    </row>
    <row r="149" spans="1:23" ht="9.75" customHeight="1">
      <c r="A149" s="714">
        <v>2003</v>
      </c>
      <c r="B149" s="717">
        <v>31.388919498387409</v>
      </c>
      <c r="C149" s="717">
        <v>23.660986996402979</v>
      </c>
      <c r="D149" s="717">
        <v>10.715168251450246</v>
      </c>
      <c r="E149" s="717">
        <v>12.522820573431567</v>
      </c>
      <c r="F149" s="717">
        <v>22.809349026394077</v>
      </c>
      <c r="G149" s="717">
        <v>11.687332684472523</v>
      </c>
      <c r="H149" s="717">
        <v>19.046316340315894</v>
      </c>
      <c r="I149" s="717">
        <v>9.3572223329824862</v>
      </c>
      <c r="J149" s="717">
        <v>23.595773965101134</v>
      </c>
      <c r="K149" s="717">
        <v>21.667363390222192</v>
      </c>
      <c r="L149" s="717">
        <v>25.534631123604814</v>
      </c>
      <c r="M149" s="717">
        <v>24.272640646993096</v>
      </c>
      <c r="N149" s="717">
        <v>17.60949372037275</v>
      </c>
      <c r="O149" s="717">
        <v>16.509336573275771</v>
      </c>
      <c r="P149" s="717">
        <v>16.01547625253227</v>
      </c>
      <c r="Q149" s="717">
        <v>20.266691147344854</v>
      </c>
      <c r="R149" s="717">
        <v>21.976495148568212</v>
      </c>
      <c r="S149" s="717">
        <v>22.737401391462438</v>
      </c>
      <c r="T149" s="717">
        <v>23.282972750546193</v>
      </c>
      <c r="U149" s="717">
        <v>14.553708122892752</v>
      </c>
      <c r="V149" s="717">
        <v>15.887209207910811</v>
      </c>
      <c r="W149" s="717">
        <v>21.976495148568212</v>
      </c>
    </row>
    <row r="150" spans="1:23" ht="15" customHeight="1">
      <c r="A150" s="714">
        <v>2004</v>
      </c>
      <c r="B150" s="717">
        <v>31.431143285789513</v>
      </c>
      <c r="C150" s="717">
        <v>24.099224180792948</v>
      </c>
      <c r="D150" s="717">
        <v>10.922532747650763</v>
      </c>
      <c r="E150" s="717">
        <v>13.194398394154684</v>
      </c>
      <c r="F150" s="717">
        <v>21.005794840292843</v>
      </c>
      <c r="G150" s="717">
        <v>11.896513841255386</v>
      </c>
      <c r="H150" s="717">
        <v>18.637962505877955</v>
      </c>
      <c r="I150" s="717">
        <v>9.8198343094325473</v>
      </c>
      <c r="J150" s="717">
        <v>22.732901568699067</v>
      </c>
      <c r="K150" s="717">
        <v>21.8189094358085</v>
      </c>
      <c r="L150" s="717">
        <v>26.015759197348206</v>
      </c>
      <c r="M150" s="717">
        <v>26.136939346055669</v>
      </c>
      <c r="N150" s="717">
        <v>18.55661287442501</v>
      </c>
      <c r="O150" s="717">
        <v>17.157196801678989</v>
      </c>
      <c r="P150" s="717">
        <v>16.020561342735739</v>
      </c>
      <c r="Q150" s="717">
        <v>21.44858901279413</v>
      </c>
      <c r="R150" s="717">
        <v>22.114248412186523</v>
      </c>
      <c r="S150" s="717">
        <v>22.788715773863345</v>
      </c>
      <c r="T150" s="717">
        <v>23.315082826493324</v>
      </c>
      <c r="U150" s="717">
        <v>15.24700324335285</v>
      </c>
      <c r="V150" s="717">
        <v>16.71688458725172</v>
      </c>
      <c r="W150" s="717">
        <v>22.114248412186523</v>
      </c>
    </row>
    <row r="151" spans="1:23" ht="9.75" customHeight="1">
      <c r="A151" s="714">
        <v>2005</v>
      </c>
      <c r="B151" s="717">
        <v>31.143940972432588</v>
      </c>
      <c r="C151" s="717">
        <v>24.139449915055504</v>
      </c>
      <c r="D151" s="717">
        <v>10.64677456522962</v>
      </c>
      <c r="E151" s="717">
        <v>13.752164774501848</v>
      </c>
      <c r="F151" s="717">
        <v>20.936166838664878</v>
      </c>
      <c r="G151" s="717">
        <v>11.86464913754283</v>
      </c>
      <c r="H151" s="717">
        <v>18.353059757727834</v>
      </c>
      <c r="I151" s="717">
        <v>10.483393716496638</v>
      </c>
      <c r="J151" s="717">
        <v>22.815663055692454</v>
      </c>
      <c r="K151" s="717">
        <v>22.055297508821244</v>
      </c>
      <c r="L151" s="717">
        <v>26.110264939488239</v>
      </c>
      <c r="M151" s="717">
        <v>26.94450743602356</v>
      </c>
      <c r="N151" s="717">
        <v>19.110074291026049</v>
      </c>
      <c r="O151" s="717">
        <v>18.768669984589614</v>
      </c>
      <c r="P151" s="717">
        <v>15.809087655042918</v>
      </c>
      <c r="Q151" s="717">
        <v>22.121862584116748</v>
      </c>
      <c r="R151" s="717">
        <v>22.190042992610373</v>
      </c>
      <c r="S151" s="717">
        <v>22.771550528232861</v>
      </c>
      <c r="T151" s="717">
        <v>23.313835235873054</v>
      </c>
      <c r="U151" s="717">
        <v>15.725815282591546</v>
      </c>
      <c r="V151" s="717">
        <v>17.485088590703626</v>
      </c>
      <c r="W151" s="717">
        <v>22.190042992610373</v>
      </c>
    </row>
    <row r="152" spans="1:23" ht="9.75" customHeight="1">
      <c r="A152" s="714">
        <v>2006</v>
      </c>
      <c r="B152" s="717">
        <v>32.316438316964962</v>
      </c>
      <c r="C152" s="717">
        <v>24.988364670072261</v>
      </c>
      <c r="D152" s="717">
        <v>10.880762854233094</v>
      </c>
      <c r="E152" s="717">
        <v>13.770938833172613</v>
      </c>
      <c r="F152" s="717">
        <v>21.352819304655196</v>
      </c>
      <c r="G152" s="717">
        <v>12.145080675797201</v>
      </c>
      <c r="H152" s="717">
        <v>18.791954758433299</v>
      </c>
      <c r="I152" s="717">
        <v>11.200890408220623</v>
      </c>
      <c r="J152" s="717">
        <v>22.676610961469475</v>
      </c>
      <c r="K152" s="717">
        <v>22.565607727885308</v>
      </c>
      <c r="L152" s="717">
        <v>26.358415820040769</v>
      </c>
      <c r="M152" s="717">
        <v>27.866799395817146</v>
      </c>
      <c r="N152" s="717">
        <v>20.058677848130454</v>
      </c>
      <c r="O152" s="717">
        <v>19.724955950454572</v>
      </c>
      <c r="P152" s="717">
        <v>16.582229622553964</v>
      </c>
      <c r="Q152" s="717">
        <v>22.945562266992951</v>
      </c>
      <c r="R152" s="717">
        <v>22.844776228733348</v>
      </c>
      <c r="S152" s="717">
        <v>23.418921970987572</v>
      </c>
      <c r="T152" s="717">
        <v>23.977918811613748</v>
      </c>
      <c r="U152" s="717">
        <v>16.338702406847787</v>
      </c>
      <c r="V152" s="717">
        <v>18.21652857329514</v>
      </c>
      <c r="W152" s="717">
        <v>22.844776228733348</v>
      </c>
    </row>
    <row r="153" spans="1:23" ht="9.75" customHeight="1">
      <c r="A153" s="714">
        <v>2007</v>
      </c>
      <c r="B153" s="717">
        <v>33.011365104523669</v>
      </c>
      <c r="C153" s="717">
        <v>25.465812530380774</v>
      </c>
      <c r="D153" s="717">
        <v>11.022160239346348</v>
      </c>
      <c r="E153" s="717">
        <v>14.21804257456686</v>
      </c>
      <c r="F153" s="717">
        <v>21.683158924832455</v>
      </c>
      <c r="G153" s="717">
        <v>11.925515924357921</v>
      </c>
      <c r="H153" s="717">
        <v>18.507331683459487</v>
      </c>
      <c r="I153" s="717">
        <v>12.689827277050991</v>
      </c>
      <c r="J153" s="717">
        <v>22.617339977610346</v>
      </c>
      <c r="K153" s="717">
        <v>22.66834397829027</v>
      </c>
      <c r="L153" s="717">
        <v>27.09317201868588</v>
      </c>
      <c r="M153" s="717">
        <v>28.71136882143535</v>
      </c>
      <c r="N153" s="717">
        <v>20.999572881337219</v>
      </c>
      <c r="O153" s="717">
        <v>20.855496415829819</v>
      </c>
      <c r="P153" s="717">
        <v>16.53682590919583</v>
      </c>
      <c r="Q153" s="717">
        <v>23.603571626849686</v>
      </c>
      <c r="R153" s="717">
        <v>23.18947607247879</v>
      </c>
      <c r="S153" s="717">
        <v>23.693334665805317</v>
      </c>
      <c r="T153" s="717">
        <v>24.255964078989493</v>
      </c>
      <c r="U153" s="717">
        <v>17.04157236880582</v>
      </c>
      <c r="V153" s="717">
        <v>19.112361704792164</v>
      </c>
      <c r="W153" s="717">
        <v>23.18947607247879</v>
      </c>
    </row>
    <row r="154" spans="1:23" ht="9.75" customHeight="1">
      <c r="A154" s="714">
        <v>2008</v>
      </c>
      <c r="B154" s="717">
        <v>31.646311951176045</v>
      </c>
      <c r="C154" s="717">
        <v>24.109840103425253</v>
      </c>
      <c r="D154" s="717">
        <v>10.679336019863753</v>
      </c>
      <c r="E154" s="717">
        <v>13.871676100011648</v>
      </c>
      <c r="F154" s="717">
        <v>19.526920913508729</v>
      </c>
      <c r="G154" s="717">
        <v>11.82742612241338</v>
      </c>
      <c r="H154" s="717">
        <v>18.189434637580316</v>
      </c>
      <c r="I154" s="717">
        <v>11.748596760320602</v>
      </c>
      <c r="J154" s="717">
        <v>21.624252034491146</v>
      </c>
      <c r="K154" s="717">
        <v>21.983031004956654</v>
      </c>
      <c r="L154" s="717">
        <v>26.183690761305847</v>
      </c>
      <c r="M154" s="717">
        <v>28.553161748846673</v>
      </c>
      <c r="N154" s="717">
        <v>19.590086073592698</v>
      </c>
      <c r="O154" s="717">
        <v>20.996820936871924</v>
      </c>
      <c r="P154" s="717">
        <v>16.65714367697586</v>
      </c>
      <c r="Q154" s="717">
        <v>23.434437997817948</v>
      </c>
      <c r="R154" s="717">
        <v>22.299549300671355</v>
      </c>
      <c r="S154" s="717">
        <v>22.777693271598583</v>
      </c>
      <c r="T154" s="717">
        <v>23.330015279352477</v>
      </c>
      <c r="U154" s="717">
        <v>16.399840574389959</v>
      </c>
      <c r="V154" s="717">
        <v>18.424131011224613</v>
      </c>
      <c r="W154" s="717">
        <v>22.299549300671355</v>
      </c>
    </row>
    <row r="155" spans="1:23" ht="9.75" customHeight="1">
      <c r="A155" s="714">
        <v>2009</v>
      </c>
      <c r="B155" s="717">
        <v>27.145112397668356</v>
      </c>
      <c r="C155" s="717">
        <v>23.001908354828895</v>
      </c>
      <c r="D155" s="717">
        <v>10.251849214550941</v>
      </c>
      <c r="E155" s="717">
        <v>12.122235545266269</v>
      </c>
      <c r="F155" s="717">
        <v>16.069424288735227</v>
      </c>
      <c r="G155" s="717">
        <v>9.778140009803959</v>
      </c>
      <c r="H155" s="717">
        <v>16.483598357806006</v>
      </c>
      <c r="I155" s="717">
        <v>10.418796404992296</v>
      </c>
      <c r="J155" s="717">
        <v>18.831703953601473</v>
      </c>
      <c r="K155" s="717">
        <v>19.07254703945749</v>
      </c>
      <c r="L155" s="717">
        <v>24.045530632910705</v>
      </c>
      <c r="M155" s="717">
        <v>21.965657460862655</v>
      </c>
      <c r="N155" s="717">
        <v>17.48647112615631</v>
      </c>
      <c r="O155" s="717">
        <v>17.47216879154875</v>
      </c>
      <c r="P155" s="717">
        <v>14.57148218655356</v>
      </c>
      <c r="Q155" s="717">
        <v>20.480416330092098</v>
      </c>
      <c r="R155" s="717">
        <v>19.722742350766179</v>
      </c>
      <c r="S155" s="717">
        <v>20.180719098021939</v>
      </c>
      <c r="T155" s="717">
        <v>20.655280296816269</v>
      </c>
      <c r="U155" s="717">
        <v>14.498142811960225</v>
      </c>
      <c r="V155" s="717">
        <v>16.051057585671451</v>
      </c>
      <c r="W155" s="717">
        <v>19.722742350766179</v>
      </c>
    </row>
    <row r="156" spans="1:23" ht="9.75" customHeight="1">
      <c r="A156" s="714">
        <v>2010</v>
      </c>
      <c r="B156" s="717">
        <v>30.900653226870702</v>
      </c>
      <c r="C156" s="717">
        <v>25.316313651825137</v>
      </c>
      <c r="D156" s="717">
        <v>10.398502341976689</v>
      </c>
      <c r="E156" s="717">
        <v>13.105790287595973</v>
      </c>
      <c r="F156" s="717">
        <v>19.645374252117303</v>
      </c>
      <c r="G156" s="717">
        <v>11.333694747366769</v>
      </c>
      <c r="H156" s="717">
        <v>18.34113104312247</v>
      </c>
      <c r="I156" s="717">
        <v>10.552887771853763</v>
      </c>
      <c r="J156" s="717">
        <v>21.62067852994868</v>
      </c>
      <c r="K156" s="717">
        <v>20.799355276135397</v>
      </c>
      <c r="L156" s="717">
        <v>25.859428814437674</v>
      </c>
      <c r="M156" s="717">
        <v>24.645205133652787</v>
      </c>
      <c r="N156" s="717">
        <v>18.62465550301302</v>
      </c>
      <c r="O156" s="717">
        <v>19.979720404403984</v>
      </c>
      <c r="P156" s="717">
        <v>14.637544375162005</v>
      </c>
      <c r="Q156" s="717">
        <v>22.538674842415503</v>
      </c>
      <c r="R156" s="717">
        <v>21.905170005950513</v>
      </c>
      <c r="S156" s="717">
        <v>22.459194133506191</v>
      </c>
      <c r="T156" s="717">
        <v>23.030063673013579</v>
      </c>
      <c r="U156" s="717">
        <v>15.580725267682771</v>
      </c>
      <c r="V156" s="717">
        <v>17.459895694125962</v>
      </c>
      <c r="W156" s="717">
        <v>21.905170005950513</v>
      </c>
    </row>
    <row r="157" spans="1:23" ht="9.75" customHeight="1">
      <c r="A157" s="714">
        <v>2011</v>
      </c>
      <c r="B157" s="717">
        <v>32.129050442012456</v>
      </c>
      <c r="C157" s="717">
        <v>26.410940421017653</v>
      </c>
      <c r="D157" s="717">
        <v>10.647994030855068</v>
      </c>
      <c r="E157" s="717">
        <v>13.469481055893723</v>
      </c>
      <c r="F157" s="717">
        <v>19.024456916368262</v>
      </c>
      <c r="G157" s="717">
        <v>10.761400158119317</v>
      </c>
      <c r="H157" s="717">
        <v>18.779907006216337</v>
      </c>
      <c r="I157" s="717">
        <v>10.735241345460638</v>
      </c>
      <c r="J157" s="717">
        <v>22.250697416934081</v>
      </c>
      <c r="K157" s="717">
        <v>20.958878002989458</v>
      </c>
      <c r="L157" s="717">
        <v>26.656100083539922</v>
      </c>
      <c r="M157" s="717">
        <v>26.998490969750787</v>
      </c>
      <c r="N157" s="717">
        <v>18.855216180106719</v>
      </c>
      <c r="O157" s="717">
        <v>18.875038341137703</v>
      </c>
      <c r="P157" s="717">
        <v>15.474758167752316</v>
      </c>
      <c r="Q157" s="717">
        <v>22.920473065815656</v>
      </c>
      <c r="R157" s="717">
        <v>22.53786962403111</v>
      </c>
      <c r="S157" s="717">
        <v>23.157166667442439</v>
      </c>
      <c r="T157" s="717">
        <v>23.747775833062434</v>
      </c>
      <c r="U157" s="717">
        <v>15.676068954973017</v>
      </c>
      <c r="V157" s="717">
        <v>17.51476870462324</v>
      </c>
      <c r="W157" s="717">
        <v>22.53786962403111</v>
      </c>
    </row>
    <row r="158" spans="1:23" ht="9.75" customHeight="1">
      <c r="A158" s="714">
        <v>2012</v>
      </c>
      <c r="B158" s="717">
        <v>32.263931210823962</v>
      </c>
      <c r="C158" s="717">
        <v>26.268910851141506</v>
      </c>
      <c r="D158" s="717">
        <v>9.9787017085186935</v>
      </c>
      <c r="E158" s="717">
        <v>13.260815828918034</v>
      </c>
      <c r="F158" s="717">
        <v>20.262239605833585</v>
      </c>
      <c r="G158" s="717">
        <v>11.619715376003024</v>
      </c>
      <c r="H158" s="717">
        <v>18.602782031554337</v>
      </c>
      <c r="I158" s="717">
        <v>10.766061200402415</v>
      </c>
      <c r="J158" s="717">
        <v>21.972899526729318</v>
      </c>
      <c r="K158" s="717">
        <v>20.745340057668141</v>
      </c>
      <c r="L158" s="717">
        <v>26.783211275270592</v>
      </c>
      <c r="M158" s="717">
        <v>27.071252616552897</v>
      </c>
      <c r="N158" s="717">
        <v>18.08929904517494</v>
      </c>
      <c r="O158" s="717">
        <v>19.340881051833019</v>
      </c>
      <c r="P158" s="717">
        <v>15.149306862511324</v>
      </c>
      <c r="Q158" s="717">
        <v>22.460338269541356</v>
      </c>
      <c r="R158" s="717">
        <v>22.441276664774112</v>
      </c>
      <c r="S158" s="717">
        <v>23.085435555329145</v>
      </c>
      <c r="T158" s="717">
        <v>23.702026042377174</v>
      </c>
      <c r="U158" s="717">
        <v>15.299348176837968</v>
      </c>
      <c r="V158" s="717">
        <v>17.232431255807413</v>
      </c>
      <c r="W158" s="717">
        <v>22.441276664774112</v>
      </c>
    </row>
    <row r="159" spans="1:23" ht="9.75" customHeight="1">
      <c r="A159" s="714">
        <v>2013</v>
      </c>
      <c r="B159" s="717">
        <v>31.935149597449399</v>
      </c>
      <c r="C159" s="717">
        <v>26.292127134882293</v>
      </c>
      <c r="D159" s="717">
        <v>9.2676638012588253</v>
      </c>
      <c r="E159" s="717">
        <v>12.95321118680258</v>
      </c>
      <c r="F159" s="717">
        <v>19.574343354246011</v>
      </c>
      <c r="G159" s="717">
        <v>11.719270524640761</v>
      </c>
      <c r="H159" s="717">
        <v>18.265325174986142</v>
      </c>
      <c r="I159" s="717">
        <v>11.0241837669776</v>
      </c>
      <c r="J159" s="717">
        <v>21.499866088151929</v>
      </c>
      <c r="K159" s="717">
        <v>20.390048528439362</v>
      </c>
      <c r="L159" s="717">
        <v>25.688873161510724</v>
      </c>
      <c r="M159" s="717">
        <v>25.829197647128872</v>
      </c>
      <c r="N159" s="717">
        <v>18.06128256050453</v>
      </c>
      <c r="O159" s="717">
        <v>19.793681999896645</v>
      </c>
      <c r="P159" s="717">
        <v>15.211989871761205</v>
      </c>
      <c r="Q159" s="717">
        <v>22.418075466879017</v>
      </c>
      <c r="R159" s="717">
        <v>22.159530326363996</v>
      </c>
      <c r="S159" s="717">
        <v>22.767196844314643</v>
      </c>
      <c r="T159" s="717">
        <v>23.405398922208697</v>
      </c>
      <c r="U159" s="717">
        <v>15.137478775120684</v>
      </c>
      <c r="V159" s="717">
        <v>17.269697830312207</v>
      </c>
      <c r="W159" s="717">
        <v>22.159530326363996</v>
      </c>
    </row>
    <row r="160" spans="1:23" ht="9.75" customHeight="1">
      <c r="A160" s="714">
        <v>2014</v>
      </c>
      <c r="B160" s="717">
        <v>32.186297650825495</v>
      </c>
      <c r="C160" s="717">
        <v>26.587169547119256</v>
      </c>
      <c r="D160" s="717">
        <v>9.1391647959759563</v>
      </c>
      <c r="E160" s="717">
        <v>13.238506650617257</v>
      </c>
      <c r="F160" s="717">
        <v>19.996198373337705</v>
      </c>
      <c r="G160" s="717">
        <v>12.107801740720012</v>
      </c>
      <c r="H160" s="717">
        <v>19.097566815178304</v>
      </c>
      <c r="I160" s="717">
        <v>11.172242717659785</v>
      </c>
      <c r="J160" s="717">
        <v>22.103355404430026</v>
      </c>
      <c r="K160" s="717">
        <v>20.301622742925293</v>
      </c>
      <c r="L160" s="717">
        <v>25.653412323149222</v>
      </c>
      <c r="M160" s="717">
        <v>27.659433320380554</v>
      </c>
      <c r="N160" s="717">
        <v>19.664033377542669</v>
      </c>
      <c r="O160" s="717">
        <v>19.467443044637893</v>
      </c>
      <c r="P160" s="717">
        <v>15.294887765079851</v>
      </c>
      <c r="Q160" s="717">
        <v>22.959779151906794</v>
      </c>
      <c r="R160" s="717">
        <v>22.465529809026584</v>
      </c>
      <c r="S160" s="717">
        <v>23.034428869269547</v>
      </c>
      <c r="T160" s="717">
        <v>23.697432606722657</v>
      </c>
      <c r="U160" s="717">
        <v>15.56611860144336</v>
      </c>
      <c r="V160" s="717">
        <v>17.909926746999478</v>
      </c>
      <c r="W160" s="717">
        <v>22.465529809026584</v>
      </c>
    </row>
    <row r="161" spans="1:23" ht="9.75" customHeight="1">
      <c r="A161" s="714">
        <v>2015</v>
      </c>
      <c r="B161" s="717">
        <v>32.911530836815814</v>
      </c>
      <c r="C161" s="717">
        <v>26.715385358071803</v>
      </c>
      <c r="D161" s="717">
        <v>9.0040491773898292</v>
      </c>
      <c r="E161" s="717">
        <v>14.092993042329367</v>
      </c>
      <c r="F161" s="717">
        <v>20.652251980034897</v>
      </c>
      <c r="G161" s="717">
        <v>11.713850244295799</v>
      </c>
      <c r="H161" s="717">
        <v>18.71123998904487</v>
      </c>
      <c r="I161" s="717">
        <v>11.117412232872628</v>
      </c>
      <c r="J161" s="717">
        <v>20.858597900936925</v>
      </c>
      <c r="K161" s="717">
        <v>20.537970685909343</v>
      </c>
      <c r="L161" s="717">
        <v>26.577674720181559</v>
      </c>
      <c r="M161" s="717">
        <v>27.799484170025508</v>
      </c>
      <c r="N161" s="717">
        <v>20.543434955478759</v>
      </c>
      <c r="O161" s="717">
        <v>20.037996713237625</v>
      </c>
      <c r="P161" s="717">
        <v>14.975551201685008</v>
      </c>
      <c r="Q161" s="717">
        <v>23.624232042638003</v>
      </c>
      <c r="R161" s="717">
        <v>22.621582501230705</v>
      </c>
      <c r="S161" s="717">
        <v>23.121161563987563</v>
      </c>
      <c r="T161" s="717">
        <v>23.808016735593394</v>
      </c>
      <c r="U161" s="717">
        <v>15.982327222810774</v>
      </c>
      <c r="V161" s="717">
        <v>18.593112746675441</v>
      </c>
      <c r="W161" s="717">
        <v>22.621582501230705</v>
      </c>
    </row>
    <row r="162" spans="1:23" ht="9.75" customHeight="1">
      <c r="A162" s="714">
        <v>2016</v>
      </c>
      <c r="B162" s="717">
        <v>32.748149977157063</v>
      </c>
      <c r="C162" s="717">
        <v>26.526706087333903</v>
      </c>
      <c r="D162" s="717">
        <v>8.9139717811917123</v>
      </c>
      <c r="E162" s="717">
        <v>13.831879208814396</v>
      </c>
      <c r="F162" s="717">
        <v>21.615098586920219</v>
      </c>
      <c r="G162" s="717">
        <v>12.323047512947639</v>
      </c>
      <c r="H162" s="717">
        <v>19.466007363725865</v>
      </c>
      <c r="I162" s="717">
        <v>11.237861942795186</v>
      </c>
      <c r="J162" s="717">
        <v>24.376440319839542</v>
      </c>
      <c r="K162" s="717">
        <v>20.504637775092402</v>
      </c>
      <c r="L162" s="717">
        <v>26.58748796755107</v>
      </c>
      <c r="M162" s="717">
        <v>26.249788779575599</v>
      </c>
      <c r="N162" s="717">
        <v>20.671618303027653</v>
      </c>
      <c r="O162" s="717">
        <v>20.084401989279119</v>
      </c>
      <c r="P162" s="717">
        <v>15.661565835616937</v>
      </c>
      <c r="Q162" s="717">
        <v>24.037922687792321</v>
      </c>
      <c r="R162" s="717">
        <v>22.948063078687507</v>
      </c>
      <c r="S162" s="717">
        <v>23.4738947303128</v>
      </c>
      <c r="T162" s="717">
        <v>24.203658798490235</v>
      </c>
      <c r="U162" s="717">
        <v>15.95195130045856</v>
      </c>
      <c r="V162" s="717">
        <v>18.679095268147037</v>
      </c>
      <c r="W162" s="717">
        <v>22.948063078687507</v>
      </c>
    </row>
    <row r="163" spans="1:23" ht="9.75" customHeight="1">
      <c r="A163" s="714">
        <v>2017</v>
      </c>
      <c r="B163" s="717">
        <v>32.787833298832993</v>
      </c>
      <c r="C163" s="717">
        <v>26.610907148102598</v>
      </c>
      <c r="D163" s="717">
        <v>8.2159550127136178</v>
      </c>
      <c r="E163" s="717">
        <v>13.411037223652102</v>
      </c>
      <c r="F163" s="717">
        <v>21.84785524425584</v>
      </c>
      <c r="G163" s="717">
        <v>12.46662431215724</v>
      </c>
      <c r="H163" s="717">
        <v>18.954268380729339</v>
      </c>
      <c r="I163" s="717">
        <v>11.340444019577641</v>
      </c>
      <c r="J163" s="717">
        <v>23.509273618340082</v>
      </c>
      <c r="K163" s="717">
        <v>19.912729350317569</v>
      </c>
      <c r="L163" s="717">
        <v>25.687042097897063</v>
      </c>
      <c r="M163" s="717">
        <v>26.440302719162837</v>
      </c>
      <c r="N163" s="717">
        <v>20.392623846414367</v>
      </c>
      <c r="O163" s="717">
        <v>19.482658248438781</v>
      </c>
      <c r="P163" s="717">
        <v>15.725573166560626</v>
      </c>
      <c r="Q163" s="717">
        <v>24.101488367439359</v>
      </c>
      <c r="R163" s="717">
        <v>22.627997801685691</v>
      </c>
      <c r="S163" s="717">
        <v>23.151872651640065</v>
      </c>
      <c r="T163" s="717">
        <v>23.914690145800702</v>
      </c>
      <c r="U163" s="717">
        <v>15.508413386179157</v>
      </c>
      <c r="V163" s="717">
        <v>18.381044793655001</v>
      </c>
      <c r="W163" s="717">
        <v>22.627997801685691</v>
      </c>
    </row>
    <row r="164" spans="1:23" ht="9.75" customHeight="1">
      <c r="A164" s="714">
        <v>2018</v>
      </c>
      <c r="B164" s="717">
        <v>32.642754355109631</v>
      </c>
      <c r="C164" s="717">
        <v>25.826965510870384</v>
      </c>
      <c r="D164" s="717">
        <v>7.8736375116193962</v>
      </c>
      <c r="E164" s="717">
        <v>13.219702521474773</v>
      </c>
      <c r="F164" s="717">
        <v>20.353557769202229</v>
      </c>
      <c r="G164" s="717">
        <v>11.908901933038173</v>
      </c>
      <c r="H164" s="717">
        <v>17.996354590784303</v>
      </c>
      <c r="I164" s="717">
        <v>10.907326462541423</v>
      </c>
      <c r="J164" s="717">
        <v>24.168453210070368</v>
      </c>
      <c r="K164" s="717">
        <v>19.623315916602412</v>
      </c>
      <c r="L164" s="717">
        <v>24.871436607487286</v>
      </c>
      <c r="M164" s="717">
        <v>25.848062946167577</v>
      </c>
      <c r="N164" s="717">
        <v>19.956683557800851</v>
      </c>
      <c r="O164" s="717">
        <v>18.982066574113681</v>
      </c>
      <c r="P164" s="717">
        <v>15.340875616636451</v>
      </c>
      <c r="Q164" s="717">
        <v>23.91368053412053</v>
      </c>
      <c r="R164" s="717">
        <v>22.237247159000983</v>
      </c>
      <c r="S164" s="717">
        <v>22.751099126124288</v>
      </c>
      <c r="T164" s="717">
        <v>23.531064455966174</v>
      </c>
      <c r="U164" s="717">
        <v>15.090750952560311</v>
      </c>
      <c r="V164" s="717">
        <v>18.032558659424652</v>
      </c>
      <c r="W164" s="717">
        <v>22.237247159000983</v>
      </c>
    </row>
    <row r="165" spans="1:23" ht="9.75" customHeight="1">
      <c r="A165" s="714">
        <v>2019</v>
      </c>
      <c r="B165" s="717">
        <v>31.3711008383133</v>
      </c>
      <c r="C165" s="717">
        <v>25.648752668932051</v>
      </c>
      <c r="D165" s="717">
        <v>7.4625952263615627</v>
      </c>
      <c r="E165" s="717">
        <v>12.839487145545972</v>
      </c>
      <c r="F165" s="717">
        <v>19.205778909617049</v>
      </c>
      <c r="G165" s="717">
        <v>12.329902826020064</v>
      </c>
      <c r="H165" s="717">
        <v>17.644247016733519</v>
      </c>
      <c r="I165" s="717">
        <v>11.252001002192413</v>
      </c>
      <c r="J165" s="717">
        <v>24.003181441899862</v>
      </c>
      <c r="K165" s="717">
        <v>19.028539467949798</v>
      </c>
      <c r="L165" s="717">
        <v>24.267290854936608</v>
      </c>
      <c r="M165" s="717">
        <v>23.560641105947813</v>
      </c>
      <c r="N165" s="717">
        <v>19.489866638312037</v>
      </c>
      <c r="O165" s="717">
        <v>19.205111401875719</v>
      </c>
      <c r="P165" s="717">
        <v>15.293490160069235</v>
      </c>
      <c r="Q165" s="717">
        <v>23.14592259479172</v>
      </c>
      <c r="R165" s="717">
        <v>21.703336116332562</v>
      </c>
      <c r="S165" s="717">
        <v>22.198073597896169</v>
      </c>
      <c r="T165" s="717">
        <v>22.98731715778306</v>
      </c>
      <c r="U165" s="717">
        <v>14.722202215017901</v>
      </c>
      <c r="V165" s="717">
        <v>17.704924726006318</v>
      </c>
      <c r="W165" s="717">
        <v>21.703336116332562</v>
      </c>
    </row>
    <row r="166" spans="1:23" ht="9.75" customHeight="1">
      <c r="A166" s="714">
        <v>2020</v>
      </c>
      <c r="B166" s="717">
        <v>30.146454511241881</v>
      </c>
      <c r="C166" s="717">
        <v>24.538089069940582</v>
      </c>
      <c r="D166" s="717">
        <v>6.7365544570631579</v>
      </c>
      <c r="E166" s="717">
        <v>12.217490684922414</v>
      </c>
      <c r="F166" s="717">
        <v>17.950509879027219</v>
      </c>
      <c r="G166" s="717">
        <v>10.310373583404935</v>
      </c>
      <c r="H166" s="717">
        <v>16.846997786915022</v>
      </c>
      <c r="I166" s="717">
        <v>10.648670331948624</v>
      </c>
      <c r="J166" s="717">
        <v>22.632985443230343</v>
      </c>
      <c r="K166" s="717">
        <v>18.100975199491053</v>
      </c>
      <c r="L166" s="717">
        <v>23.015161771439349</v>
      </c>
      <c r="M166" s="717">
        <v>21.457865146622026</v>
      </c>
      <c r="N166" s="717">
        <v>18.542223445669567</v>
      </c>
      <c r="O166" s="717">
        <v>18.596491366701116</v>
      </c>
      <c r="P166" s="717">
        <v>15.436891331990232</v>
      </c>
      <c r="Q166" s="717">
        <v>22.252517500479986</v>
      </c>
      <c r="R166" s="717">
        <v>20.627740682126049</v>
      </c>
      <c r="S166" s="717">
        <v>21.090829636824854</v>
      </c>
      <c r="T166" s="717">
        <v>21.874914102818579</v>
      </c>
      <c r="U166" s="717">
        <v>13.944890163629104</v>
      </c>
      <c r="V166" s="717">
        <v>16.927834873033941</v>
      </c>
      <c r="W166" s="717">
        <v>20.627740682126049</v>
      </c>
    </row>
    <row r="167" spans="1:23" ht="9.75" customHeight="1">
      <c r="A167" s="714">
        <v>2021</v>
      </c>
      <c r="B167" s="717">
        <v>30.926021960599968</v>
      </c>
      <c r="C167" s="717">
        <v>24.684795912892557</v>
      </c>
      <c r="D167" s="717">
        <v>6.4721850726609613</v>
      </c>
      <c r="E167" s="717">
        <v>12.903050013430507</v>
      </c>
      <c r="F167" s="717">
        <v>20.270970131747841</v>
      </c>
      <c r="G167" s="717">
        <v>11.305688014940817</v>
      </c>
      <c r="H167" s="717">
        <v>17.046100298862015</v>
      </c>
      <c r="I167" s="717">
        <v>11.425526412679099</v>
      </c>
      <c r="J167" s="717">
        <v>22.068620204038865</v>
      </c>
      <c r="K167" s="717">
        <v>18.238415601103696</v>
      </c>
      <c r="L167" s="717">
        <v>22.863470853177606</v>
      </c>
      <c r="M167" s="717">
        <v>21.753918635242023</v>
      </c>
      <c r="N167" s="717">
        <v>18.703534633628468</v>
      </c>
      <c r="O167" s="717">
        <v>19.257760825680279</v>
      </c>
      <c r="P167" s="717">
        <v>14.780666621563981</v>
      </c>
      <c r="Q167" s="717">
        <v>22.706518764683473</v>
      </c>
      <c r="R167" s="717">
        <v>20.840817451352081</v>
      </c>
      <c r="S167" s="717">
        <v>21.272361201421997</v>
      </c>
      <c r="T167" s="717">
        <v>22.07889552812442</v>
      </c>
      <c r="U167" s="717">
        <v>14.194119514780562</v>
      </c>
      <c r="V167" s="717">
        <v>17.387494340451976</v>
      </c>
      <c r="W167" s="717">
        <v>20.840817451352081</v>
      </c>
    </row>
    <row r="168" spans="1:23" ht="9.75" customHeight="1">
      <c r="A168" s="714">
        <v>2022</v>
      </c>
      <c r="B168" s="717">
        <v>30.060554220109939</v>
      </c>
      <c r="C168" s="717">
        <v>24.415027998978907</v>
      </c>
      <c r="D168" s="717">
        <v>5.9459198753346332</v>
      </c>
      <c r="E168" s="717">
        <v>14.20775467676922</v>
      </c>
      <c r="F168" s="717">
        <v>21.439318490324744</v>
      </c>
      <c r="G168" s="717">
        <v>10.684485797883157</v>
      </c>
      <c r="H168" s="717">
        <v>15.809956880535166</v>
      </c>
      <c r="I168" s="717">
        <v>10.334902641127353</v>
      </c>
      <c r="J168" s="717">
        <v>21.432516022664391</v>
      </c>
      <c r="K168" s="717">
        <v>18.004869570818357</v>
      </c>
      <c r="L168" s="717">
        <v>23.297677476997713</v>
      </c>
      <c r="M168" s="717">
        <v>21.701522128742877</v>
      </c>
      <c r="N168" s="717">
        <v>18.332573113629273</v>
      </c>
      <c r="O168" s="717">
        <v>19.607233469513684</v>
      </c>
      <c r="P168" s="717">
        <v>14.312807558707087</v>
      </c>
      <c r="Q168" s="717">
        <v>22.408594119137884</v>
      </c>
      <c r="R168" s="717">
        <v>20.394169492881939</v>
      </c>
      <c r="S168" s="717">
        <v>20.774313813441161</v>
      </c>
      <c r="T168" s="717">
        <v>21.592227201728399</v>
      </c>
      <c r="U168" s="717">
        <v>14.058929688493569</v>
      </c>
      <c r="V168" s="717">
        <v>17.399707549086646</v>
      </c>
      <c r="W168" s="717">
        <v>20.394169492881939</v>
      </c>
    </row>
    <row r="169" spans="1:23" ht="9.75" customHeight="1"/>
    <row r="170" spans="1:23" ht="9.75" customHeight="1"/>
    <row r="171" spans="1:23" ht="9.75" customHeight="1"/>
    <row r="172" spans="1:23" ht="9.75" customHeight="1"/>
    <row r="173" spans="1:23" ht="9.75" customHeight="1"/>
    <row r="174" spans="1:23" ht="9.75" customHeight="1"/>
    <row r="175" spans="1:23" ht="9.75" customHeight="1"/>
    <row r="176" spans="1:23" ht="9.75" customHeight="1">
      <c r="A176" s="226">
        <v>2030</v>
      </c>
    </row>
    <row r="177" spans="1:1" ht="9.75" customHeight="1">
      <c r="A177" s="226">
        <v>2031</v>
      </c>
    </row>
    <row r="178" spans="1:1" ht="9.75" customHeight="1">
      <c r="A178" s="226">
        <v>2032</v>
      </c>
    </row>
    <row r="179" spans="1:1" ht="9.75" customHeight="1">
      <c r="A179" s="226">
        <v>2033</v>
      </c>
    </row>
    <row r="180" spans="1:1" ht="9.75" customHeight="1">
      <c r="A180" s="226">
        <v>2034</v>
      </c>
    </row>
    <row r="181" spans="1:1" ht="9.75" customHeight="1">
      <c r="A181" s="226">
        <v>2035</v>
      </c>
    </row>
    <row r="182" spans="1:1" ht="9.75" customHeight="1">
      <c r="A182" s="226">
        <v>2036</v>
      </c>
    </row>
    <row r="183" spans="1:1">
      <c r="A183" s="226">
        <v>2037</v>
      </c>
    </row>
    <row r="184" spans="1:1">
      <c r="A184" s="226">
        <v>2038</v>
      </c>
    </row>
    <row r="185" spans="1:1">
      <c r="A185" s="226">
        <v>2039</v>
      </c>
    </row>
    <row r="186" spans="1:1">
      <c r="A186"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22" tooltip="zurück zum Inhaltsverzeichnis" display="zurück"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185"/>
  <sheetViews>
    <sheetView topLeftCell="B118" workbookViewId="0">
      <selection activeCell="A154" sqref="A154:XFD168"/>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39" t="s">
        <v>28</v>
      </c>
      <c r="L1"/>
      <c r="M1"/>
      <c r="N1"/>
      <c r="O1"/>
      <c r="P1"/>
      <c r="Q1"/>
      <c r="R1"/>
      <c r="S1"/>
      <c r="T1"/>
      <c r="U1"/>
      <c r="V1"/>
      <c r="W1"/>
    </row>
    <row r="2" spans="1:23" ht="13.5" customHeight="1">
      <c r="A2"/>
      <c r="B2" s="229" t="s">
        <v>63</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20">
        <v>1991</v>
      </c>
      <c r="B6" s="721">
        <v>13006.407999999999</v>
      </c>
      <c r="C6" s="721">
        <v>15027.065000000001</v>
      </c>
      <c r="D6" s="721">
        <v>3916.4760000000001</v>
      </c>
      <c r="E6" s="721">
        <v>2080.5309999999999</v>
      </c>
      <c r="F6" s="721">
        <v>798.38400000000001</v>
      </c>
      <c r="G6" s="721">
        <v>2263.9920000000002</v>
      </c>
      <c r="H6" s="721">
        <v>6586.2939999999999</v>
      </c>
      <c r="I6" s="721">
        <v>1396.8440000000001</v>
      </c>
      <c r="J6" s="721">
        <v>8138.5119999999997</v>
      </c>
      <c r="K6" s="721">
        <v>17385.477999999999</v>
      </c>
      <c r="L6" s="721">
        <v>4339.7659999999996</v>
      </c>
      <c r="M6" s="721">
        <v>980.005</v>
      </c>
      <c r="N6" s="721">
        <v>3825.35</v>
      </c>
      <c r="O6" s="721">
        <v>2648.8380000000002</v>
      </c>
      <c r="P6" s="721">
        <v>2505.8090000000002</v>
      </c>
      <c r="Q6" s="721">
        <v>2111.2489999999998</v>
      </c>
      <c r="R6" s="721">
        <v>87011</v>
      </c>
      <c r="S6" s="721">
        <v>74948.188999999998</v>
      </c>
      <c r="T6" s="721">
        <v>71031.713000000003</v>
      </c>
      <c r="U6" s="721">
        <v>15979.288</v>
      </c>
      <c r="V6" s="721">
        <v>12062.812</v>
      </c>
      <c r="W6" s="721">
        <v>87011</v>
      </c>
    </row>
    <row r="7" spans="1:23" ht="9.75" customHeight="1">
      <c r="A7" s="720">
        <v>1992</v>
      </c>
      <c r="B7" s="721">
        <v>14580.781999999999</v>
      </c>
      <c r="C7" s="721">
        <v>17361.218000000001</v>
      </c>
      <c r="D7" s="721">
        <v>5010.1639999999998</v>
      </c>
      <c r="E7" s="721">
        <v>3025.3319999999999</v>
      </c>
      <c r="F7" s="721">
        <v>812.75599999999997</v>
      </c>
      <c r="G7" s="721">
        <v>2477.076</v>
      </c>
      <c r="H7" s="721">
        <v>7534.9040000000005</v>
      </c>
      <c r="I7" s="721">
        <v>2001.6189999999999</v>
      </c>
      <c r="J7" s="721">
        <v>9313.3619999999992</v>
      </c>
      <c r="K7" s="721">
        <v>19386.588</v>
      </c>
      <c r="L7" s="721">
        <v>4714.2849999999999</v>
      </c>
      <c r="M7" s="721">
        <v>1075.597</v>
      </c>
      <c r="N7" s="721">
        <v>5620.9369999999999</v>
      </c>
      <c r="O7" s="721">
        <v>3975.393</v>
      </c>
      <c r="P7" s="721">
        <v>2855.703</v>
      </c>
      <c r="Q7" s="721">
        <v>3606.2849999999999</v>
      </c>
      <c r="R7" s="721">
        <v>103352</v>
      </c>
      <c r="S7" s="721">
        <v>85122.434999999998</v>
      </c>
      <c r="T7" s="721">
        <v>80112.270999999993</v>
      </c>
      <c r="U7" s="721">
        <v>23239.73</v>
      </c>
      <c r="V7" s="721">
        <v>18229.565999999999</v>
      </c>
      <c r="W7" s="721">
        <v>103352</v>
      </c>
    </row>
    <row r="8" spans="1:23" ht="9.75" customHeight="1">
      <c r="A8" s="720">
        <v>1993</v>
      </c>
      <c r="B8" s="721">
        <v>14602.07</v>
      </c>
      <c r="C8" s="721">
        <v>17986.625</v>
      </c>
      <c r="D8" s="721">
        <v>5271.683</v>
      </c>
      <c r="E8" s="721">
        <v>3761.5610000000001</v>
      </c>
      <c r="F8" s="721">
        <v>848.846</v>
      </c>
      <c r="G8" s="721">
        <v>2600.7429999999999</v>
      </c>
      <c r="H8" s="721">
        <v>7349.7640000000001</v>
      </c>
      <c r="I8" s="721">
        <v>2436.35</v>
      </c>
      <c r="J8" s="721">
        <v>9607.1839999999993</v>
      </c>
      <c r="K8" s="721">
        <v>19111.98</v>
      </c>
      <c r="L8" s="721">
        <v>4478.7020000000002</v>
      </c>
      <c r="M8" s="721">
        <v>1121.0820000000001</v>
      </c>
      <c r="N8" s="721">
        <v>7455.8370000000004</v>
      </c>
      <c r="O8" s="721">
        <v>4986.6109999999999</v>
      </c>
      <c r="P8" s="721">
        <v>2915.1950000000002</v>
      </c>
      <c r="Q8" s="721">
        <v>4473.768</v>
      </c>
      <c r="R8" s="721">
        <v>109008</v>
      </c>
      <c r="S8" s="721">
        <v>85893.873999999996</v>
      </c>
      <c r="T8" s="721">
        <v>80622.191000000006</v>
      </c>
      <c r="U8" s="721">
        <v>28385.81</v>
      </c>
      <c r="V8" s="721">
        <v>23114.127</v>
      </c>
      <c r="W8" s="721">
        <v>109008</v>
      </c>
    </row>
    <row r="9" spans="1:23" ht="9.75" customHeight="1">
      <c r="A9" s="720">
        <v>1994</v>
      </c>
      <c r="B9" s="721">
        <v>14687.522999999999</v>
      </c>
      <c r="C9" s="721">
        <v>18312.194</v>
      </c>
      <c r="D9" s="721">
        <v>5700.6980000000003</v>
      </c>
      <c r="E9" s="721">
        <v>4935.6400000000003</v>
      </c>
      <c r="F9" s="721">
        <v>815.495</v>
      </c>
      <c r="G9" s="721">
        <v>2609.049</v>
      </c>
      <c r="H9" s="721">
        <v>7538.777</v>
      </c>
      <c r="I9" s="721">
        <v>3229.7750000000001</v>
      </c>
      <c r="J9" s="721">
        <v>10111.574000000001</v>
      </c>
      <c r="K9" s="721">
        <v>19512.371999999999</v>
      </c>
      <c r="L9" s="721">
        <v>4623.7569999999996</v>
      </c>
      <c r="M9" s="721">
        <v>1114.366</v>
      </c>
      <c r="N9" s="721">
        <v>9975.2939999999999</v>
      </c>
      <c r="O9" s="721">
        <v>5973.6390000000001</v>
      </c>
      <c r="P9" s="721">
        <v>3055.8409999999999</v>
      </c>
      <c r="Q9" s="721">
        <v>5306.0050000000001</v>
      </c>
      <c r="R9" s="721">
        <v>117502</v>
      </c>
      <c r="S9" s="721">
        <v>88081.645999999993</v>
      </c>
      <c r="T9" s="721">
        <v>82380.948000000004</v>
      </c>
      <c r="U9" s="721">
        <v>35121.050999999999</v>
      </c>
      <c r="V9" s="721">
        <v>29420.352999999999</v>
      </c>
      <c r="W9" s="721">
        <v>117502</v>
      </c>
    </row>
    <row r="10" spans="1:23" ht="15" customHeight="1">
      <c r="A10" s="720">
        <v>1995</v>
      </c>
      <c r="B10" s="721">
        <v>14851.347</v>
      </c>
      <c r="C10" s="721">
        <v>17114.732</v>
      </c>
      <c r="D10" s="721">
        <v>5897.8270000000002</v>
      </c>
      <c r="E10" s="721">
        <v>5943.7790000000005</v>
      </c>
      <c r="F10" s="721">
        <v>792.43399999999997</v>
      </c>
      <c r="G10" s="721">
        <v>2624.587</v>
      </c>
      <c r="H10" s="721">
        <v>7411.8140000000003</v>
      </c>
      <c r="I10" s="721">
        <v>3679.4850000000001</v>
      </c>
      <c r="J10" s="721">
        <v>9872.2170000000006</v>
      </c>
      <c r="K10" s="721">
        <v>19592.688999999998</v>
      </c>
      <c r="L10" s="721">
        <v>4461.5789999999997</v>
      </c>
      <c r="M10" s="721">
        <v>1087.527</v>
      </c>
      <c r="N10" s="721">
        <v>10348.923000000001</v>
      </c>
      <c r="O10" s="721">
        <v>6061.9279999999999</v>
      </c>
      <c r="P10" s="721">
        <v>3138.3670000000002</v>
      </c>
      <c r="Q10" s="721">
        <v>5048.7650000000003</v>
      </c>
      <c r="R10" s="721">
        <v>117928</v>
      </c>
      <c r="S10" s="721">
        <v>86845.119999999995</v>
      </c>
      <c r="T10" s="721">
        <v>80947.293000000005</v>
      </c>
      <c r="U10" s="721">
        <v>36980.707000000002</v>
      </c>
      <c r="V10" s="721">
        <v>31082.880000000001</v>
      </c>
      <c r="W10" s="721">
        <v>117928</v>
      </c>
    </row>
    <row r="11" spans="1:23" ht="9.75" customHeight="1">
      <c r="A11" s="720">
        <v>1996</v>
      </c>
      <c r="B11" s="721">
        <v>14260.894</v>
      </c>
      <c r="C11" s="721">
        <v>15802.602000000001</v>
      </c>
      <c r="D11" s="721">
        <v>5360.8010000000004</v>
      </c>
      <c r="E11" s="721">
        <v>5562.53</v>
      </c>
      <c r="F11" s="721">
        <v>710.24300000000005</v>
      </c>
      <c r="G11" s="721">
        <v>2390.3420000000001</v>
      </c>
      <c r="H11" s="721">
        <v>7099.2809999999999</v>
      </c>
      <c r="I11" s="721">
        <v>3476.395</v>
      </c>
      <c r="J11" s="721">
        <v>9216.2819999999992</v>
      </c>
      <c r="K11" s="721">
        <v>19050.09</v>
      </c>
      <c r="L11" s="721">
        <v>4058.5390000000002</v>
      </c>
      <c r="M11" s="721">
        <v>1033.1179999999999</v>
      </c>
      <c r="N11" s="721">
        <v>10394.674000000001</v>
      </c>
      <c r="O11" s="721">
        <v>5957.6409999999996</v>
      </c>
      <c r="P11" s="721">
        <v>2885.1309999999999</v>
      </c>
      <c r="Q11" s="721">
        <v>4578.4380000000001</v>
      </c>
      <c r="R11" s="721">
        <v>111837</v>
      </c>
      <c r="S11" s="721">
        <v>81867.323000000004</v>
      </c>
      <c r="T11" s="721">
        <v>76506.521999999997</v>
      </c>
      <c r="U11" s="721">
        <v>35330.478999999999</v>
      </c>
      <c r="V11" s="721">
        <v>29969.678</v>
      </c>
      <c r="W11" s="721">
        <v>111837</v>
      </c>
    </row>
    <row r="12" spans="1:23" ht="9.75" customHeight="1">
      <c r="A12" s="720">
        <v>1997</v>
      </c>
      <c r="B12" s="721">
        <v>13848.957</v>
      </c>
      <c r="C12" s="721">
        <v>15263.361999999999</v>
      </c>
      <c r="D12" s="721">
        <v>5047.9179999999997</v>
      </c>
      <c r="E12" s="721">
        <v>5179.0609999999997</v>
      </c>
      <c r="F12" s="721">
        <v>741.11300000000006</v>
      </c>
      <c r="G12" s="721">
        <v>2310.0680000000002</v>
      </c>
      <c r="H12" s="721">
        <v>6733.4970000000003</v>
      </c>
      <c r="I12" s="721">
        <v>3439.2739999999999</v>
      </c>
      <c r="J12" s="721">
        <v>8946.3369999999995</v>
      </c>
      <c r="K12" s="721">
        <v>18832.008999999998</v>
      </c>
      <c r="L12" s="721">
        <v>3990.6950000000002</v>
      </c>
      <c r="M12" s="721">
        <v>1017.293</v>
      </c>
      <c r="N12" s="721">
        <v>9252.884</v>
      </c>
      <c r="O12" s="721">
        <v>5757.2939999999999</v>
      </c>
      <c r="P12" s="721">
        <v>2819.6379999999999</v>
      </c>
      <c r="Q12" s="721">
        <v>4442.5990000000002</v>
      </c>
      <c r="R12" s="721">
        <v>107622</v>
      </c>
      <c r="S12" s="721">
        <v>79550.887000000002</v>
      </c>
      <c r="T12" s="721">
        <v>74502.968999999997</v>
      </c>
      <c r="U12" s="721">
        <v>33119.03</v>
      </c>
      <c r="V12" s="721">
        <v>28071.112000000001</v>
      </c>
      <c r="W12" s="721">
        <v>107622</v>
      </c>
    </row>
    <row r="13" spans="1:23" ht="9.75" customHeight="1">
      <c r="A13" s="720">
        <v>1998</v>
      </c>
      <c r="B13" s="721">
        <v>13646.579</v>
      </c>
      <c r="C13" s="721">
        <v>15673.687</v>
      </c>
      <c r="D13" s="721">
        <v>4419.3440000000001</v>
      </c>
      <c r="E13" s="721">
        <v>4471.3720000000003</v>
      </c>
      <c r="F13" s="721">
        <v>765.93</v>
      </c>
      <c r="G13" s="721">
        <v>2239.404</v>
      </c>
      <c r="H13" s="721">
        <v>6853.6530000000002</v>
      </c>
      <c r="I13" s="721">
        <v>2909.7550000000001</v>
      </c>
      <c r="J13" s="721">
        <v>8976.6939999999995</v>
      </c>
      <c r="K13" s="721">
        <v>18468.899000000001</v>
      </c>
      <c r="L13" s="721">
        <v>4067.2779999999998</v>
      </c>
      <c r="M13" s="721">
        <v>1013.223</v>
      </c>
      <c r="N13" s="721">
        <v>8080.701</v>
      </c>
      <c r="O13" s="721">
        <v>4931.3789999999999</v>
      </c>
      <c r="P13" s="721">
        <v>2761.1469999999999</v>
      </c>
      <c r="Q13" s="721">
        <v>3936.9560000000001</v>
      </c>
      <c r="R13" s="721">
        <v>103216</v>
      </c>
      <c r="S13" s="721">
        <v>78885.838000000003</v>
      </c>
      <c r="T13" s="721">
        <v>74466.494000000006</v>
      </c>
      <c r="U13" s="721">
        <v>28749.507000000001</v>
      </c>
      <c r="V13" s="721">
        <v>24330.163</v>
      </c>
      <c r="W13" s="721">
        <v>103216</v>
      </c>
    </row>
    <row r="14" spans="1:23" ht="9.75" customHeight="1">
      <c r="A14" s="720">
        <v>1999</v>
      </c>
      <c r="B14" s="721">
        <v>14021.083000000001</v>
      </c>
      <c r="C14" s="721">
        <v>16185.495000000001</v>
      </c>
      <c r="D14" s="721">
        <v>4103.7719999999999</v>
      </c>
      <c r="E14" s="721">
        <v>3939.3389999999999</v>
      </c>
      <c r="F14" s="721">
        <v>782.15800000000002</v>
      </c>
      <c r="G14" s="721">
        <v>2277.2269999999999</v>
      </c>
      <c r="H14" s="721">
        <v>6860.2969999999996</v>
      </c>
      <c r="I14" s="721">
        <v>2621.3150000000001</v>
      </c>
      <c r="J14" s="721">
        <v>9178.0439999999999</v>
      </c>
      <c r="K14" s="721">
        <v>18545.492999999999</v>
      </c>
      <c r="L14" s="721">
        <v>4175.4489999999996</v>
      </c>
      <c r="M14" s="721">
        <v>1012.793</v>
      </c>
      <c r="N14" s="721">
        <v>7430.0150000000003</v>
      </c>
      <c r="O14" s="721">
        <v>4296.2129999999997</v>
      </c>
      <c r="P14" s="721">
        <v>2808.665</v>
      </c>
      <c r="Q14" s="721">
        <v>3499.643</v>
      </c>
      <c r="R14" s="721">
        <v>101737</v>
      </c>
      <c r="S14" s="721">
        <v>79950.475999999995</v>
      </c>
      <c r="T14" s="721">
        <v>75846.703999999998</v>
      </c>
      <c r="U14" s="721">
        <v>25890.296999999999</v>
      </c>
      <c r="V14" s="721">
        <v>21786.525000000001</v>
      </c>
      <c r="W14" s="721">
        <v>101737</v>
      </c>
    </row>
    <row r="15" spans="1:23" ht="15" customHeight="1">
      <c r="A15" s="720">
        <v>2000</v>
      </c>
      <c r="B15" s="721">
        <v>14222.592000000001</v>
      </c>
      <c r="C15" s="721">
        <v>16358.749</v>
      </c>
      <c r="D15" s="721">
        <v>3670.86</v>
      </c>
      <c r="E15" s="721">
        <v>3542.056</v>
      </c>
      <c r="F15" s="721">
        <v>730.57</v>
      </c>
      <c r="G15" s="721">
        <v>2085.739</v>
      </c>
      <c r="H15" s="721">
        <v>7106.8040000000001</v>
      </c>
      <c r="I15" s="721">
        <v>2294.5390000000002</v>
      </c>
      <c r="J15" s="721">
        <v>8935.2819999999992</v>
      </c>
      <c r="K15" s="721">
        <v>18159.511999999999</v>
      </c>
      <c r="L15" s="721">
        <v>4199.451</v>
      </c>
      <c r="M15" s="721">
        <v>1006.754</v>
      </c>
      <c r="N15" s="721">
        <v>6355.9089999999997</v>
      </c>
      <c r="O15" s="721">
        <v>3599.12</v>
      </c>
      <c r="P15" s="721">
        <v>2757.72</v>
      </c>
      <c r="Q15" s="721">
        <v>3020.3420000000001</v>
      </c>
      <c r="R15" s="721">
        <v>98046</v>
      </c>
      <c r="S15" s="721">
        <v>79234.032999999996</v>
      </c>
      <c r="T15" s="721">
        <v>75563.172999999995</v>
      </c>
      <c r="U15" s="721">
        <v>22482.826000000001</v>
      </c>
      <c r="V15" s="721">
        <v>18811.966</v>
      </c>
      <c r="W15" s="721">
        <v>98046</v>
      </c>
    </row>
    <row r="16" spans="1:23" ht="9.75" customHeight="1">
      <c r="A16" s="720">
        <v>2001</v>
      </c>
      <c r="B16" s="721">
        <v>13711.138999999999</v>
      </c>
      <c r="C16" s="721">
        <v>16396.242999999999</v>
      </c>
      <c r="D16" s="721">
        <v>3116.3429999999998</v>
      </c>
      <c r="E16" s="721">
        <v>3113.384</v>
      </c>
      <c r="F16" s="721">
        <v>719.95899999999995</v>
      </c>
      <c r="G16" s="721">
        <v>2104.6460000000002</v>
      </c>
      <c r="H16" s="721">
        <v>6856.9359999999997</v>
      </c>
      <c r="I16" s="721">
        <v>2093.7330000000002</v>
      </c>
      <c r="J16" s="721">
        <v>8480.9860000000008</v>
      </c>
      <c r="K16" s="721">
        <v>17688.127</v>
      </c>
      <c r="L16" s="721">
        <v>3970.8470000000002</v>
      </c>
      <c r="M16" s="721">
        <v>949.06399999999996</v>
      </c>
      <c r="N16" s="721">
        <v>5493.7380000000003</v>
      </c>
      <c r="O16" s="721">
        <v>3055.5990000000002</v>
      </c>
      <c r="P16" s="721">
        <v>2593.0610000000001</v>
      </c>
      <c r="Q16" s="721">
        <v>2819.1970000000001</v>
      </c>
      <c r="R16" s="721">
        <v>93163</v>
      </c>
      <c r="S16" s="721">
        <v>76587.350999999995</v>
      </c>
      <c r="T16" s="721">
        <v>73471.008000000002</v>
      </c>
      <c r="U16" s="721">
        <v>19691.993999999999</v>
      </c>
      <c r="V16" s="721">
        <v>16575.651000000002</v>
      </c>
      <c r="W16" s="721">
        <v>93163</v>
      </c>
    </row>
    <row r="17" spans="1:23" ht="9.75" customHeight="1">
      <c r="A17" s="720">
        <v>2002</v>
      </c>
      <c r="B17" s="721">
        <v>13230.403</v>
      </c>
      <c r="C17" s="721">
        <v>15773.218000000001</v>
      </c>
      <c r="D17" s="721">
        <v>2969.002</v>
      </c>
      <c r="E17" s="721">
        <v>2818.5619999999999</v>
      </c>
      <c r="F17" s="721">
        <v>686.99800000000005</v>
      </c>
      <c r="G17" s="721">
        <v>2044.1320000000001</v>
      </c>
      <c r="H17" s="721">
        <v>6418.9979999999996</v>
      </c>
      <c r="I17" s="721">
        <v>1949.6990000000001</v>
      </c>
      <c r="J17" s="721">
        <v>8342.3379999999997</v>
      </c>
      <c r="K17" s="721">
        <v>16806.505000000001</v>
      </c>
      <c r="L17" s="721">
        <v>3959.2579999999998</v>
      </c>
      <c r="M17" s="721">
        <v>957.98800000000006</v>
      </c>
      <c r="N17" s="721">
        <v>5329.5159999999996</v>
      </c>
      <c r="O17" s="721">
        <v>2950.348</v>
      </c>
      <c r="P17" s="721">
        <v>2572.1849999999999</v>
      </c>
      <c r="Q17" s="721">
        <v>2621.8510000000001</v>
      </c>
      <c r="R17" s="721">
        <v>89431</v>
      </c>
      <c r="S17" s="721">
        <v>73761.024999999994</v>
      </c>
      <c r="T17" s="721">
        <v>70792.023000000001</v>
      </c>
      <c r="U17" s="721">
        <v>18638.977999999999</v>
      </c>
      <c r="V17" s="721">
        <v>15669.976000000001</v>
      </c>
      <c r="W17" s="721">
        <v>89431</v>
      </c>
    </row>
    <row r="18" spans="1:23" ht="9.75" customHeight="1">
      <c r="A18" s="720">
        <v>2003</v>
      </c>
      <c r="B18" s="721">
        <v>12439.439</v>
      </c>
      <c r="C18" s="721">
        <v>15239.028</v>
      </c>
      <c r="D18" s="721">
        <v>2715.9569999999999</v>
      </c>
      <c r="E18" s="721">
        <v>2744.8009999999999</v>
      </c>
      <c r="F18" s="721">
        <v>673.70899999999995</v>
      </c>
      <c r="G18" s="721">
        <v>1856.431</v>
      </c>
      <c r="H18" s="721">
        <v>6281.9</v>
      </c>
      <c r="I18" s="721">
        <v>1765.508</v>
      </c>
      <c r="J18" s="721">
        <v>7986.0540000000001</v>
      </c>
      <c r="K18" s="721">
        <v>16093.279</v>
      </c>
      <c r="L18" s="721">
        <v>3727.58</v>
      </c>
      <c r="M18" s="721">
        <v>957.13699999999994</v>
      </c>
      <c r="N18" s="721">
        <v>5234.57</v>
      </c>
      <c r="O18" s="721">
        <v>2673.8249999999998</v>
      </c>
      <c r="P18" s="721">
        <v>2490.73</v>
      </c>
      <c r="Q18" s="721">
        <v>2539.0529999999999</v>
      </c>
      <c r="R18" s="721">
        <v>85419</v>
      </c>
      <c r="S18" s="721">
        <v>70461.244000000006</v>
      </c>
      <c r="T18" s="721">
        <v>67745.286999999997</v>
      </c>
      <c r="U18" s="721">
        <v>17673.714</v>
      </c>
      <c r="V18" s="721">
        <v>14957.757</v>
      </c>
      <c r="W18" s="721">
        <v>85419</v>
      </c>
    </row>
    <row r="19" spans="1:23" ht="9.75" customHeight="1">
      <c r="A19" s="720">
        <v>2004</v>
      </c>
      <c r="B19" s="721">
        <v>12016.36</v>
      </c>
      <c r="C19" s="721">
        <v>14900.948</v>
      </c>
      <c r="D19" s="721">
        <v>2524.5219999999999</v>
      </c>
      <c r="E19" s="721">
        <v>2630.81</v>
      </c>
      <c r="F19" s="721">
        <v>706.18399999999997</v>
      </c>
      <c r="G19" s="721">
        <v>1752.2929999999999</v>
      </c>
      <c r="H19" s="721">
        <v>6125.14</v>
      </c>
      <c r="I19" s="721">
        <v>1601.308</v>
      </c>
      <c r="J19" s="721">
        <v>7772.125</v>
      </c>
      <c r="K19" s="721">
        <v>16136.201999999999</v>
      </c>
      <c r="L19" s="721">
        <v>3654.681</v>
      </c>
      <c r="M19" s="721">
        <v>933.95</v>
      </c>
      <c r="N19" s="721">
        <v>5043.598</v>
      </c>
      <c r="O19" s="721">
        <v>2612.2139999999999</v>
      </c>
      <c r="P19" s="721">
        <v>2346.2139999999999</v>
      </c>
      <c r="Q19" s="721">
        <v>2377.4499999999998</v>
      </c>
      <c r="R19" s="721">
        <v>83134</v>
      </c>
      <c r="S19" s="721">
        <v>68868.619000000006</v>
      </c>
      <c r="T19" s="721">
        <v>66344.096999999994</v>
      </c>
      <c r="U19" s="721">
        <v>16789.901999999998</v>
      </c>
      <c r="V19" s="721">
        <v>14265.38</v>
      </c>
      <c r="W19" s="721">
        <v>83134</v>
      </c>
    </row>
    <row r="20" spans="1:23" ht="15" customHeight="1">
      <c r="A20" s="720">
        <v>2005</v>
      </c>
      <c r="B20" s="721">
        <v>12035.686</v>
      </c>
      <c r="C20" s="721">
        <v>14666.356</v>
      </c>
      <c r="D20" s="721">
        <v>2365.3870000000002</v>
      </c>
      <c r="E20" s="721">
        <v>2458.732</v>
      </c>
      <c r="F20" s="721">
        <v>696.03399999999999</v>
      </c>
      <c r="G20" s="721">
        <v>1821.5229999999999</v>
      </c>
      <c r="H20" s="721">
        <v>5791.3590000000004</v>
      </c>
      <c r="I20" s="721">
        <v>1530.444</v>
      </c>
      <c r="J20" s="721">
        <v>7512.2790000000005</v>
      </c>
      <c r="K20" s="721">
        <v>15482.785</v>
      </c>
      <c r="L20" s="721">
        <v>3451.9059999999999</v>
      </c>
      <c r="M20" s="721">
        <v>946.51700000000005</v>
      </c>
      <c r="N20" s="721">
        <v>4569.8050000000003</v>
      </c>
      <c r="O20" s="721">
        <v>2397.422</v>
      </c>
      <c r="P20" s="721">
        <v>2441.665</v>
      </c>
      <c r="Q20" s="721">
        <v>2302.1</v>
      </c>
      <c r="R20" s="721">
        <v>80470</v>
      </c>
      <c r="S20" s="721">
        <v>67211.497000000003</v>
      </c>
      <c r="T20" s="721">
        <v>64846.11</v>
      </c>
      <c r="U20" s="721">
        <v>15623.89</v>
      </c>
      <c r="V20" s="721">
        <v>13258.503000000001</v>
      </c>
      <c r="W20" s="721">
        <v>80470</v>
      </c>
    </row>
    <row r="21" spans="1:23" ht="9.75" customHeight="1">
      <c r="A21" s="720">
        <v>2006</v>
      </c>
      <c r="B21" s="721">
        <v>12736.636</v>
      </c>
      <c r="C21" s="721">
        <v>15263.049000000001</v>
      </c>
      <c r="D21" s="721">
        <v>2419.4140000000002</v>
      </c>
      <c r="E21" s="721">
        <v>2565.4769999999999</v>
      </c>
      <c r="F21" s="721">
        <v>658.30799999999999</v>
      </c>
      <c r="G21" s="721">
        <v>1773.6559999999999</v>
      </c>
      <c r="H21" s="721">
        <v>5919.4610000000002</v>
      </c>
      <c r="I21" s="721">
        <v>1598.424</v>
      </c>
      <c r="J21" s="721">
        <v>7862.03</v>
      </c>
      <c r="K21" s="721">
        <v>15441.925999999999</v>
      </c>
      <c r="L21" s="721">
        <v>3805.8510000000001</v>
      </c>
      <c r="M21" s="721">
        <v>944.21400000000006</v>
      </c>
      <c r="N21" s="721">
        <v>4851.2870000000003</v>
      </c>
      <c r="O21" s="721">
        <v>2383.0810000000001</v>
      </c>
      <c r="P21" s="721">
        <v>2598.3820000000001</v>
      </c>
      <c r="Q21" s="721">
        <v>2388.8049999999998</v>
      </c>
      <c r="R21" s="721">
        <v>83210</v>
      </c>
      <c r="S21" s="721">
        <v>69422.926999999996</v>
      </c>
      <c r="T21" s="721">
        <v>67003.513000000006</v>
      </c>
      <c r="U21" s="721">
        <v>16206.487999999999</v>
      </c>
      <c r="V21" s="721">
        <v>13787.074000000001</v>
      </c>
      <c r="W21" s="721">
        <v>83210</v>
      </c>
    </row>
    <row r="22" spans="1:23" ht="9.75" customHeight="1">
      <c r="A22" s="720">
        <v>2007</v>
      </c>
      <c r="B22" s="721">
        <v>13073.441000000001</v>
      </c>
      <c r="C22" s="721">
        <v>15747.93</v>
      </c>
      <c r="D22" s="721">
        <v>2664.1350000000002</v>
      </c>
      <c r="E22" s="721">
        <v>2710.4380000000001</v>
      </c>
      <c r="F22" s="721">
        <v>667.58900000000006</v>
      </c>
      <c r="G22" s="721">
        <v>1759.277</v>
      </c>
      <c r="H22" s="721">
        <v>6403.8429999999998</v>
      </c>
      <c r="I22" s="721">
        <v>1636.9059999999999</v>
      </c>
      <c r="J22" s="721">
        <v>8179.5910000000003</v>
      </c>
      <c r="K22" s="721">
        <v>16830.651000000002</v>
      </c>
      <c r="L22" s="721">
        <v>4100.2719999999999</v>
      </c>
      <c r="M22" s="721">
        <v>1012.602</v>
      </c>
      <c r="N22" s="721">
        <v>5203.9589999999998</v>
      </c>
      <c r="O22" s="721">
        <v>2570.4290000000001</v>
      </c>
      <c r="P22" s="721">
        <v>2579.1819999999998</v>
      </c>
      <c r="Q22" s="721">
        <v>2539.7550000000001</v>
      </c>
      <c r="R22" s="721">
        <v>87680</v>
      </c>
      <c r="S22" s="721">
        <v>73018.513000000006</v>
      </c>
      <c r="T22" s="721">
        <v>70354.377999999997</v>
      </c>
      <c r="U22" s="721">
        <v>17325.621999999999</v>
      </c>
      <c r="V22" s="721">
        <v>14661.486999999999</v>
      </c>
      <c r="W22" s="721">
        <v>87680</v>
      </c>
    </row>
    <row r="23" spans="1:23" ht="9.75" customHeight="1">
      <c r="A23" s="720">
        <v>2008</v>
      </c>
      <c r="B23" s="721">
        <v>13639.136</v>
      </c>
      <c r="C23" s="721">
        <v>17023.095000000001</v>
      </c>
      <c r="D23" s="721">
        <v>2772.596</v>
      </c>
      <c r="E23" s="721">
        <v>2797.7559999999999</v>
      </c>
      <c r="F23" s="721">
        <v>795.97299999999996</v>
      </c>
      <c r="G23" s="721">
        <v>1842.9949999999999</v>
      </c>
      <c r="H23" s="721">
        <v>6572.0429999999997</v>
      </c>
      <c r="I23" s="721">
        <v>1664.0229999999999</v>
      </c>
      <c r="J23" s="721">
        <v>8586.4150000000009</v>
      </c>
      <c r="K23" s="721">
        <v>17175.429</v>
      </c>
      <c r="L23" s="721">
        <v>4225.6310000000003</v>
      </c>
      <c r="M23" s="721">
        <v>1038.5219999999999</v>
      </c>
      <c r="N23" s="721">
        <v>5352.9949999999999</v>
      </c>
      <c r="O23" s="721">
        <v>2699.1039999999998</v>
      </c>
      <c r="P23" s="721">
        <v>2707.886</v>
      </c>
      <c r="Q23" s="721">
        <v>2654.4009999999998</v>
      </c>
      <c r="R23" s="721">
        <v>91548</v>
      </c>
      <c r="S23" s="721">
        <v>76379.721000000005</v>
      </c>
      <c r="T23" s="721">
        <v>73607.125</v>
      </c>
      <c r="U23" s="721">
        <v>17940.875</v>
      </c>
      <c r="V23" s="721">
        <v>15168.279</v>
      </c>
      <c r="W23" s="721">
        <v>91548</v>
      </c>
    </row>
    <row r="24" spans="1:23" ht="9.75" customHeight="1">
      <c r="A24" s="720">
        <v>2009</v>
      </c>
      <c r="B24" s="721">
        <v>13304.579</v>
      </c>
      <c r="C24" s="721">
        <v>17051.900000000001</v>
      </c>
      <c r="D24" s="721">
        <v>2752.0729999999999</v>
      </c>
      <c r="E24" s="721">
        <v>2866.4659999999999</v>
      </c>
      <c r="F24" s="721">
        <v>724.76300000000003</v>
      </c>
      <c r="G24" s="721">
        <v>1861.655</v>
      </c>
      <c r="H24" s="721">
        <v>6431.0889999999999</v>
      </c>
      <c r="I24" s="721">
        <v>1658.5609999999999</v>
      </c>
      <c r="J24" s="721">
        <v>8774.6190000000006</v>
      </c>
      <c r="K24" s="721">
        <v>16913.641</v>
      </c>
      <c r="L24" s="721">
        <v>4376.8670000000002</v>
      </c>
      <c r="M24" s="721">
        <v>1048.25</v>
      </c>
      <c r="N24" s="721">
        <v>5358.3940000000002</v>
      </c>
      <c r="O24" s="721">
        <v>2782.1559999999999</v>
      </c>
      <c r="P24" s="721">
        <v>2772.4</v>
      </c>
      <c r="Q24" s="721">
        <v>2642.587</v>
      </c>
      <c r="R24" s="721">
        <v>91320</v>
      </c>
      <c r="S24" s="721">
        <v>76011.835999999996</v>
      </c>
      <c r="T24" s="721">
        <v>73259.763000000006</v>
      </c>
      <c r="U24" s="721">
        <v>18060.237000000001</v>
      </c>
      <c r="V24" s="721">
        <v>15308.164000000001</v>
      </c>
      <c r="W24" s="721">
        <v>91320</v>
      </c>
    </row>
    <row r="25" spans="1:23" ht="15" customHeight="1">
      <c r="A25" s="720">
        <v>2010</v>
      </c>
      <c r="B25" s="721">
        <v>14401.673000000001</v>
      </c>
      <c r="C25" s="721">
        <v>19100.758000000002</v>
      </c>
      <c r="D25" s="721">
        <v>3112.7570000000001</v>
      </c>
      <c r="E25" s="721">
        <v>3116.9870000000001</v>
      </c>
      <c r="F25" s="721">
        <v>767.173</v>
      </c>
      <c r="G25" s="721">
        <v>1982.0039999999999</v>
      </c>
      <c r="H25" s="721">
        <v>7123.6350000000002</v>
      </c>
      <c r="I25" s="721">
        <v>1816.461</v>
      </c>
      <c r="J25" s="721">
        <v>9859.9590000000007</v>
      </c>
      <c r="K25" s="721">
        <v>18026.624</v>
      </c>
      <c r="L25" s="721">
        <v>4757.9859999999999</v>
      </c>
      <c r="M25" s="721">
        <v>1139.5519999999999</v>
      </c>
      <c r="N25" s="721">
        <v>5739.7830000000004</v>
      </c>
      <c r="O25" s="721">
        <v>2988.125</v>
      </c>
      <c r="P25" s="721">
        <v>3111.9810000000002</v>
      </c>
      <c r="Q25" s="721">
        <v>2880.5419999999999</v>
      </c>
      <c r="R25" s="721">
        <v>99926</v>
      </c>
      <c r="S25" s="721">
        <v>83384.101999999999</v>
      </c>
      <c r="T25" s="721">
        <v>80271.345000000001</v>
      </c>
      <c r="U25" s="721">
        <v>19654.654999999999</v>
      </c>
      <c r="V25" s="721">
        <v>16541.898000000001</v>
      </c>
      <c r="W25" s="721">
        <v>99926</v>
      </c>
    </row>
    <row r="26" spans="1:23" ht="9.75" customHeight="1">
      <c r="A26" s="720">
        <v>2011</v>
      </c>
      <c r="B26" s="721">
        <v>15175.671</v>
      </c>
      <c r="C26" s="721">
        <v>19913.288</v>
      </c>
      <c r="D26" s="721">
        <v>3365.0070000000001</v>
      </c>
      <c r="E26" s="721">
        <v>3334.134</v>
      </c>
      <c r="F26" s="721">
        <v>798.88699999999994</v>
      </c>
      <c r="G26" s="721">
        <v>2103.0500000000002</v>
      </c>
      <c r="H26" s="721">
        <v>7323.2979999999998</v>
      </c>
      <c r="I26" s="721">
        <v>2031.923</v>
      </c>
      <c r="J26" s="721">
        <v>10590.769</v>
      </c>
      <c r="K26" s="721">
        <v>19487.418000000001</v>
      </c>
      <c r="L26" s="721">
        <v>5103.6220000000003</v>
      </c>
      <c r="M26" s="721">
        <v>1174.4939999999999</v>
      </c>
      <c r="N26" s="721">
        <v>6070.1329999999998</v>
      </c>
      <c r="O26" s="721">
        <v>3218.6280000000002</v>
      </c>
      <c r="P26" s="721">
        <v>3216.0610000000001</v>
      </c>
      <c r="Q26" s="721">
        <v>3065.6170000000002</v>
      </c>
      <c r="R26" s="721">
        <v>105972</v>
      </c>
      <c r="S26" s="721">
        <v>88251.565000000002</v>
      </c>
      <c r="T26" s="721">
        <v>84886.558000000005</v>
      </c>
      <c r="U26" s="721">
        <v>21085.441999999999</v>
      </c>
      <c r="V26" s="721">
        <v>17720.435000000001</v>
      </c>
      <c r="W26" s="721">
        <v>105972</v>
      </c>
    </row>
    <row r="27" spans="1:23" ht="9.75" customHeight="1">
      <c r="A27" s="720">
        <v>2012</v>
      </c>
      <c r="B27" s="721">
        <v>15774.795</v>
      </c>
      <c r="C27" s="721">
        <v>20755.786</v>
      </c>
      <c r="D27" s="721">
        <v>3423.145</v>
      </c>
      <c r="E27" s="721">
        <v>3527.232</v>
      </c>
      <c r="F27" s="721">
        <v>834.08100000000002</v>
      </c>
      <c r="G27" s="721">
        <v>2198.1709999999998</v>
      </c>
      <c r="H27" s="721">
        <v>7684.915</v>
      </c>
      <c r="I27" s="721">
        <v>2107.0610000000001</v>
      </c>
      <c r="J27" s="721">
        <v>10889.647999999999</v>
      </c>
      <c r="K27" s="721">
        <v>20376.107</v>
      </c>
      <c r="L27" s="721">
        <v>5253.0450000000001</v>
      </c>
      <c r="M27" s="721">
        <v>1187.078</v>
      </c>
      <c r="N27" s="721">
        <v>6331.1040000000003</v>
      </c>
      <c r="O27" s="721">
        <v>3363.413</v>
      </c>
      <c r="P27" s="721">
        <v>3506.8040000000001</v>
      </c>
      <c r="Q27" s="721">
        <v>3179.6149999999998</v>
      </c>
      <c r="R27" s="721">
        <v>110392</v>
      </c>
      <c r="S27" s="721">
        <v>91883.574999999997</v>
      </c>
      <c r="T27" s="721">
        <v>88460.43</v>
      </c>
      <c r="U27" s="721">
        <v>21931.57</v>
      </c>
      <c r="V27" s="721">
        <v>18508.424999999999</v>
      </c>
      <c r="W27" s="721">
        <v>110392</v>
      </c>
    </row>
    <row r="28" spans="1:23" ht="9.75" customHeight="1">
      <c r="A28" s="720">
        <v>2013</v>
      </c>
      <c r="B28" s="721">
        <v>16307.300999999999</v>
      </c>
      <c r="C28" s="721">
        <v>21517.48</v>
      </c>
      <c r="D28" s="721">
        <v>3581.3910000000001</v>
      </c>
      <c r="E28" s="721">
        <v>3558.683</v>
      </c>
      <c r="F28" s="721">
        <v>872.74400000000003</v>
      </c>
      <c r="G28" s="721">
        <v>2240.2049999999999</v>
      </c>
      <c r="H28" s="721">
        <v>7783.7460000000001</v>
      </c>
      <c r="I28" s="721">
        <v>2109.2150000000001</v>
      </c>
      <c r="J28" s="721">
        <v>10993.911</v>
      </c>
      <c r="K28" s="721">
        <v>20335.168000000001</v>
      </c>
      <c r="L28" s="721">
        <v>5298.11</v>
      </c>
      <c r="M28" s="721">
        <v>1178.183</v>
      </c>
      <c r="N28" s="721">
        <v>6412.549</v>
      </c>
      <c r="O28" s="721">
        <v>3217.2150000000001</v>
      </c>
      <c r="P28" s="721">
        <v>3622.9659999999999</v>
      </c>
      <c r="Q28" s="721">
        <v>3197.1329999999998</v>
      </c>
      <c r="R28" s="721">
        <v>112226</v>
      </c>
      <c r="S28" s="721">
        <v>93731.205000000002</v>
      </c>
      <c r="T28" s="721">
        <v>90149.813999999998</v>
      </c>
      <c r="U28" s="721">
        <v>22076.186000000002</v>
      </c>
      <c r="V28" s="721">
        <v>18494.794999999998</v>
      </c>
      <c r="W28" s="721">
        <v>112226</v>
      </c>
    </row>
    <row r="29" spans="1:23" ht="9.75" customHeight="1">
      <c r="A29" s="720">
        <v>2014</v>
      </c>
      <c r="B29" s="721">
        <v>17211.891</v>
      </c>
      <c r="C29" s="721">
        <v>22945.822</v>
      </c>
      <c r="D29" s="721">
        <v>3879.998</v>
      </c>
      <c r="E29" s="721">
        <v>3887.5949999999998</v>
      </c>
      <c r="F29" s="721">
        <v>856.20100000000002</v>
      </c>
      <c r="G29" s="721">
        <v>2320.5709999999999</v>
      </c>
      <c r="H29" s="721">
        <v>8578.2549999999992</v>
      </c>
      <c r="I29" s="721">
        <v>2274.7269999999999</v>
      </c>
      <c r="J29" s="721">
        <v>11909.234</v>
      </c>
      <c r="K29" s="721">
        <v>21442.302</v>
      </c>
      <c r="L29" s="721">
        <v>5590.9160000000002</v>
      </c>
      <c r="M29" s="721">
        <v>1279.261</v>
      </c>
      <c r="N29" s="721">
        <v>6847.8789999999999</v>
      </c>
      <c r="O29" s="721">
        <v>3399.377</v>
      </c>
      <c r="P29" s="721">
        <v>3799.1959999999999</v>
      </c>
      <c r="Q29" s="721">
        <v>3359.7750000000001</v>
      </c>
      <c r="R29" s="721">
        <v>119583</v>
      </c>
      <c r="S29" s="721">
        <v>99813.646999999997</v>
      </c>
      <c r="T29" s="721">
        <v>95933.649000000005</v>
      </c>
      <c r="U29" s="721">
        <v>23649.350999999999</v>
      </c>
      <c r="V29" s="721">
        <v>19769.352999999999</v>
      </c>
      <c r="W29" s="721">
        <v>119583</v>
      </c>
    </row>
    <row r="30" spans="1:23" ht="15" customHeight="1">
      <c r="A30" s="720">
        <v>2015</v>
      </c>
      <c r="B30" s="721">
        <v>18423.352999999999</v>
      </c>
      <c r="C30" s="721">
        <v>23788.690999999999</v>
      </c>
      <c r="D30" s="721">
        <v>4215.47</v>
      </c>
      <c r="E30" s="721">
        <v>3950.0880000000002</v>
      </c>
      <c r="F30" s="721">
        <v>938.95699999999999</v>
      </c>
      <c r="G30" s="721">
        <v>2524.498</v>
      </c>
      <c r="H30" s="721">
        <v>8975.9030000000002</v>
      </c>
      <c r="I30" s="721">
        <v>2253.7310000000002</v>
      </c>
      <c r="J30" s="721">
        <v>12169.111999999999</v>
      </c>
      <c r="K30" s="721">
        <v>22666.008000000002</v>
      </c>
      <c r="L30" s="721">
        <v>5847.6350000000002</v>
      </c>
      <c r="M30" s="721">
        <v>1265.4480000000001</v>
      </c>
      <c r="N30" s="721">
        <v>7097.5730000000003</v>
      </c>
      <c r="O30" s="721">
        <v>3457.6770000000001</v>
      </c>
      <c r="P30" s="721">
        <v>3967.5419999999999</v>
      </c>
      <c r="Q30" s="721">
        <v>3365.3139999999999</v>
      </c>
      <c r="R30" s="721">
        <v>124907</v>
      </c>
      <c r="S30" s="721">
        <v>104782.617</v>
      </c>
      <c r="T30" s="721">
        <v>100567.147</v>
      </c>
      <c r="U30" s="721">
        <v>24339.852999999999</v>
      </c>
      <c r="V30" s="721">
        <v>20124.383000000002</v>
      </c>
      <c r="W30" s="721">
        <v>124907</v>
      </c>
    </row>
    <row r="31" spans="1:23" ht="9.75" customHeight="1">
      <c r="A31" s="720">
        <v>2016</v>
      </c>
      <c r="B31" s="721">
        <v>19869.295999999998</v>
      </c>
      <c r="C31" s="721">
        <v>25332.473000000002</v>
      </c>
      <c r="D31" s="721">
        <v>4557.3519999999999</v>
      </c>
      <c r="E31" s="721">
        <v>4188.0129999999999</v>
      </c>
      <c r="F31" s="721">
        <v>968.99699999999996</v>
      </c>
      <c r="G31" s="721">
        <v>2611.4499999999998</v>
      </c>
      <c r="H31" s="721">
        <v>9748.2530000000006</v>
      </c>
      <c r="I31" s="721">
        <v>2357.864</v>
      </c>
      <c r="J31" s="721">
        <v>12630.536</v>
      </c>
      <c r="K31" s="721">
        <v>23734.798999999999</v>
      </c>
      <c r="L31" s="721">
        <v>6278.915</v>
      </c>
      <c r="M31" s="721">
        <v>1365.5640000000001</v>
      </c>
      <c r="N31" s="721">
        <v>7474.799</v>
      </c>
      <c r="O31" s="721">
        <v>3645.0839999999998</v>
      </c>
      <c r="P31" s="721">
        <v>4189.3670000000002</v>
      </c>
      <c r="Q31" s="721">
        <v>3595.2379999999998</v>
      </c>
      <c r="R31" s="721">
        <v>132548</v>
      </c>
      <c r="S31" s="721">
        <v>111287.00199999999</v>
      </c>
      <c r="T31" s="721">
        <v>106729.65</v>
      </c>
      <c r="U31" s="721">
        <v>25818.35</v>
      </c>
      <c r="V31" s="721">
        <v>21260.998</v>
      </c>
      <c r="W31" s="721">
        <v>132548</v>
      </c>
    </row>
    <row r="32" spans="1:23" ht="9.75" customHeight="1">
      <c r="A32" s="720">
        <v>2017</v>
      </c>
      <c r="B32" s="721">
        <v>20469.293000000001</v>
      </c>
      <c r="C32" s="721">
        <v>26377.690999999999</v>
      </c>
      <c r="D32" s="721">
        <v>4813.7089999999998</v>
      </c>
      <c r="E32" s="721">
        <v>4287.34</v>
      </c>
      <c r="F32" s="721">
        <v>986.98900000000003</v>
      </c>
      <c r="G32" s="721">
        <v>2736.2370000000001</v>
      </c>
      <c r="H32" s="721">
        <v>10064.754000000001</v>
      </c>
      <c r="I32" s="721">
        <v>3200.739</v>
      </c>
      <c r="J32" s="721">
        <v>13099.875</v>
      </c>
      <c r="K32" s="721">
        <v>24575.7</v>
      </c>
      <c r="L32" s="721">
        <v>6473.4059999999999</v>
      </c>
      <c r="M32" s="721">
        <v>1382.615</v>
      </c>
      <c r="N32" s="721">
        <v>7714.6940000000004</v>
      </c>
      <c r="O32" s="721">
        <v>3703.076</v>
      </c>
      <c r="P32" s="721">
        <v>4441.9709999999995</v>
      </c>
      <c r="Q32" s="721">
        <v>3665.9110000000001</v>
      </c>
      <c r="R32" s="721">
        <v>137994</v>
      </c>
      <c r="S32" s="721">
        <v>115422.24</v>
      </c>
      <c r="T32" s="721">
        <v>110608.531</v>
      </c>
      <c r="U32" s="721">
        <v>27385.469000000001</v>
      </c>
      <c r="V32" s="721">
        <v>22571.759999999998</v>
      </c>
      <c r="W32" s="721">
        <v>137994</v>
      </c>
    </row>
    <row r="33" spans="1:23" s="236" customFormat="1" ht="9.75" customHeight="1">
      <c r="A33" s="720">
        <v>2018</v>
      </c>
      <c r="B33" s="721">
        <v>22244.331999999999</v>
      </c>
      <c r="C33" s="721">
        <v>28622.44</v>
      </c>
      <c r="D33" s="721">
        <v>5198.8739999999998</v>
      </c>
      <c r="E33" s="721">
        <v>4790.4970000000003</v>
      </c>
      <c r="F33" s="721">
        <v>1075.2919999999999</v>
      </c>
      <c r="G33" s="721">
        <v>3097.2629999999999</v>
      </c>
      <c r="H33" s="721">
        <v>10704.233</v>
      </c>
      <c r="I33" s="721">
        <v>2742.1669999999999</v>
      </c>
      <c r="J33" s="721">
        <v>13967.316999999999</v>
      </c>
      <c r="K33" s="721">
        <v>26186.720000000001</v>
      </c>
      <c r="L33" s="721">
        <v>6917.5039999999999</v>
      </c>
      <c r="M33" s="721">
        <v>1448.694</v>
      </c>
      <c r="N33" s="721">
        <v>8265.1039999999994</v>
      </c>
      <c r="O33" s="721">
        <v>4029.6909999999998</v>
      </c>
      <c r="P33" s="721">
        <v>4925.8919999999998</v>
      </c>
      <c r="Q33" s="721">
        <v>3827.98</v>
      </c>
      <c r="R33" s="721">
        <v>148044</v>
      </c>
      <c r="S33" s="721">
        <v>124388.561</v>
      </c>
      <c r="T33" s="721">
        <v>119189.68700000001</v>
      </c>
      <c r="U33" s="721">
        <v>28854.312999999998</v>
      </c>
      <c r="V33" s="721">
        <v>23655.438999999998</v>
      </c>
      <c r="W33" s="721">
        <v>148044</v>
      </c>
    </row>
    <row r="34" spans="1:23" ht="9.75" customHeight="1">
      <c r="A34" s="720">
        <v>2019</v>
      </c>
      <c r="B34" s="721">
        <v>23053.425999999999</v>
      </c>
      <c r="C34" s="721">
        <v>30126.530999999999</v>
      </c>
      <c r="D34" s="721">
        <v>5507.634</v>
      </c>
      <c r="E34" s="721">
        <v>5143.9470000000001</v>
      </c>
      <c r="F34" s="721">
        <v>1076.7139999999999</v>
      </c>
      <c r="G34" s="721">
        <v>3333.5929999999998</v>
      </c>
      <c r="H34" s="721">
        <v>10919.583000000001</v>
      </c>
      <c r="I34" s="721">
        <v>2932.2910000000002</v>
      </c>
      <c r="J34" s="721">
        <v>14797.828</v>
      </c>
      <c r="K34" s="721">
        <v>27058.116000000002</v>
      </c>
      <c r="L34" s="721">
        <v>7142.5770000000002</v>
      </c>
      <c r="M34" s="721">
        <v>1486.06</v>
      </c>
      <c r="N34" s="721">
        <v>8562.9940000000006</v>
      </c>
      <c r="O34" s="721">
        <v>4144.7610000000004</v>
      </c>
      <c r="P34" s="721">
        <v>5216.027</v>
      </c>
      <c r="Q34" s="721">
        <v>3820.9180000000001</v>
      </c>
      <c r="R34" s="721">
        <v>154323</v>
      </c>
      <c r="S34" s="721">
        <v>129718.08900000001</v>
      </c>
      <c r="T34" s="721">
        <v>124210.455</v>
      </c>
      <c r="U34" s="721">
        <v>30112.544999999998</v>
      </c>
      <c r="V34" s="721">
        <v>24604.911</v>
      </c>
      <c r="W34" s="721">
        <v>154323</v>
      </c>
    </row>
    <row r="35" spans="1:23" ht="12.65" customHeight="1">
      <c r="A35" s="720">
        <v>2020</v>
      </c>
      <c r="B35" s="721">
        <v>24681.933000000001</v>
      </c>
      <c r="C35" s="721">
        <v>32776.498</v>
      </c>
      <c r="D35" s="721">
        <v>6068.19</v>
      </c>
      <c r="E35" s="721">
        <v>5538.36</v>
      </c>
      <c r="F35" s="721">
        <v>1085.8389999999999</v>
      </c>
      <c r="G35" s="721">
        <v>3573.8249999999998</v>
      </c>
      <c r="H35" s="721">
        <v>11495.281000000001</v>
      </c>
      <c r="I35" s="721">
        <v>3297.6579999999999</v>
      </c>
      <c r="J35" s="721">
        <v>16445.708999999999</v>
      </c>
      <c r="K35" s="721">
        <v>29785.126</v>
      </c>
      <c r="L35" s="721">
        <v>7824.14</v>
      </c>
      <c r="M35" s="721">
        <v>1591.1179999999999</v>
      </c>
      <c r="N35" s="721">
        <v>9035.4650000000001</v>
      </c>
      <c r="O35" s="721">
        <v>4394.3040000000001</v>
      </c>
      <c r="P35" s="721">
        <v>5678.5619999999999</v>
      </c>
      <c r="Q35" s="721">
        <v>4056.9920000000002</v>
      </c>
      <c r="R35" s="721">
        <v>167329</v>
      </c>
      <c r="S35" s="721">
        <v>141006.22099999999</v>
      </c>
      <c r="T35" s="721">
        <v>134938.03099999999</v>
      </c>
      <c r="U35" s="721">
        <v>32390.969000000001</v>
      </c>
      <c r="V35" s="721">
        <v>26322.778999999999</v>
      </c>
      <c r="W35" s="721">
        <v>167329</v>
      </c>
    </row>
    <row r="36" spans="1:23" ht="9.75" customHeight="1">
      <c r="A36" s="720">
        <v>2021</v>
      </c>
      <c r="B36" s="721">
        <v>26182.967000000001</v>
      </c>
      <c r="C36" s="721">
        <v>36072.438999999998</v>
      </c>
      <c r="D36" s="721">
        <v>6276.1750000000002</v>
      </c>
      <c r="E36" s="721">
        <v>5706.9669999999996</v>
      </c>
      <c r="F36" s="721">
        <v>1199.6420000000001</v>
      </c>
      <c r="G36" s="721">
        <v>3998.0230000000001</v>
      </c>
      <c r="H36" s="721">
        <v>12215.376</v>
      </c>
      <c r="I36" s="721">
        <v>3507.61</v>
      </c>
      <c r="J36" s="721">
        <v>17676.060000000001</v>
      </c>
      <c r="K36" s="721">
        <v>32253.32</v>
      </c>
      <c r="L36" s="721">
        <v>8395.0069999999996</v>
      </c>
      <c r="M36" s="721">
        <v>1670.9190000000001</v>
      </c>
      <c r="N36" s="721">
        <v>9471.3490000000002</v>
      </c>
      <c r="O36" s="721">
        <v>4816.7190000000001</v>
      </c>
      <c r="P36" s="721">
        <v>6076.9840000000004</v>
      </c>
      <c r="Q36" s="721">
        <v>4282.4449999999997</v>
      </c>
      <c r="R36" s="721">
        <v>179802</v>
      </c>
      <c r="S36" s="721">
        <v>152016.91200000001</v>
      </c>
      <c r="T36" s="721">
        <v>145740.73699999999</v>
      </c>
      <c r="U36" s="721">
        <v>34061.264999999999</v>
      </c>
      <c r="V36" s="721">
        <v>27785.09</v>
      </c>
      <c r="W36" s="721">
        <v>179802</v>
      </c>
    </row>
    <row r="37" spans="1:23" ht="9.75" customHeight="1">
      <c r="A37" s="720">
        <v>2022</v>
      </c>
      <c r="B37" s="721">
        <v>30281.195</v>
      </c>
      <c r="C37" s="721">
        <v>43047.866000000002</v>
      </c>
      <c r="D37" s="721">
        <v>7327.3620000000001</v>
      </c>
      <c r="E37" s="721">
        <v>6692.6210000000001</v>
      </c>
      <c r="F37" s="721">
        <v>1364.5160000000001</v>
      </c>
      <c r="G37" s="721">
        <v>4792.6819999999998</v>
      </c>
      <c r="H37" s="721">
        <v>14009.516</v>
      </c>
      <c r="I37" s="721">
        <v>4182.6589999999997</v>
      </c>
      <c r="J37" s="721">
        <v>20925.857</v>
      </c>
      <c r="K37" s="721">
        <v>37919.296999999999</v>
      </c>
      <c r="L37" s="721">
        <v>9918.857</v>
      </c>
      <c r="M37" s="721">
        <v>1911.69</v>
      </c>
      <c r="N37" s="721">
        <v>11212.821</v>
      </c>
      <c r="O37" s="721">
        <v>5424.2370000000001</v>
      </c>
      <c r="P37" s="721">
        <v>7260.3559999999998</v>
      </c>
      <c r="Q37" s="721">
        <v>4830.4660000000003</v>
      </c>
      <c r="R37" s="721">
        <v>211102</v>
      </c>
      <c r="S37" s="721">
        <v>178759.19399999999</v>
      </c>
      <c r="T37" s="721">
        <v>171431.83199999999</v>
      </c>
      <c r="U37" s="721">
        <v>39670.165999999997</v>
      </c>
      <c r="V37" s="721">
        <v>32342.804</v>
      </c>
      <c r="W37" s="721">
        <v>211102</v>
      </c>
    </row>
    <row r="38" spans="1:23" ht="28" customHeight="1">
      <c r="A38" s="719"/>
      <c r="B38" s="1228" t="s">
        <v>20</v>
      </c>
      <c r="C38" s="1229"/>
      <c r="D38" s="1229"/>
      <c r="E38" s="1229"/>
      <c r="F38" s="1229"/>
      <c r="G38" s="1229"/>
      <c r="H38" s="1229"/>
      <c r="I38" s="1229"/>
      <c r="J38" s="1229"/>
      <c r="K38" s="1228" t="s">
        <v>20</v>
      </c>
      <c r="L38" s="1229"/>
      <c r="M38" s="1229"/>
      <c r="N38" s="1229"/>
      <c r="O38" s="1229"/>
      <c r="P38" s="1229"/>
      <c r="Q38" s="1229"/>
      <c r="R38" s="1229"/>
      <c r="S38" s="1228" t="s">
        <v>20</v>
      </c>
      <c r="T38" s="1229"/>
      <c r="U38" s="1229"/>
      <c r="V38" s="1229"/>
      <c r="W38" s="1229"/>
    </row>
    <row r="39" spans="1:23" ht="15" customHeight="1">
      <c r="A39" s="720">
        <v>1992</v>
      </c>
      <c r="B39" s="722">
        <v>12.104602592814249</v>
      </c>
      <c r="C39" s="722">
        <v>15.532993302418003</v>
      </c>
      <c r="D39" s="722">
        <v>27.92530836394759</v>
      </c>
      <c r="E39" s="722">
        <v>45.411531959869862</v>
      </c>
      <c r="F39" s="722">
        <v>1.8001362752760577</v>
      </c>
      <c r="G39" s="722">
        <v>9.4118707133240758</v>
      </c>
      <c r="H39" s="722">
        <v>14.402788578827487</v>
      </c>
      <c r="I39" s="722">
        <v>43.295815423912764</v>
      </c>
      <c r="J39" s="722">
        <v>14.435685540550901</v>
      </c>
      <c r="K39" s="722">
        <v>11.510238602585446</v>
      </c>
      <c r="L39" s="722">
        <v>8.6299353467445012</v>
      </c>
      <c r="M39" s="722">
        <v>9.7542359477757774</v>
      </c>
      <c r="N39" s="722">
        <v>46.939155894231902</v>
      </c>
      <c r="O39" s="722">
        <v>50.08063913308402</v>
      </c>
      <c r="P39" s="722">
        <v>13.963314841633979</v>
      </c>
      <c r="Q39" s="722">
        <v>70.812869538363316</v>
      </c>
      <c r="R39" s="722">
        <v>18.78038408936801</v>
      </c>
      <c r="S39" s="722">
        <v>13.575039151379629</v>
      </c>
      <c r="T39" s="722">
        <v>12.783808268850281</v>
      </c>
      <c r="U39" s="722">
        <v>45.436580153008066</v>
      </c>
      <c r="V39" s="722">
        <v>51.122026937002751</v>
      </c>
      <c r="W39" s="722">
        <v>18.78038408936801</v>
      </c>
    </row>
    <row r="40" spans="1:23" ht="9.75" customHeight="1">
      <c r="A40" s="720">
        <v>1993</v>
      </c>
      <c r="B40" s="722">
        <v>0.14600039970421338</v>
      </c>
      <c r="C40" s="722">
        <v>3.6023221412230408</v>
      </c>
      <c r="D40" s="722">
        <v>5.2197692530623749</v>
      </c>
      <c r="E40" s="722">
        <v>24.335477891352088</v>
      </c>
      <c r="F40" s="722">
        <v>4.4404470714457966</v>
      </c>
      <c r="G40" s="722">
        <v>4.9924588506771697</v>
      </c>
      <c r="H40" s="722">
        <v>-2.4570983253403096</v>
      </c>
      <c r="I40" s="722">
        <v>21.718968495003296</v>
      </c>
      <c r="J40" s="722">
        <v>3.1548435462940234</v>
      </c>
      <c r="K40" s="722">
        <v>-1.4164844272751864</v>
      </c>
      <c r="L40" s="722">
        <v>-4.9972159086690775</v>
      </c>
      <c r="M40" s="722">
        <v>4.2288143235803002</v>
      </c>
      <c r="N40" s="722">
        <v>32.644023585391544</v>
      </c>
      <c r="O40" s="722">
        <v>25.436931644242467</v>
      </c>
      <c r="P40" s="722">
        <v>2.0832698638478861</v>
      </c>
      <c r="Q40" s="722">
        <v>24.05475440792949</v>
      </c>
      <c r="R40" s="722">
        <v>5.4725597956498184</v>
      </c>
      <c r="S40" s="722">
        <v>0.90626989230277544</v>
      </c>
      <c r="T40" s="722">
        <v>0.63650673440526984</v>
      </c>
      <c r="U40" s="722">
        <v>22.143458637428232</v>
      </c>
      <c r="V40" s="722">
        <v>26.794719084370961</v>
      </c>
      <c r="W40" s="722">
        <v>5.4725597956498184</v>
      </c>
    </row>
    <row r="41" spans="1:23" s="236" customFormat="1" ht="9.75" customHeight="1">
      <c r="A41" s="720">
        <v>1994</v>
      </c>
      <c r="B41" s="722">
        <v>0.58521154877356429</v>
      </c>
      <c r="C41" s="722">
        <v>1.8100616430264154</v>
      </c>
      <c r="D41" s="722">
        <v>8.1381031446693584</v>
      </c>
      <c r="E41" s="722">
        <v>31.212547131363813</v>
      </c>
      <c r="F41" s="722">
        <v>-3.9289812286327557</v>
      </c>
      <c r="G41" s="722">
        <v>0.31937027226450287</v>
      </c>
      <c r="H41" s="722">
        <v>2.5716880161050071</v>
      </c>
      <c r="I41" s="722">
        <v>32.56613376567406</v>
      </c>
      <c r="J41" s="722">
        <v>5.2501336499852611</v>
      </c>
      <c r="K41" s="722">
        <v>2.0949791701330787</v>
      </c>
      <c r="L41" s="722">
        <v>3.2387731981274932</v>
      </c>
      <c r="M41" s="722">
        <v>-0.59906411841417484</v>
      </c>
      <c r="N41" s="722">
        <v>33.791739277561994</v>
      </c>
      <c r="O41" s="722">
        <v>19.793563203546455</v>
      </c>
      <c r="P41" s="722">
        <v>4.8245829181238307</v>
      </c>
      <c r="Q41" s="722">
        <v>18.602596290196541</v>
      </c>
      <c r="R41" s="722">
        <v>7.7920886540437397</v>
      </c>
      <c r="S41" s="722">
        <v>2.5470640665246975</v>
      </c>
      <c r="T41" s="722">
        <v>2.1814800344485801</v>
      </c>
      <c r="U41" s="722">
        <v>23.727492715550483</v>
      </c>
      <c r="V41" s="722">
        <v>27.282994508077245</v>
      </c>
      <c r="W41" s="722">
        <v>7.7920886540437397</v>
      </c>
    </row>
    <row r="42" spans="1:23" ht="9.75" customHeight="1">
      <c r="A42" s="720">
        <v>1995</v>
      </c>
      <c r="B42" s="722">
        <v>1.115395700146308</v>
      </c>
      <c r="C42" s="722">
        <v>-6.5391509067673708</v>
      </c>
      <c r="D42" s="722">
        <v>3.4579800578806315</v>
      </c>
      <c r="E42" s="722">
        <v>20.425699605319675</v>
      </c>
      <c r="F42" s="722">
        <v>-2.827853021784315</v>
      </c>
      <c r="G42" s="722">
        <v>0.59554266707907744</v>
      </c>
      <c r="H42" s="722">
        <v>-1.6841325854312974</v>
      </c>
      <c r="I42" s="722">
        <v>13.923880146449831</v>
      </c>
      <c r="J42" s="722">
        <v>-2.3671586639231439</v>
      </c>
      <c r="K42" s="722">
        <v>0.41162089365659899</v>
      </c>
      <c r="L42" s="722">
        <v>-3.5074940140669155</v>
      </c>
      <c r="M42" s="722">
        <v>-2.4084546728812617</v>
      </c>
      <c r="N42" s="722">
        <v>3.7455437403649454</v>
      </c>
      <c r="O42" s="722">
        <v>1.4779768245118261</v>
      </c>
      <c r="P42" s="722">
        <v>2.7005986240776272</v>
      </c>
      <c r="Q42" s="722">
        <v>-4.8480919260347477</v>
      </c>
      <c r="R42" s="722">
        <v>0.36254702047624721</v>
      </c>
      <c r="S42" s="722">
        <v>-1.4038407047933685</v>
      </c>
      <c r="T42" s="722">
        <v>-1.7402749480377429</v>
      </c>
      <c r="U42" s="722">
        <v>5.2949896060912298</v>
      </c>
      <c r="V42" s="722">
        <v>5.6509417137177111</v>
      </c>
      <c r="W42" s="722">
        <v>0.36254702047624721</v>
      </c>
    </row>
    <row r="43" spans="1:23" ht="9.75" customHeight="1">
      <c r="A43" s="720">
        <v>1996</v>
      </c>
      <c r="B43" s="722">
        <v>-3.9757538491289712</v>
      </c>
      <c r="C43" s="722">
        <v>-7.6666698607959507</v>
      </c>
      <c r="D43" s="722">
        <v>-9.1054891911885516</v>
      </c>
      <c r="E43" s="722">
        <v>-6.4142526160545339</v>
      </c>
      <c r="F43" s="722">
        <v>-10.371967886284535</v>
      </c>
      <c r="G43" s="722">
        <v>-8.9250232512772492</v>
      </c>
      <c r="H43" s="722">
        <v>-4.216687035049719</v>
      </c>
      <c r="I43" s="722">
        <v>-5.519522433166598</v>
      </c>
      <c r="J43" s="722">
        <v>-6.6442522485070983</v>
      </c>
      <c r="K43" s="722">
        <v>-2.7693952575881751</v>
      </c>
      <c r="L43" s="722">
        <v>-9.0335730914996688</v>
      </c>
      <c r="M43" s="722">
        <v>-5.003002224312592</v>
      </c>
      <c r="N43" s="722">
        <v>0.44208464977466738</v>
      </c>
      <c r="O43" s="722">
        <v>-1.7203602550211747</v>
      </c>
      <c r="P43" s="722">
        <v>-8.0690371776149821</v>
      </c>
      <c r="Q43" s="722">
        <v>-9.3156841326542228</v>
      </c>
      <c r="R43" s="722">
        <v>-5.1650159419306698</v>
      </c>
      <c r="S43" s="722">
        <v>-5.7318096860249605</v>
      </c>
      <c r="T43" s="722">
        <v>-5.4860030958663435</v>
      </c>
      <c r="U43" s="722">
        <v>-4.4624025170746462</v>
      </c>
      <c r="V43" s="722">
        <v>-3.5813991496283486</v>
      </c>
      <c r="W43" s="722">
        <v>-5.1650159419306698</v>
      </c>
    </row>
    <row r="44" spans="1:23" ht="9.75" customHeight="1">
      <c r="A44" s="720">
        <v>1997</v>
      </c>
      <c r="B44" s="722">
        <v>-2.8885776726199635</v>
      </c>
      <c r="C44" s="722">
        <v>-3.4123494346057694</v>
      </c>
      <c r="D44" s="722">
        <v>-5.8364971951020008</v>
      </c>
      <c r="E44" s="722">
        <v>-6.8937875391233847</v>
      </c>
      <c r="F44" s="722">
        <v>4.3463997533238627</v>
      </c>
      <c r="G44" s="722">
        <v>-3.3582642149115065</v>
      </c>
      <c r="H44" s="722">
        <v>-5.1524090960760676</v>
      </c>
      <c r="I44" s="722">
        <v>-1.067801558798698</v>
      </c>
      <c r="J44" s="722">
        <v>-2.9290010874233232</v>
      </c>
      <c r="K44" s="722">
        <v>-1.1447767438369056</v>
      </c>
      <c r="L44" s="722">
        <v>-1.6716360246877016</v>
      </c>
      <c r="M44" s="722">
        <v>-1.5317708141761155</v>
      </c>
      <c r="N44" s="722">
        <v>-10.984375267564909</v>
      </c>
      <c r="O44" s="722">
        <v>-3.3628578828432261</v>
      </c>
      <c r="P44" s="722">
        <v>-2.2700182418060044</v>
      </c>
      <c r="Q44" s="722">
        <v>-2.9669288958374014</v>
      </c>
      <c r="R44" s="722">
        <v>-3.7688779205450791</v>
      </c>
      <c r="S44" s="722">
        <v>-2.8295001169147791</v>
      </c>
      <c r="T44" s="722">
        <v>-2.6188002638520151</v>
      </c>
      <c r="U44" s="722">
        <v>-6.2593235715824855</v>
      </c>
      <c r="V44" s="722">
        <v>-6.3349562848156058</v>
      </c>
      <c r="W44" s="722">
        <v>-3.7688779205450791</v>
      </c>
    </row>
    <row r="45" spans="1:23" ht="15" customHeight="1">
      <c r="A45" s="720">
        <v>1998</v>
      </c>
      <c r="B45" s="722">
        <v>-1.4613230440386233</v>
      </c>
      <c r="C45" s="722">
        <v>2.6883002578331037</v>
      </c>
      <c r="D45" s="722">
        <v>-12.452143636247657</v>
      </c>
      <c r="E45" s="722">
        <v>-13.664426814049882</v>
      </c>
      <c r="F45" s="722">
        <v>3.3486121549615242</v>
      </c>
      <c r="G45" s="722">
        <v>-3.0589575718117388</v>
      </c>
      <c r="H45" s="722">
        <v>1.784451674961762</v>
      </c>
      <c r="I45" s="722">
        <v>-15.396243509531372</v>
      </c>
      <c r="J45" s="722">
        <v>0.33932323363182049</v>
      </c>
      <c r="K45" s="722">
        <v>-1.9281532841238553</v>
      </c>
      <c r="L45" s="722">
        <v>1.9190391648572491</v>
      </c>
      <c r="M45" s="722">
        <v>-0.40008139247984603</v>
      </c>
      <c r="N45" s="722">
        <v>-12.668298878490209</v>
      </c>
      <c r="O45" s="722">
        <v>-14.34554149918347</v>
      </c>
      <c r="P45" s="722">
        <v>-2.0744152263517517</v>
      </c>
      <c r="Q45" s="722">
        <v>-11.381693463668451</v>
      </c>
      <c r="R45" s="722">
        <v>-4.0939584843247667</v>
      </c>
      <c r="S45" s="722">
        <v>-0.83600450614711563</v>
      </c>
      <c r="T45" s="722">
        <v>-4.8957780461071278E-2</v>
      </c>
      <c r="U45" s="722">
        <v>-13.193390627684446</v>
      </c>
      <c r="V45" s="722">
        <v>-13.326686167616018</v>
      </c>
      <c r="W45" s="722">
        <v>-4.0939584843247667</v>
      </c>
    </row>
    <row r="46" spans="1:23" ht="9.75" customHeight="1">
      <c r="A46" s="720">
        <v>1999</v>
      </c>
      <c r="B46" s="722">
        <v>2.7443068332363736</v>
      </c>
      <c r="C46" s="722">
        <v>3.2653963295298674</v>
      </c>
      <c r="D46" s="722">
        <v>-7.140697804923084</v>
      </c>
      <c r="E46" s="722">
        <v>-11.898652136301788</v>
      </c>
      <c r="F46" s="722">
        <v>2.1187314767668064</v>
      </c>
      <c r="G46" s="722">
        <v>1.6889761740177298</v>
      </c>
      <c r="H46" s="722">
        <v>9.694100357867548E-2</v>
      </c>
      <c r="I46" s="722">
        <v>-9.9128620794534239</v>
      </c>
      <c r="J46" s="722">
        <v>2.2430306747673474</v>
      </c>
      <c r="K46" s="722">
        <v>0.41471882000112731</v>
      </c>
      <c r="L46" s="722">
        <v>2.6595428195466355</v>
      </c>
      <c r="M46" s="722">
        <v>-4.2438831333280032E-2</v>
      </c>
      <c r="N46" s="722">
        <v>-8.0523459536493185</v>
      </c>
      <c r="O46" s="722">
        <v>-12.880088916305155</v>
      </c>
      <c r="P46" s="722">
        <v>1.7209514741518652</v>
      </c>
      <c r="Q46" s="722">
        <v>-11.107896557645043</v>
      </c>
      <c r="R46" s="722">
        <v>-1.4329173771508292</v>
      </c>
      <c r="S46" s="722">
        <v>1.3495933199061663</v>
      </c>
      <c r="T46" s="722">
        <v>1.853464458794045</v>
      </c>
      <c r="U46" s="722">
        <v>-9.9452488002663841</v>
      </c>
      <c r="V46" s="722">
        <v>-10.454668963787871</v>
      </c>
      <c r="W46" s="722">
        <v>-1.4329173771508292</v>
      </c>
    </row>
    <row r="47" spans="1:23" ht="9.75" customHeight="1">
      <c r="A47" s="720">
        <v>2000</v>
      </c>
      <c r="B47" s="722">
        <v>1.4371857009904299</v>
      </c>
      <c r="C47" s="722">
        <v>1.0704275649277331</v>
      </c>
      <c r="D47" s="722">
        <v>-10.549124074144469</v>
      </c>
      <c r="E47" s="722">
        <v>-10.085016801042002</v>
      </c>
      <c r="F47" s="722">
        <v>-6.5955983317948546</v>
      </c>
      <c r="G47" s="722">
        <v>-8.4088235384526886</v>
      </c>
      <c r="H47" s="722">
        <v>3.5932409340295326</v>
      </c>
      <c r="I47" s="722">
        <v>-12.466109567144734</v>
      </c>
      <c r="J47" s="722">
        <v>-2.6450298124524134</v>
      </c>
      <c r="K47" s="722">
        <v>-2.0812657824734022</v>
      </c>
      <c r="L47" s="722">
        <v>0.57483638286565109</v>
      </c>
      <c r="M47" s="722">
        <v>-0.59627189366435196</v>
      </c>
      <c r="N47" s="722">
        <v>-14.456309980531667</v>
      </c>
      <c r="O47" s="722">
        <v>-16.225755101062262</v>
      </c>
      <c r="P47" s="722">
        <v>-1.8138510644736912</v>
      </c>
      <c r="Q47" s="722">
        <v>-13.695711248261608</v>
      </c>
      <c r="R47" s="722">
        <v>-3.6279819534682565</v>
      </c>
      <c r="S47" s="722">
        <v>-0.89610848595823245</v>
      </c>
      <c r="T47" s="722">
        <v>-0.3738211221413128</v>
      </c>
      <c r="U47" s="722">
        <v>-13.161189305785097</v>
      </c>
      <c r="V47" s="722">
        <v>-13.653205364324966</v>
      </c>
      <c r="W47" s="722">
        <v>-3.6279819534682565</v>
      </c>
    </row>
    <row r="48" spans="1:23" ht="9.75" customHeight="1">
      <c r="A48" s="720">
        <v>2001</v>
      </c>
      <c r="B48" s="722">
        <v>-3.5960604086793744</v>
      </c>
      <c r="C48" s="722">
        <v>0.22919845521194804</v>
      </c>
      <c r="D48" s="722">
        <v>-15.105915235122016</v>
      </c>
      <c r="E48" s="722">
        <v>-12.10234959582796</v>
      </c>
      <c r="F48" s="722">
        <v>-1.4524275565654214</v>
      </c>
      <c r="G48" s="722">
        <v>0.90648925872316721</v>
      </c>
      <c r="H48" s="722">
        <v>-3.5158982856428853</v>
      </c>
      <c r="I48" s="722">
        <v>-8.7514746970960182</v>
      </c>
      <c r="J48" s="722">
        <v>-5.0842939260338955</v>
      </c>
      <c r="K48" s="722">
        <v>-2.5958021338899417</v>
      </c>
      <c r="L48" s="722">
        <v>-5.4436639455966986</v>
      </c>
      <c r="M48" s="722">
        <v>-5.7302975702107961</v>
      </c>
      <c r="N48" s="722">
        <v>-13.56487325416396</v>
      </c>
      <c r="O48" s="722">
        <v>-15.101497032607972</v>
      </c>
      <c r="P48" s="722">
        <v>-5.9708382286816644</v>
      </c>
      <c r="Q48" s="722">
        <v>-6.6596762883143699</v>
      </c>
      <c r="R48" s="722">
        <v>-4.9803153621769374</v>
      </c>
      <c r="S48" s="722">
        <v>-3.3403348280908531</v>
      </c>
      <c r="T48" s="722">
        <v>-2.7687627675455078</v>
      </c>
      <c r="U48" s="722">
        <v>-12.413172614510293</v>
      </c>
      <c r="V48" s="722">
        <v>-11.887726141967299</v>
      </c>
      <c r="W48" s="722">
        <v>-4.9803153621769374</v>
      </c>
    </row>
    <row r="49" spans="1:23" ht="9.75" customHeight="1">
      <c r="A49" s="720">
        <v>2002</v>
      </c>
      <c r="B49" s="722">
        <v>-3.5061711503325874</v>
      </c>
      <c r="C49" s="722">
        <v>-3.7998034061827455</v>
      </c>
      <c r="D49" s="722">
        <v>-4.7280097216513077</v>
      </c>
      <c r="E49" s="722">
        <v>-9.4695032800322743</v>
      </c>
      <c r="F49" s="722">
        <v>-4.5781773684334803</v>
      </c>
      <c r="G49" s="722">
        <v>-2.8752578818480639</v>
      </c>
      <c r="H49" s="722">
        <v>-6.3867885014531272</v>
      </c>
      <c r="I49" s="722">
        <v>-6.879291676636897</v>
      </c>
      <c r="J49" s="722">
        <v>-1.6348099147905679</v>
      </c>
      <c r="K49" s="722">
        <v>-4.9842586498841852</v>
      </c>
      <c r="L49" s="722">
        <v>-0.29185209100224713</v>
      </c>
      <c r="M49" s="722">
        <v>0.94029485893469777</v>
      </c>
      <c r="N49" s="722">
        <v>-2.9892579515076982</v>
      </c>
      <c r="O49" s="722">
        <v>-3.4445292068756403</v>
      </c>
      <c r="P49" s="722">
        <v>-0.80507168940491569</v>
      </c>
      <c r="Q49" s="722">
        <v>-7.000078391116336</v>
      </c>
      <c r="R49" s="722">
        <v>-4.0058821635198525</v>
      </c>
      <c r="S49" s="722">
        <v>-3.6903300128502945</v>
      </c>
      <c r="T49" s="722">
        <v>-3.6463158365814174</v>
      </c>
      <c r="U49" s="722">
        <v>-5.3474320579216101</v>
      </c>
      <c r="V49" s="722">
        <v>-5.4638879643399827</v>
      </c>
      <c r="W49" s="722">
        <v>-4.0058821635198525</v>
      </c>
    </row>
    <row r="50" spans="1:23" ht="15" customHeight="1">
      <c r="A50" s="720">
        <v>2003</v>
      </c>
      <c r="B50" s="722">
        <v>-5.9783817620672632</v>
      </c>
      <c r="C50" s="722">
        <v>-3.386690021021709</v>
      </c>
      <c r="D50" s="722">
        <v>-8.5228975931979836</v>
      </c>
      <c r="E50" s="722">
        <v>-2.6169727683833104</v>
      </c>
      <c r="F50" s="722">
        <v>-1.9343578875047671</v>
      </c>
      <c r="G50" s="722">
        <v>-9.1824304888334023</v>
      </c>
      <c r="H50" s="722">
        <v>-2.1358162130600444</v>
      </c>
      <c r="I50" s="722">
        <v>-9.4471505601633901</v>
      </c>
      <c r="J50" s="722">
        <v>-4.2707931517519429</v>
      </c>
      <c r="K50" s="722">
        <v>-4.2437496671675641</v>
      </c>
      <c r="L50" s="722">
        <v>-5.8515509724296821</v>
      </c>
      <c r="M50" s="722">
        <v>-8.8832010421842439E-2</v>
      </c>
      <c r="N50" s="722">
        <v>-1.7815126176560874</v>
      </c>
      <c r="O50" s="722">
        <v>-9.3725553731288649</v>
      </c>
      <c r="P50" s="722">
        <v>-3.1667628883614514</v>
      </c>
      <c r="Q50" s="722">
        <v>-3.1579979182646154</v>
      </c>
      <c r="R50" s="722">
        <v>-4.4861401527434559</v>
      </c>
      <c r="S50" s="722">
        <v>-4.4736105551678547</v>
      </c>
      <c r="T50" s="722">
        <v>-4.3037843402214966</v>
      </c>
      <c r="U50" s="722">
        <v>-5.1787388772066798</v>
      </c>
      <c r="V50" s="722">
        <v>-4.5451186396201244</v>
      </c>
      <c r="W50" s="722">
        <v>-4.4861401527434559</v>
      </c>
    </row>
    <row r="51" spans="1:23" ht="9.75" customHeight="1">
      <c r="A51" s="720">
        <v>2004</v>
      </c>
      <c r="B51" s="722">
        <v>-3.4011099696698541</v>
      </c>
      <c r="C51" s="722">
        <v>-2.2185141991995816</v>
      </c>
      <c r="D51" s="722">
        <v>-7.0485283824449354</v>
      </c>
      <c r="E51" s="722">
        <v>-4.1529786676702614</v>
      </c>
      <c r="F51" s="722">
        <v>4.8203304394033628</v>
      </c>
      <c r="G51" s="722">
        <v>-5.6095809647651862</v>
      </c>
      <c r="H51" s="722">
        <v>-2.4954233591747719</v>
      </c>
      <c r="I51" s="722">
        <v>-9.3004393069869984</v>
      </c>
      <c r="J51" s="722">
        <v>-2.6787822872222002</v>
      </c>
      <c r="K51" s="722">
        <v>0.26671382506945912</v>
      </c>
      <c r="L51" s="722">
        <v>-1.9556656061036919</v>
      </c>
      <c r="M51" s="722">
        <v>-2.4225372125411515</v>
      </c>
      <c r="N51" s="722">
        <v>-3.6482843863010714</v>
      </c>
      <c r="O51" s="722">
        <v>-2.3042270904041962</v>
      </c>
      <c r="P51" s="722">
        <v>-5.8021543884724558</v>
      </c>
      <c r="Q51" s="722">
        <v>-6.3646958137541834</v>
      </c>
      <c r="R51" s="722">
        <v>-2.6750488767136118</v>
      </c>
      <c r="S51" s="722">
        <v>-2.2602851008421028</v>
      </c>
      <c r="T51" s="722">
        <v>-2.0683210036441353</v>
      </c>
      <c r="U51" s="722">
        <v>-5.0007146205941773</v>
      </c>
      <c r="V51" s="722">
        <v>-4.628882525635361</v>
      </c>
      <c r="W51" s="722">
        <v>-2.6750488767136118</v>
      </c>
    </row>
    <row r="52" spans="1:23" ht="9.75" customHeight="1">
      <c r="A52" s="720">
        <v>2005</v>
      </c>
      <c r="B52" s="722">
        <v>0.16083073409917811</v>
      </c>
      <c r="C52" s="722">
        <v>-1.5743427867810826</v>
      </c>
      <c r="D52" s="722">
        <v>-6.30356954702712</v>
      </c>
      <c r="E52" s="722">
        <v>-6.540875243746223</v>
      </c>
      <c r="F52" s="722">
        <v>-1.4373024594156765</v>
      </c>
      <c r="G52" s="722">
        <v>3.9508232926799343</v>
      </c>
      <c r="H52" s="722">
        <v>-5.4493611574592578</v>
      </c>
      <c r="I52" s="722">
        <v>-4.4253822500106166</v>
      </c>
      <c r="J52" s="722">
        <v>-3.3433070106309408</v>
      </c>
      <c r="K52" s="722">
        <v>-4.0493853510262205</v>
      </c>
      <c r="L52" s="722">
        <v>-5.5483638654098675</v>
      </c>
      <c r="M52" s="722">
        <v>1.3455752449274587</v>
      </c>
      <c r="N52" s="722">
        <v>-9.3939485264289502</v>
      </c>
      <c r="O52" s="722">
        <v>-8.222603507982118</v>
      </c>
      <c r="P52" s="722">
        <v>4.0682989701706669</v>
      </c>
      <c r="Q52" s="722">
        <v>-3.1693621316957246</v>
      </c>
      <c r="R52" s="722">
        <v>-3.2044650804724903</v>
      </c>
      <c r="S52" s="722">
        <v>-2.4062076807435329</v>
      </c>
      <c r="T52" s="722">
        <v>-2.2579054772574567</v>
      </c>
      <c r="U52" s="722">
        <v>-6.9447218929568502</v>
      </c>
      <c r="V52" s="722">
        <v>-7.0581856214135197</v>
      </c>
      <c r="W52" s="722">
        <v>-3.2044650804724903</v>
      </c>
    </row>
    <row r="53" spans="1:23" ht="9.75" customHeight="1">
      <c r="A53" s="720">
        <v>2006</v>
      </c>
      <c r="B53" s="722">
        <v>5.8239306010475849</v>
      </c>
      <c r="C53" s="722">
        <v>4.0684475407524543</v>
      </c>
      <c r="D53" s="722">
        <v>2.2840659900472944</v>
      </c>
      <c r="E53" s="722">
        <v>4.3414654382828219</v>
      </c>
      <c r="F53" s="722">
        <v>-5.4201375220176029</v>
      </c>
      <c r="G53" s="722">
        <v>-2.6278559205675691</v>
      </c>
      <c r="H53" s="722">
        <v>2.2119505974331757</v>
      </c>
      <c r="I53" s="722">
        <v>4.4418482479594159</v>
      </c>
      <c r="J53" s="722">
        <v>4.6557243148184462</v>
      </c>
      <c r="K53" s="722">
        <v>-0.26389955037159013</v>
      </c>
      <c r="L53" s="722">
        <v>10.253610613962257</v>
      </c>
      <c r="M53" s="722">
        <v>-0.24331311534816596</v>
      </c>
      <c r="N53" s="722">
        <v>6.1596063727008046</v>
      </c>
      <c r="O53" s="722">
        <v>-0.59818421621224793</v>
      </c>
      <c r="P53" s="722">
        <v>6.4184480672000461</v>
      </c>
      <c r="Q53" s="722">
        <v>3.7663437730767559</v>
      </c>
      <c r="R53" s="722">
        <v>3.4049956505530012</v>
      </c>
      <c r="S53" s="722">
        <v>3.2902555347041296</v>
      </c>
      <c r="T53" s="722">
        <v>3.3269582400548003</v>
      </c>
      <c r="U53" s="722">
        <v>3.7288921004948192</v>
      </c>
      <c r="V53" s="722">
        <v>3.9866567138084896</v>
      </c>
      <c r="W53" s="722">
        <v>3.4049956505530012</v>
      </c>
    </row>
    <row r="54" spans="1:23" ht="9.75" customHeight="1">
      <c r="A54" s="720">
        <v>2007</v>
      </c>
      <c r="B54" s="722">
        <v>2.6443795677288726</v>
      </c>
      <c r="C54" s="722">
        <v>3.1768292167574121</v>
      </c>
      <c r="D54" s="722">
        <v>10.114887323955305</v>
      </c>
      <c r="E54" s="722">
        <v>5.6504501891850909</v>
      </c>
      <c r="F54" s="722">
        <v>1.4098264034464112</v>
      </c>
      <c r="G54" s="722">
        <v>-0.81069835413405977</v>
      </c>
      <c r="H54" s="722">
        <v>8.1828734068862019</v>
      </c>
      <c r="I54" s="722">
        <v>2.4074963839381791</v>
      </c>
      <c r="J54" s="722">
        <v>4.0391730888841684</v>
      </c>
      <c r="K54" s="722">
        <v>8.9932110800168328</v>
      </c>
      <c r="L54" s="722">
        <v>7.7360096335878623</v>
      </c>
      <c r="M54" s="722">
        <v>7.2428496082455887</v>
      </c>
      <c r="N54" s="722">
        <v>7.2696585462785439</v>
      </c>
      <c r="O54" s="722">
        <v>7.8615875834686273</v>
      </c>
      <c r="P54" s="722">
        <v>-0.73892137491716003</v>
      </c>
      <c r="Q54" s="722">
        <v>6.3190591111455312</v>
      </c>
      <c r="R54" s="722">
        <v>5.3719504867203458</v>
      </c>
      <c r="S54" s="722">
        <v>5.1792486364050889</v>
      </c>
      <c r="T54" s="722">
        <v>5.0010288266527159</v>
      </c>
      <c r="U54" s="722">
        <v>6.9054689702050194</v>
      </c>
      <c r="V54" s="722">
        <v>6.3422666767437388</v>
      </c>
      <c r="W54" s="722">
        <v>5.3719504867203458</v>
      </c>
    </row>
    <row r="55" spans="1:23" ht="15" customHeight="1">
      <c r="A55" s="720">
        <v>2008</v>
      </c>
      <c r="B55" s="722">
        <v>4.327055134145632</v>
      </c>
      <c r="C55" s="722">
        <v>8.097349937420347</v>
      </c>
      <c r="D55" s="722">
        <v>4.0711525504525863</v>
      </c>
      <c r="E55" s="722">
        <v>3.2215457427913865</v>
      </c>
      <c r="F55" s="722">
        <v>19.230993919911803</v>
      </c>
      <c r="G55" s="722">
        <v>4.7586593810980302</v>
      </c>
      <c r="H55" s="722">
        <v>2.6265478401016389</v>
      </c>
      <c r="I55" s="722">
        <v>1.6566009288254793</v>
      </c>
      <c r="J55" s="722">
        <v>4.9736472153681035</v>
      </c>
      <c r="K55" s="722">
        <v>2.0485125619918088</v>
      </c>
      <c r="L55" s="722">
        <v>3.0573337573702428</v>
      </c>
      <c r="M55" s="722">
        <v>2.5597421296817506</v>
      </c>
      <c r="N55" s="722">
        <v>2.8638965064866961</v>
      </c>
      <c r="O55" s="722">
        <v>5.0059737110031053</v>
      </c>
      <c r="P55" s="722">
        <v>4.9901092672017713</v>
      </c>
      <c r="Q55" s="722">
        <v>4.5140574582981428</v>
      </c>
      <c r="R55" s="722">
        <v>4.4114963503649633</v>
      </c>
      <c r="S55" s="722">
        <v>4.6032271295363136</v>
      </c>
      <c r="T55" s="722">
        <v>4.6233753925022265</v>
      </c>
      <c r="U55" s="722">
        <v>3.5511163755044408</v>
      </c>
      <c r="V55" s="722">
        <v>3.4566207370371096</v>
      </c>
      <c r="W55" s="722">
        <v>4.4114963503649633</v>
      </c>
    </row>
    <row r="56" spans="1:23" ht="9.75" customHeight="1">
      <c r="A56" s="720">
        <v>2009</v>
      </c>
      <c r="B56" s="722">
        <v>-2.4529193051524669</v>
      </c>
      <c r="C56" s="722">
        <v>0.16921129794552636</v>
      </c>
      <c r="D56" s="722">
        <v>-0.74020881513210002</v>
      </c>
      <c r="E56" s="722">
        <v>2.4558967972904</v>
      </c>
      <c r="F56" s="722">
        <v>-8.946283353832353</v>
      </c>
      <c r="G56" s="722">
        <v>1.012482399572435</v>
      </c>
      <c r="H56" s="722">
        <v>-2.1447516396347375</v>
      </c>
      <c r="I56" s="722">
        <v>-0.32824065532748042</v>
      </c>
      <c r="J56" s="722">
        <v>2.1918810120405317</v>
      </c>
      <c r="K56" s="722">
        <v>-1.5242006473317202</v>
      </c>
      <c r="L56" s="722">
        <v>3.5790157730289276</v>
      </c>
      <c r="M56" s="722">
        <v>0.93671583269300029</v>
      </c>
      <c r="N56" s="722">
        <v>0.10085942542445864</v>
      </c>
      <c r="O56" s="722">
        <v>3.0770211151552513</v>
      </c>
      <c r="P56" s="722">
        <v>2.382448891866201</v>
      </c>
      <c r="Q56" s="722">
        <v>-0.44507216505720121</v>
      </c>
      <c r="R56" s="722">
        <v>-0.24904967885699306</v>
      </c>
      <c r="S56" s="722">
        <v>-0.48165271512316732</v>
      </c>
      <c r="T56" s="722">
        <v>-0.4719135545641811</v>
      </c>
      <c r="U56" s="722">
        <v>0.66530757279118213</v>
      </c>
      <c r="V56" s="722">
        <v>0.92222064217041366</v>
      </c>
      <c r="W56" s="722">
        <v>-0.24904967885699306</v>
      </c>
    </row>
    <row r="57" spans="1:23" ht="9.75" customHeight="1">
      <c r="A57" s="720">
        <v>2010</v>
      </c>
      <c r="B57" s="722">
        <v>8.2459880917690072</v>
      </c>
      <c r="C57" s="722">
        <v>12.015423501193416</v>
      </c>
      <c r="D57" s="722">
        <v>13.105902350700726</v>
      </c>
      <c r="E57" s="722">
        <v>8.7397164313129831</v>
      </c>
      <c r="F57" s="722">
        <v>5.8515680298249224</v>
      </c>
      <c r="G57" s="722">
        <v>6.4646242187730811</v>
      </c>
      <c r="H57" s="722">
        <v>10.768720507522131</v>
      </c>
      <c r="I57" s="722">
        <v>9.5203010320392192</v>
      </c>
      <c r="J57" s="722">
        <v>12.369084059376254</v>
      </c>
      <c r="K57" s="722">
        <v>6.5803868013989417</v>
      </c>
      <c r="L57" s="722">
        <v>8.7075755329097273</v>
      </c>
      <c r="M57" s="722">
        <v>8.7099451466730269</v>
      </c>
      <c r="N57" s="722">
        <v>7.1175990418024506</v>
      </c>
      <c r="O57" s="722">
        <v>7.4032153480969436</v>
      </c>
      <c r="P57" s="722">
        <v>12.248629346414658</v>
      </c>
      <c r="Q57" s="722">
        <v>9.0046231212066061</v>
      </c>
      <c r="R57" s="722">
        <v>9.4240035041611918</v>
      </c>
      <c r="S57" s="722">
        <v>9.6988395333589885</v>
      </c>
      <c r="T57" s="722">
        <v>9.5708499630281363</v>
      </c>
      <c r="U57" s="722">
        <v>8.8283337588537734</v>
      </c>
      <c r="V57" s="722">
        <v>8.0593205037521152</v>
      </c>
      <c r="W57" s="722">
        <v>9.4240035041611918</v>
      </c>
    </row>
    <row r="58" spans="1:23" ht="9.75" customHeight="1">
      <c r="A58" s="720">
        <v>2011</v>
      </c>
      <c r="B58" s="722">
        <v>5.3743617147813314</v>
      </c>
      <c r="C58" s="722">
        <v>4.253914949343895</v>
      </c>
      <c r="D58" s="722">
        <v>8.1037485418874642</v>
      </c>
      <c r="E58" s="722">
        <v>6.9665673934475825</v>
      </c>
      <c r="F58" s="722">
        <v>4.1338785384782835</v>
      </c>
      <c r="G58" s="722">
        <v>6.1072530630614263</v>
      </c>
      <c r="H58" s="722">
        <v>2.8028246815003857</v>
      </c>
      <c r="I58" s="722">
        <v>11.86163644581414</v>
      </c>
      <c r="J58" s="722">
        <v>7.4118969460217841</v>
      </c>
      <c r="K58" s="722">
        <v>8.1035361918016378</v>
      </c>
      <c r="L58" s="722">
        <v>7.2643341111133992</v>
      </c>
      <c r="M58" s="722">
        <v>3.0662927185420235</v>
      </c>
      <c r="N58" s="722">
        <v>5.7554440646972198</v>
      </c>
      <c r="O58" s="722">
        <v>7.7139677891654461</v>
      </c>
      <c r="P58" s="722">
        <v>3.3444934271770941</v>
      </c>
      <c r="Q58" s="722">
        <v>6.4250061273190946</v>
      </c>
      <c r="R58" s="722">
        <v>6.0504773532413987</v>
      </c>
      <c r="S58" s="722">
        <v>5.8373993162389635</v>
      </c>
      <c r="T58" s="722">
        <v>5.7495149732448114</v>
      </c>
      <c r="U58" s="722">
        <v>7.2796342647581449</v>
      </c>
      <c r="V58" s="722">
        <v>7.1245572908259982</v>
      </c>
      <c r="W58" s="722">
        <v>6.0504773532413987</v>
      </c>
    </row>
    <row r="59" spans="1:23" ht="9.75" customHeight="1">
      <c r="A59" s="720">
        <v>2012</v>
      </c>
      <c r="B59" s="722">
        <v>3.9479242795919864</v>
      </c>
      <c r="C59" s="722">
        <v>4.2308332004237572</v>
      </c>
      <c r="D59" s="722">
        <v>1.7277230032508104</v>
      </c>
      <c r="E59" s="722">
        <v>5.791548869961435</v>
      </c>
      <c r="F59" s="722">
        <v>4.4053789835108095</v>
      </c>
      <c r="G59" s="722">
        <v>4.5230023061743658</v>
      </c>
      <c r="H59" s="722">
        <v>4.9378981983253993</v>
      </c>
      <c r="I59" s="722">
        <v>3.6978763466922713</v>
      </c>
      <c r="J59" s="722">
        <v>2.8220708052455872</v>
      </c>
      <c r="K59" s="722">
        <v>4.5603219472174299</v>
      </c>
      <c r="L59" s="722">
        <v>2.9277834447770621</v>
      </c>
      <c r="M59" s="722">
        <v>1.0714401265566278</v>
      </c>
      <c r="N59" s="722">
        <v>4.2992632945604319</v>
      </c>
      <c r="O59" s="722">
        <v>4.4983452576687952</v>
      </c>
      <c r="P59" s="722">
        <v>9.0403446949544808</v>
      </c>
      <c r="Q59" s="722">
        <v>3.7185988986882577</v>
      </c>
      <c r="R59" s="722">
        <v>4.1709130713773446</v>
      </c>
      <c r="S59" s="722">
        <v>4.1155190845624094</v>
      </c>
      <c r="T59" s="722">
        <v>4.2101742421927391</v>
      </c>
      <c r="U59" s="722">
        <v>4.012853987125335</v>
      </c>
      <c r="V59" s="722">
        <v>4.4467870004319874</v>
      </c>
      <c r="W59" s="722">
        <v>4.1709130713773446</v>
      </c>
    </row>
    <row r="60" spans="1:23" ht="15" customHeight="1">
      <c r="A60" s="720">
        <v>2013</v>
      </c>
      <c r="B60" s="722">
        <v>3.3756761973768916</v>
      </c>
      <c r="C60" s="722">
        <v>3.6697911608840061</v>
      </c>
      <c r="D60" s="722">
        <v>4.6228249168527773</v>
      </c>
      <c r="E60" s="722">
        <v>0.89166235733855892</v>
      </c>
      <c r="F60" s="722">
        <v>4.6354011181168255</v>
      </c>
      <c r="G60" s="722">
        <v>1.9122261188961187</v>
      </c>
      <c r="H60" s="722">
        <v>1.2860389477307166</v>
      </c>
      <c r="I60" s="722">
        <v>0.10222770009980726</v>
      </c>
      <c r="J60" s="722">
        <v>0.95745059895416273</v>
      </c>
      <c r="K60" s="722">
        <v>-0.20091669129927517</v>
      </c>
      <c r="L60" s="722">
        <v>0.85788338002054043</v>
      </c>
      <c r="M60" s="722">
        <v>-0.74931891585894106</v>
      </c>
      <c r="N60" s="722">
        <v>1.2864265063407583</v>
      </c>
      <c r="O60" s="722">
        <v>-4.3467156724434375</v>
      </c>
      <c r="P60" s="722">
        <v>3.3124748346357538</v>
      </c>
      <c r="Q60" s="722">
        <v>0.55094720587240908</v>
      </c>
      <c r="R60" s="722">
        <v>1.6613522719037612</v>
      </c>
      <c r="S60" s="722">
        <v>2.0108381721107391</v>
      </c>
      <c r="T60" s="722">
        <v>1.9097623649353728</v>
      </c>
      <c r="U60" s="722">
        <v>0.65939647731557749</v>
      </c>
      <c r="V60" s="722">
        <v>-7.3642138647669914E-2</v>
      </c>
      <c r="W60" s="722">
        <v>1.6613522719037612</v>
      </c>
    </row>
    <row r="61" spans="1:23" ht="9.75" customHeight="1">
      <c r="A61" s="720">
        <v>2014</v>
      </c>
      <c r="B61" s="722">
        <v>5.5471472563117592</v>
      </c>
      <c r="C61" s="722">
        <v>6.6380542702955925</v>
      </c>
      <c r="D61" s="722">
        <v>8.3377380464741222</v>
      </c>
      <c r="E61" s="722">
        <v>9.2425203368774351</v>
      </c>
      <c r="F61" s="722">
        <v>-1.8955157526147415</v>
      </c>
      <c r="G61" s="722">
        <v>3.5874395423633105</v>
      </c>
      <c r="H61" s="722">
        <v>10.20728322840956</v>
      </c>
      <c r="I61" s="722">
        <v>7.8470900311253242</v>
      </c>
      <c r="J61" s="722">
        <v>8.3257268500718258</v>
      </c>
      <c r="K61" s="722">
        <v>5.4444300632283928</v>
      </c>
      <c r="L61" s="722">
        <v>5.5266123202425019</v>
      </c>
      <c r="M61" s="722">
        <v>8.5791426289464372</v>
      </c>
      <c r="N61" s="722">
        <v>6.7887200550046476</v>
      </c>
      <c r="O61" s="722">
        <v>5.6621021597872696</v>
      </c>
      <c r="P61" s="722">
        <v>4.8642465869124907</v>
      </c>
      <c r="Q61" s="722">
        <v>5.0871202417916299</v>
      </c>
      <c r="R61" s="722">
        <v>6.5555218933224033</v>
      </c>
      <c r="S61" s="722">
        <v>6.4892390959872968</v>
      </c>
      <c r="T61" s="722">
        <v>6.4158035866829408</v>
      </c>
      <c r="U61" s="722">
        <v>7.1260724112398766</v>
      </c>
      <c r="V61" s="722">
        <v>6.8914416191149996</v>
      </c>
      <c r="W61" s="722">
        <v>6.5555218933224033</v>
      </c>
    </row>
    <row r="62" spans="1:23" ht="9.75" customHeight="1">
      <c r="A62" s="720">
        <v>2015</v>
      </c>
      <c r="B62" s="722">
        <v>7.0385177317239576</v>
      </c>
      <c r="C62" s="722">
        <v>3.6733005250367583</v>
      </c>
      <c r="D62" s="722">
        <v>8.6461900238092912</v>
      </c>
      <c r="E62" s="722">
        <v>1.6074976945901001</v>
      </c>
      <c r="F62" s="722">
        <v>9.6654874264337458</v>
      </c>
      <c r="G62" s="722">
        <v>8.7877940386223905</v>
      </c>
      <c r="H62" s="722">
        <v>4.6355348494536477</v>
      </c>
      <c r="I62" s="722">
        <v>-0.9230118603243378</v>
      </c>
      <c r="J62" s="722">
        <v>2.1821554602084401</v>
      </c>
      <c r="K62" s="722">
        <v>5.7069712011331619</v>
      </c>
      <c r="L62" s="722">
        <v>4.5917162769034627</v>
      </c>
      <c r="M62" s="722">
        <v>-1.0797640200084266</v>
      </c>
      <c r="N62" s="722">
        <v>3.6462969044867761</v>
      </c>
      <c r="O62" s="722">
        <v>1.7150201345717171</v>
      </c>
      <c r="P62" s="722">
        <v>4.431095421241757</v>
      </c>
      <c r="Q62" s="722">
        <v>0.16486223035768763</v>
      </c>
      <c r="R62" s="722">
        <v>4.4521378456804062</v>
      </c>
      <c r="S62" s="722">
        <v>4.9782471128421948</v>
      </c>
      <c r="T62" s="722">
        <v>4.8298986312925507</v>
      </c>
      <c r="U62" s="722">
        <v>2.9197503136555416</v>
      </c>
      <c r="V62" s="722">
        <v>1.7958604917419401</v>
      </c>
      <c r="W62" s="722">
        <v>4.4521378456804062</v>
      </c>
    </row>
    <row r="63" spans="1:23" ht="9.75" customHeight="1">
      <c r="A63" s="720">
        <v>2016</v>
      </c>
      <c r="B63" s="722">
        <v>7.8484247682818653</v>
      </c>
      <c r="C63" s="722">
        <v>6.4895626245260827</v>
      </c>
      <c r="D63" s="722">
        <v>8.1101751406130269</v>
      </c>
      <c r="E63" s="722">
        <v>6.0232835319111881</v>
      </c>
      <c r="F63" s="722">
        <v>3.1992945363845204</v>
      </c>
      <c r="G63" s="722">
        <v>3.4443283377526939</v>
      </c>
      <c r="H63" s="722">
        <v>8.6047052870335161</v>
      </c>
      <c r="I63" s="722">
        <v>4.6204715647075894</v>
      </c>
      <c r="J63" s="722">
        <v>3.7917639347883396</v>
      </c>
      <c r="K63" s="722">
        <v>4.7153914354923021</v>
      </c>
      <c r="L63" s="722">
        <v>7.3752893263686943</v>
      </c>
      <c r="M63" s="722">
        <v>7.9115064388264074</v>
      </c>
      <c r="N63" s="722">
        <v>5.3148590370257551</v>
      </c>
      <c r="O63" s="722">
        <v>5.4200262199158571</v>
      </c>
      <c r="P63" s="722">
        <v>5.5909931136204731</v>
      </c>
      <c r="Q63" s="722">
        <v>6.8321707870350288</v>
      </c>
      <c r="R63" s="722">
        <v>6.1173513093741745</v>
      </c>
      <c r="S63" s="722">
        <v>6.2075038648824741</v>
      </c>
      <c r="T63" s="722">
        <v>6.1277496516829695</v>
      </c>
      <c r="U63" s="722">
        <v>6.0743875486840446</v>
      </c>
      <c r="V63" s="722">
        <v>5.6479495545279574</v>
      </c>
      <c r="W63" s="722">
        <v>6.1173513093741745</v>
      </c>
    </row>
    <row r="64" spans="1:23" ht="14.15" customHeight="1">
      <c r="A64" s="720">
        <v>2017</v>
      </c>
      <c r="B64" s="722">
        <v>3.0197194706848194</v>
      </c>
      <c r="C64" s="722">
        <v>4.1260006474693567</v>
      </c>
      <c r="D64" s="722">
        <v>5.6251305582715574</v>
      </c>
      <c r="E64" s="722">
        <v>2.3716975090573977</v>
      </c>
      <c r="F64" s="722">
        <v>1.8567652944229962</v>
      </c>
      <c r="G64" s="722">
        <v>4.7784564131038314</v>
      </c>
      <c r="H64" s="722">
        <v>3.2467458528210131</v>
      </c>
      <c r="I64" s="722">
        <v>35.747396796422528</v>
      </c>
      <c r="J64" s="722">
        <v>3.7159072267400211</v>
      </c>
      <c r="K64" s="722">
        <v>3.5429033968225303</v>
      </c>
      <c r="L64" s="722">
        <v>3.0975256075293265</v>
      </c>
      <c r="M64" s="722">
        <v>1.2486415869193974</v>
      </c>
      <c r="N64" s="722">
        <v>3.2093839580167973</v>
      </c>
      <c r="O64" s="722">
        <v>1.5909647075348607</v>
      </c>
      <c r="P64" s="722">
        <v>6.0296460061866144</v>
      </c>
      <c r="Q64" s="722">
        <v>1.9657391249202416</v>
      </c>
      <c r="R64" s="722">
        <v>4.10870024443975</v>
      </c>
      <c r="S64" s="722">
        <v>3.7158319711047656</v>
      </c>
      <c r="T64" s="722">
        <v>3.6343049939730898</v>
      </c>
      <c r="U64" s="722">
        <v>6.0697875735668623</v>
      </c>
      <c r="V64" s="722">
        <v>6.1651009985514325</v>
      </c>
      <c r="W64" s="722">
        <v>4.10870024443975</v>
      </c>
    </row>
    <row r="65" spans="1:23" ht="9.75" customHeight="1">
      <c r="A65" s="720">
        <v>2018</v>
      </c>
      <c r="B65" s="722">
        <v>8.6717162141359747</v>
      </c>
      <c r="C65" s="722">
        <v>8.5100284175745333</v>
      </c>
      <c r="D65" s="722">
        <v>8.0014184488509787</v>
      </c>
      <c r="E65" s="722">
        <v>11.735878190206515</v>
      </c>
      <c r="F65" s="722">
        <v>8.9467055863844482</v>
      </c>
      <c r="G65" s="722">
        <v>13.194251813713505</v>
      </c>
      <c r="H65" s="722">
        <v>6.3536475903931677</v>
      </c>
      <c r="I65" s="722">
        <v>-14.327066343116387</v>
      </c>
      <c r="J65" s="722">
        <v>6.6217578412007745</v>
      </c>
      <c r="K65" s="722">
        <v>6.555337182664176</v>
      </c>
      <c r="L65" s="722">
        <v>6.8603452340236348</v>
      </c>
      <c r="M65" s="722">
        <v>4.7792769498378069</v>
      </c>
      <c r="N65" s="722">
        <v>7.1345668408883096</v>
      </c>
      <c r="O65" s="722">
        <v>8.8200998305192773</v>
      </c>
      <c r="P65" s="722">
        <v>10.894285442205723</v>
      </c>
      <c r="Q65" s="722">
        <v>4.4209747590708011</v>
      </c>
      <c r="R65" s="722">
        <v>7.2829253445801987</v>
      </c>
      <c r="S65" s="722">
        <v>7.7682784530953484</v>
      </c>
      <c r="T65" s="722">
        <v>7.7581321462446686</v>
      </c>
      <c r="U65" s="722">
        <v>5.3635889894746738</v>
      </c>
      <c r="V65" s="722">
        <v>4.8010389974020633</v>
      </c>
      <c r="W65" s="722">
        <v>7.2829253445801987</v>
      </c>
    </row>
    <row r="66" spans="1:23" ht="9.75" customHeight="1">
      <c r="A66" s="720">
        <v>2019</v>
      </c>
      <c r="B66" s="722">
        <v>3.6373041006580911</v>
      </c>
      <c r="C66" s="722">
        <v>5.2549363366645192</v>
      </c>
      <c r="D66" s="722">
        <v>5.9389783249218961</v>
      </c>
      <c r="E66" s="722">
        <v>7.3781488643036415</v>
      </c>
      <c r="F66" s="722">
        <v>0.13224314883771104</v>
      </c>
      <c r="G66" s="722">
        <v>7.6302851905052949</v>
      </c>
      <c r="H66" s="722">
        <v>2.0118209310279402</v>
      </c>
      <c r="I66" s="722">
        <v>6.933348698310497</v>
      </c>
      <c r="J66" s="722">
        <v>5.9461026051030412</v>
      </c>
      <c r="K66" s="722">
        <v>3.3276256056504976</v>
      </c>
      <c r="L66" s="722">
        <v>3.2536735793719815</v>
      </c>
      <c r="M66" s="722">
        <v>2.5792886558514083</v>
      </c>
      <c r="N66" s="722">
        <v>3.6041893725717182</v>
      </c>
      <c r="O66" s="722">
        <v>2.855553937014029</v>
      </c>
      <c r="P66" s="722">
        <v>5.8899992123254021</v>
      </c>
      <c r="Q66" s="722">
        <v>-0.18448372248548842</v>
      </c>
      <c r="R66" s="722">
        <v>4.2413066385669129</v>
      </c>
      <c r="S66" s="722">
        <v>4.2845804768173172</v>
      </c>
      <c r="T66" s="722">
        <v>4.2124181431905265</v>
      </c>
      <c r="U66" s="722">
        <v>4.3606375241025495</v>
      </c>
      <c r="V66" s="722">
        <v>4.0137576816900333</v>
      </c>
      <c r="W66" s="722">
        <v>4.2413066385669129</v>
      </c>
    </row>
    <row r="67" spans="1:23" s="236" customFormat="1" ht="9.75" customHeight="1">
      <c r="A67" s="720">
        <v>2020</v>
      </c>
      <c r="B67" s="722">
        <v>7.0640563359216113</v>
      </c>
      <c r="C67" s="722">
        <v>8.79612392146975</v>
      </c>
      <c r="D67" s="722">
        <v>10.177800485653187</v>
      </c>
      <c r="E67" s="722">
        <v>7.6675167920664808</v>
      </c>
      <c r="F67" s="722">
        <v>0.84748596191746373</v>
      </c>
      <c r="G67" s="722">
        <v>7.2063986215473816</v>
      </c>
      <c r="H67" s="722">
        <v>5.272161033988203</v>
      </c>
      <c r="I67" s="722">
        <v>12.460120772460851</v>
      </c>
      <c r="J67" s="722">
        <v>11.13596535924056</v>
      </c>
      <c r="K67" s="722">
        <v>10.078343961567761</v>
      </c>
      <c r="L67" s="722">
        <v>9.5422562472900179</v>
      </c>
      <c r="M67" s="722">
        <v>7.0695665047171712</v>
      </c>
      <c r="N67" s="722">
        <v>5.5175911602880952</v>
      </c>
      <c r="O67" s="722">
        <v>6.020684908007965</v>
      </c>
      <c r="P67" s="722">
        <v>8.8675729631000753</v>
      </c>
      <c r="Q67" s="722">
        <v>6.1784628720113854</v>
      </c>
      <c r="R67" s="722">
        <v>8.4277781017735531</v>
      </c>
      <c r="S67" s="722">
        <v>8.7020492569852763</v>
      </c>
      <c r="T67" s="722">
        <v>8.6366127553433412</v>
      </c>
      <c r="U67" s="722">
        <v>7.5663614616433117</v>
      </c>
      <c r="V67" s="722">
        <v>6.9818094444641563</v>
      </c>
      <c r="W67" s="722">
        <v>8.4277781017735531</v>
      </c>
    </row>
    <row r="68" spans="1:23" ht="9.75" customHeight="1">
      <c r="A68" s="720">
        <v>2021</v>
      </c>
      <c r="B68" s="722">
        <v>6.081509094121599</v>
      </c>
      <c r="C68" s="722">
        <v>10.055805839903945</v>
      </c>
      <c r="D68" s="722">
        <v>3.4274635434948477</v>
      </c>
      <c r="E68" s="722">
        <v>3.044348868618147</v>
      </c>
      <c r="F68" s="722">
        <v>10.480651367283732</v>
      </c>
      <c r="G68" s="722">
        <v>11.869579512147348</v>
      </c>
      <c r="H68" s="722">
        <v>6.2642661801829815</v>
      </c>
      <c r="I68" s="722">
        <v>6.3667002460534112</v>
      </c>
      <c r="J68" s="722">
        <v>7.4812888881835375</v>
      </c>
      <c r="K68" s="722">
        <v>8.2866663045172277</v>
      </c>
      <c r="L68" s="722">
        <v>7.2962268057575654</v>
      </c>
      <c r="M68" s="722">
        <v>5.0154042629145037</v>
      </c>
      <c r="N68" s="722">
        <v>4.8241457412540472</v>
      </c>
      <c r="O68" s="722">
        <v>9.6127850963429022</v>
      </c>
      <c r="P68" s="722">
        <v>7.0162481276069544</v>
      </c>
      <c r="Q68" s="722">
        <v>5.5571467727814108</v>
      </c>
      <c r="R68" s="722">
        <v>7.4541771002037898</v>
      </c>
      <c r="S68" s="722">
        <v>7.8086561868784496</v>
      </c>
      <c r="T68" s="722">
        <v>8.0056792884431527</v>
      </c>
      <c r="U68" s="722">
        <v>5.1566719106180487</v>
      </c>
      <c r="V68" s="722">
        <v>5.5553062995362303</v>
      </c>
      <c r="W68" s="722">
        <v>7.4541771002037898</v>
      </c>
    </row>
    <row r="69" spans="1:23" ht="9.75" customHeight="1">
      <c r="A69" s="720">
        <v>2022</v>
      </c>
      <c r="B69" s="722">
        <v>15.652267369087697</v>
      </c>
      <c r="C69" s="722">
        <v>19.337275752271701</v>
      </c>
      <c r="D69" s="722">
        <v>16.74884782530761</v>
      </c>
      <c r="E69" s="722">
        <v>17.271065348722008</v>
      </c>
      <c r="F69" s="722">
        <v>13.743600174051926</v>
      </c>
      <c r="G69" s="722">
        <v>19.876298860711906</v>
      </c>
      <c r="H69" s="722">
        <v>14.687554439584995</v>
      </c>
      <c r="I69" s="722">
        <v>19.245269571018444</v>
      </c>
      <c r="J69" s="722">
        <v>18.385301928144621</v>
      </c>
      <c r="K69" s="722">
        <v>17.56711247090222</v>
      </c>
      <c r="L69" s="722">
        <v>18.151860981176071</v>
      </c>
      <c r="M69" s="722">
        <v>14.409495612893265</v>
      </c>
      <c r="N69" s="722">
        <v>18.386736672885775</v>
      </c>
      <c r="O69" s="722">
        <v>12.612693412258427</v>
      </c>
      <c r="P69" s="722">
        <v>19.473014903445524</v>
      </c>
      <c r="Q69" s="722">
        <v>12.796918582725523</v>
      </c>
      <c r="R69" s="722">
        <v>17.408037730392319</v>
      </c>
      <c r="S69" s="722">
        <v>17.591649276496288</v>
      </c>
      <c r="T69" s="722">
        <v>17.627943654491055</v>
      </c>
      <c r="U69" s="722">
        <v>16.467095394137594</v>
      </c>
      <c r="V69" s="722">
        <v>16.403452355202017</v>
      </c>
      <c r="W69" s="722">
        <v>17.408037730392319</v>
      </c>
    </row>
    <row r="70" spans="1:23" ht="28" customHeight="1">
      <c r="A70" s="719"/>
      <c r="B70" s="1228" t="s">
        <v>286</v>
      </c>
      <c r="C70" s="1229"/>
      <c r="D70" s="1229"/>
      <c r="E70" s="1229"/>
      <c r="F70" s="1229"/>
      <c r="G70" s="1229"/>
      <c r="H70" s="1229"/>
      <c r="I70" s="1229"/>
      <c r="J70" s="1229"/>
      <c r="K70" s="1228" t="s">
        <v>286</v>
      </c>
      <c r="L70" s="1229"/>
      <c r="M70" s="1229"/>
      <c r="N70" s="1229"/>
      <c r="O70" s="1229"/>
      <c r="P70" s="1229"/>
      <c r="Q70" s="1229"/>
      <c r="R70" s="1229"/>
      <c r="S70" s="1228" t="s">
        <v>286</v>
      </c>
      <c r="T70" s="1229"/>
      <c r="U70" s="1229"/>
      <c r="V70" s="1229"/>
      <c r="W70" s="1229"/>
    </row>
    <row r="71" spans="1:23" ht="9.75" customHeight="1">
      <c r="A71" s="720">
        <v>1991</v>
      </c>
      <c r="B71" s="723">
        <v>70.597398855680609</v>
      </c>
      <c r="C71" s="723">
        <v>63.168944436665306</v>
      </c>
      <c r="D71" s="723">
        <v>92.907220309953573</v>
      </c>
      <c r="E71" s="723">
        <v>52.670497467398192</v>
      </c>
      <c r="F71" s="723">
        <v>85.028813886045896</v>
      </c>
      <c r="G71" s="723">
        <v>89.680879129236786</v>
      </c>
      <c r="H71" s="723">
        <v>73.377508647319388</v>
      </c>
      <c r="I71" s="723">
        <v>61.979180301464552</v>
      </c>
      <c r="J71" s="723">
        <v>66.878437802199542</v>
      </c>
      <c r="K71" s="723">
        <v>76.702867130374258</v>
      </c>
      <c r="L71" s="723">
        <v>74.214036956821005</v>
      </c>
      <c r="M71" s="723">
        <v>77.443324419494118</v>
      </c>
      <c r="N71" s="723">
        <v>53.896592539449756</v>
      </c>
      <c r="O71" s="723">
        <v>76.607444824950392</v>
      </c>
      <c r="P71" s="723">
        <v>63.157718305187444</v>
      </c>
      <c r="Q71" s="723">
        <v>62.735572371552848</v>
      </c>
      <c r="R71" s="723">
        <v>69.660627506865112</v>
      </c>
      <c r="S71" s="723">
        <v>71.527311634142521</v>
      </c>
      <c r="T71" s="723">
        <v>70.631130661387857</v>
      </c>
      <c r="U71" s="723">
        <v>65.650716953795893</v>
      </c>
      <c r="V71" s="723">
        <v>59.941276212045857</v>
      </c>
      <c r="W71" s="723">
        <v>69.660627506865112</v>
      </c>
    </row>
    <row r="72" spans="1:23" ht="9.75" customHeight="1">
      <c r="A72" s="720">
        <v>1992</v>
      </c>
      <c r="B72" s="723">
        <v>79.142933428024747</v>
      </c>
      <c r="C72" s="723">
        <v>72.980972345220678</v>
      </c>
      <c r="D72" s="723">
        <v>118.85184807388026</v>
      </c>
      <c r="E72" s="723">
        <v>76.588977258228169</v>
      </c>
      <c r="F72" s="723">
        <v>86.559448409245576</v>
      </c>
      <c r="G72" s="723">
        <v>98.121527527452983</v>
      </c>
      <c r="H72" s="723">
        <v>83.945916082203652</v>
      </c>
      <c r="I72" s="723">
        <v>88.813571806040741</v>
      </c>
      <c r="J72" s="723">
        <v>76.532798777757989</v>
      </c>
      <c r="K72" s="723">
        <v>85.531550152104415</v>
      </c>
      <c r="L72" s="723">
        <v>80.618660364403723</v>
      </c>
      <c r="M72" s="723">
        <v>84.997329009173029</v>
      </c>
      <c r="N72" s="723">
        <v>79.195198133221027</v>
      </c>
      <c r="O72" s="723">
        <v>114.97294281681025</v>
      </c>
      <c r="P72" s="723">
        <v>71.976629358933067</v>
      </c>
      <c r="Q72" s="723">
        <v>107.16043138916606</v>
      </c>
      <c r="R72" s="723">
        <v>82.74316091171832</v>
      </c>
      <c r="S72" s="723">
        <v>81.237172192406689</v>
      </c>
      <c r="T72" s="723">
        <v>79.660478983260802</v>
      </c>
      <c r="U72" s="723">
        <v>95.480157583531835</v>
      </c>
      <c r="V72" s="723">
        <v>90.584471583551164</v>
      </c>
      <c r="W72" s="723">
        <v>82.74316091171832</v>
      </c>
    </row>
    <row r="73" spans="1:23" ht="9.75" customHeight="1">
      <c r="A73" s="720">
        <v>1993</v>
      </c>
      <c r="B73" s="723">
        <v>79.258482427167309</v>
      </c>
      <c r="C73" s="723">
        <v>75.609982070892428</v>
      </c>
      <c r="D73" s="723">
        <v>125.05564029633706</v>
      </c>
      <c r="E73" s="723">
        <v>95.227270886116969</v>
      </c>
      <c r="F73" s="723">
        <v>90.403074901193563</v>
      </c>
      <c r="G73" s="723">
        <v>103.02020441291694</v>
      </c>
      <c r="H73" s="723">
        <v>81.883282383956242</v>
      </c>
      <c r="I73" s="723">
        <v>108.10296348588186</v>
      </c>
      <c r="J73" s="723">
        <v>78.947288840796276</v>
      </c>
      <c r="K73" s="723">
        <v>84.320009063792796</v>
      </c>
      <c r="L73" s="723">
        <v>76.589971843317855</v>
      </c>
      <c r="M73" s="723">
        <v>88.591708232973616</v>
      </c>
      <c r="N73" s="723">
        <v>105.04769729032728</v>
      </c>
      <c r="O73" s="723">
        <v>144.21853169049626</v>
      </c>
      <c r="P73" s="723">
        <v>73.476096787381209</v>
      </c>
      <c r="Q73" s="723">
        <v>132.93760998230775</v>
      </c>
      <c r="R73" s="723">
        <v>87.271329869422857</v>
      </c>
      <c r="S73" s="723">
        <v>81.973400225344633</v>
      </c>
      <c r="T73" s="723">
        <v>80.167523296648753</v>
      </c>
      <c r="U73" s="723">
        <v>116.62276678499249</v>
      </c>
      <c r="V73" s="723">
        <v>114.85632627842553</v>
      </c>
      <c r="W73" s="723">
        <v>87.271329869422857</v>
      </c>
    </row>
    <row r="74" spans="1:23" ht="9.75" customHeight="1">
      <c r="A74" s="720">
        <v>1994</v>
      </c>
      <c r="B74" s="723">
        <v>79.722312219713757</v>
      </c>
      <c r="C74" s="723">
        <v>76.978569354656798</v>
      </c>
      <c r="D74" s="723">
        <v>135.23279729187968</v>
      </c>
      <c r="E74" s="723">
        <v>124.95012769335771</v>
      </c>
      <c r="F74" s="723">
        <v>86.851155058218851</v>
      </c>
      <c r="G74" s="723">
        <v>103.34922032023792</v>
      </c>
      <c r="H74" s="723">
        <v>83.989064944217873</v>
      </c>
      <c r="I74" s="723">
        <v>143.30791917935193</v>
      </c>
      <c r="J74" s="723">
        <v>83.092127017977973</v>
      </c>
      <c r="K74" s="723">
        <v>86.086495689933585</v>
      </c>
      <c r="L74" s="723">
        <v>79.070547323832628</v>
      </c>
      <c r="M74" s="723">
        <v>88.060987097059694</v>
      </c>
      <c r="N74" s="723">
        <v>140.54514127575723</v>
      </c>
      <c r="O74" s="723">
        <v>172.76451791188131</v>
      </c>
      <c r="P74" s="723">
        <v>77.021012001889332</v>
      </c>
      <c r="Q74" s="723">
        <v>157.66745688515246</v>
      </c>
      <c r="R74" s="723">
        <v>94.071589262411237</v>
      </c>
      <c r="S74" s="723">
        <v>84.061315246592855</v>
      </c>
      <c r="T74" s="723">
        <v>81.91636181147706</v>
      </c>
      <c r="U74" s="723">
        <v>144.29442527857501</v>
      </c>
      <c r="V74" s="723">
        <v>146.19257146914765</v>
      </c>
      <c r="W74" s="723">
        <v>94.071589262411237</v>
      </c>
    </row>
    <row r="75" spans="1:23" ht="15" customHeight="1">
      <c r="A75" s="720">
        <v>1995</v>
      </c>
      <c r="B75" s="723">
        <v>80.611531462269653</v>
      </c>
      <c r="C75" s="723">
        <v>71.944824538685211</v>
      </c>
      <c r="D75" s="723">
        <v>139.909120453947</v>
      </c>
      <c r="E75" s="723">
        <v>150.47206543246631</v>
      </c>
      <c r="F75" s="723">
        <v>84.395132045450424</v>
      </c>
      <c r="G75" s="723">
        <v>103.9647090233385</v>
      </c>
      <c r="H75" s="723">
        <v>82.574577733293239</v>
      </c>
      <c r="I75" s="723">
        <v>163.26194208625608</v>
      </c>
      <c r="J75" s="723">
        <v>81.125204534233887</v>
      </c>
      <c r="K75" s="723">
        <v>86.440845692810129</v>
      </c>
      <c r="L75" s="723">
        <v>76.297152609559248</v>
      </c>
      <c r="M75" s="723">
        <v>85.940078138335195</v>
      </c>
      <c r="N75" s="723">
        <v>145.80932101719841</v>
      </c>
      <c r="O75" s="723">
        <v>175.3179374475985</v>
      </c>
      <c r="P75" s="723">
        <v>79.101040392263016</v>
      </c>
      <c r="Q75" s="723">
        <v>150.02359363791908</v>
      </c>
      <c r="R75" s="723">
        <v>94.412643006396763</v>
      </c>
      <c r="S75" s="723">
        <v>82.881228286176508</v>
      </c>
      <c r="T75" s="723">
        <v>80.490791888527966</v>
      </c>
      <c r="U75" s="723">
        <v>151.93480009924465</v>
      </c>
      <c r="V75" s="723">
        <v>154.45382847265429</v>
      </c>
      <c r="W75" s="723">
        <v>94.412643006396763</v>
      </c>
    </row>
    <row r="76" spans="1:23" ht="9.75" customHeight="1">
      <c r="A76" s="720">
        <v>1996</v>
      </c>
      <c r="B76" s="723">
        <v>77.406615397316656</v>
      </c>
      <c r="C76" s="723">
        <v>66.429052359375305</v>
      </c>
      <c r="D76" s="723">
        <v>127.16971061352589</v>
      </c>
      <c r="E76" s="723">
        <v>140.82040703903306</v>
      </c>
      <c r="F76" s="723">
        <v>75.641696052108884</v>
      </c>
      <c r="G76" s="723">
        <v>94.6858345698828</v>
      </c>
      <c r="H76" s="723">
        <v>79.092666219766414</v>
      </c>
      <c r="I76" s="723">
        <v>154.25066256798172</v>
      </c>
      <c r="J76" s="723">
        <v>75.735041307862076</v>
      </c>
      <c r="K76" s="723">
        <v>84.046957011574335</v>
      </c>
      <c r="L76" s="723">
        <v>69.404793561841672</v>
      </c>
      <c r="M76" s="723">
        <v>81.640494117498307</v>
      </c>
      <c r="N76" s="723">
        <v>146.45392164335613</v>
      </c>
      <c r="O76" s="723">
        <v>172.30183733182713</v>
      </c>
      <c r="P76" s="723">
        <v>72.718348035131072</v>
      </c>
      <c r="Q76" s="723">
        <v>136.0478695301538</v>
      </c>
      <c r="R76" s="723">
        <v>89.536214943918282</v>
      </c>
      <c r="S76" s="723">
        <v>78.130634015372991</v>
      </c>
      <c r="T76" s="723">
        <v>76.075064553635997</v>
      </c>
      <c r="U76" s="723">
        <v>145.15485775530362</v>
      </c>
      <c r="V76" s="723">
        <v>148.92222037316623</v>
      </c>
      <c r="W76" s="723">
        <v>89.536214943918282</v>
      </c>
    </row>
    <row r="77" spans="1:23" ht="9.75" customHeight="1">
      <c r="A77" s="720">
        <v>1997</v>
      </c>
      <c r="B77" s="723">
        <v>75.170665187818955</v>
      </c>
      <c r="C77" s="723">
        <v>64.162260966776188</v>
      </c>
      <c r="D77" s="723">
        <v>119.74745402054812</v>
      </c>
      <c r="E77" s="723">
        <v>131.11254736603337</v>
      </c>
      <c r="F77" s="723">
        <v>78.929386542727727</v>
      </c>
      <c r="G77" s="723">
        <v>91.506034070932117</v>
      </c>
      <c r="H77" s="723">
        <v>75.017488491130081</v>
      </c>
      <c r="I77" s="723">
        <v>152.60357158862348</v>
      </c>
      <c r="J77" s="723">
        <v>73.516761124394293</v>
      </c>
      <c r="K77" s="723">
        <v>83.084806993803227</v>
      </c>
      <c r="L77" s="723">
        <v>68.244598029801793</v>
      </c>
      <c r="M77" s="723">
        <v>80.389948856057302</v>
      </c>
      <c r="N77" s="723">
        <v>130.36687329598442</v>
      </c>
      <c r="O77" s="723">
        <v>166.50757141283006</v>
      </c>
      <c r="P77" s="723">
        <v>71.067628269593612</v>
      </c>
      <c r="Q77" s="723">
        <v>132.0114259768925</v>
      </c>
      <c r="R77" s="723">
        <v>86.161704308005156</v>
      </c>
      <c r="S77" s="723">
        <v>75.919927634561745</v>
      </c>
      <c r="T77" s="723">
        <v>74.082810562379777</v>
      </c>
      <c r="U77" s="723">
        <v>136.06914552852888</v>
      </c>
      <c r="V77" s="723">
        <v>139.48806281414937</v>
      </c>
      <c r="W77" s="723">
        <v>86.161704308005156</v>
      </c>
    </row>
    <row r="78" spans="1:23" ht="9.75" customHeight="1">
      <c r="A78" s="720">
        <v>1998</v>
      </c>
      <c r="B78" s="723">
        <v>74.072178935072245</v>
      </c>
      <c r="C78" s="723">
        <v>65.887135193777581</v>
      </c>
      <c r="D78" s="723">
        <v>104.83632904515986</v>
      </c>
      <c r="E78" s="723">
        <v>113.19676928716525</v>
      </c>
      <c r="F78" s="723">
        <v>81.572425574334076</v>
      </c>
      <c r="G78" s="723">
        <v>88.70690331305471</v>
      </c>
      <c r="H78" s="723">
        <v>76.356139321024301</v>
      </c>
      <c r="I78" s="723">
        <v>129.10835410259699</v>
      </c>
      <c r="J78" s="723">
        <v>73.766220575502956</v>
      </c>
      <c r="K78" s="723">
        <v>81.482804559144242</v>
      </c>
      <c r="L78" s="723">
        <v>69.554238593893089</v>
      </c>
      <c r="M78" s="723">
        <v>80.068323629260149</v>
      </c>
      <c r="N78" s="723">
        <v>113.85160814830647</v>
      </c>
      <c r="O78" s="723">
        <v>142.62115865651998</v>
      </c>
      <c r="P78" s="723">
        <v>69.5933905677621</v>
      </c>
      <c r="Q78" s="723">
        <v>116.986290135185</v>
      </c>
      <c r="R78" s="723">
        <v>82.634279904248757</v>
      </c>
      <c r="S78" s="723">
        <v>75.285233618473185</v>
      </c>
      <c r="T78" s="723">
        <v>74.046541262625254</v>
      </c>
      <c r="U78" s="723">
        <v>118.11701163519763</v>
      </c>
      <c r="V78" s="723">
        <v>120.89892644162059</v>
      </c>
      <c r="W78" s="723">
        <v>82.634279904248757</v>
      </c>
    </row>
    <row r="79" spans="1:23" ht="9.75" customHeight="1">
      <c r="A79" s="720">
        <v>1999</v>
      </c>
      <c r="B79" s="723">
        <v>76.104946803114501</v>
      </c>
      <c r="C79" s="723">
        <v>68.038611288027582</v>
      </c>
      <c r="D79" s="723">
        <v>97.350283598270181</v>
      </c>
      <c r="E79" s="723">
        <v>99.727879480153348</v>
      </c>
      <c r="F79" s="723">
        <v>83.300726231339667</v>
      </c>
      <c r="G79" s="723">
        <v>90.205141774721156</v>
      </c>
      <c r="H79" s="723">
        <v>76.430159728776033</v>
      </c>
      <c r="I79" s="723">
        <v>116.3100210273542</v>
      </c>
      <c r="J79" s="723">
        <v>75.420819530628037</v>
      </c>
      <c r="K79" s="723">
        <v>81.820729084715751</v>
      </c>
      <c r="L79" s="723">
        <v>71.4040633521073</v>
      </c>
      <c r="M79" s="723">
        <v>80.034343568443745</v>
      </c>
      <c r="N79" s="723">
        <v>104.68388278641163</v>
      </c>
      <c r="O79" s="723">
        <v>124.25142660809556</v>
      </c>
      <c r="P79" s="723">
        <v>70.791059048650268</v>
      </c>
      <c r="Q79" s="723">
        <v>103.99157404034214</v>
      </c>
      <c r="R79" s="723">
        <v>81.450198948017331</v>
      </c>
      <c r="S79" s="723">
        <v>76.301278102263851</v>
      </c>
      <c r="T79" s="723">
        <v>75.418967587894286</v>
      </c>
      <c r="U79" s="723">
        <v>106.36998095263763</v>
      </c>
      <c r="V79" s="723">
        <v>108.25934390137576</v>
      </c>
      <c r="W79" s="723">
        <v>81.450198948017331</v>
      </c>
    </row>
    <row r="80" spans="1:23" ht="15" customHeight="1">
      <c r="A80" s="720">
        <v>2000</v>
      </c>
      <c r="B80" s="723">
        <v>77.198716216315233</v>
      </c>
      <c r="C80" s="723">
        <v>68.766915338048662</v>
      </c>
      <c r="D80" s="723">
        <v>87.080681394957139</v>
      </c>
      <c r="E80" s="723">
        <v>89.670306079256974</v>
      </c>
      <c r="F80" s="723">
        <v>77.806544921652431</v>
      </c>
      <c r="G80" s="723">
        <v>82.61995058027378</v>
      </c>
      <c r="H80" s="723">
        <v>79.176479514094567</v>
      </c>
      <c r="I80" s="723">
        <v>101.81068636851514</v>
      </c>
      <c r="J80" s="723">
        <v>73.425916369246991</v>
      </c>
      <c r="K80" s="723">
        <v>80.117822247305298</v>
      </c>
      <c r="L80" s="723">
        <v>71.81451988709965</v>
      </c>
      <c r="M80" s="723">
        <v>79.557121272466347</v>
      </c>
      <c r="N80" s="723">
        <v>89.55045619115154</v>
      </c>
      <c r="O80" s="723">
        <v>104.09069441708985</v>
      </c>
      <c r="P80" s="723">
        <v>69.507014670544137</v>
      </c>
      <c r="Q80" s="723">
        <v>89.749188337254708</v>
      </c>
      <c r="R80" s="723">
        <v>78.495200429119265</v>
      </c>
      <c r="S80" s="723">
        <v>75.617535874294873</v>
      </c>
      <c r="T80" s="723">
        <v>75.137035556949826</v>
      </c>
      <c r="U80" s="723">
        <v>92.370426394933446</v>
      </c>
      <c r="V80" s="723">
        <v>93.478473352450109</v>
      </c>
      <c r="W80" s="723">
        <v>78.495200429119265</v>
      </c>
    </row>
    <row r="81" spans="1:23" ht="9.75" customHeight="1">
      <c r="A81" s="720">
        <v>2001</v>
      </c>
      <c r="B81" s="723">
        <v>74.422603746451585</v>
      </c>
      <c r="C81" s="723">
        <v>68.92452804570037</v>
      </c>
      <c r="D81" s="723">
        <v>73.926347477268251</v>
      </c>
      <c r="E81" s="723">
        <v>78.818092153896316</v>
      </c>
      <c r="F81" s="723">
        <v>76.676461222398899</v>
      </c>
      <c r="G81" s="723">
        <v>83.368891557846354</v>
      </c>
      <c r="H81" s="723">
        <v>76.392715028226135</v>
      </c>
      <c r="I81" s="723">
        <v>92.900749912034755</v>
      </c>
      <c r="J81" s="723">
        <v>69.692726963150633</v>
      </c>
      <c r="K81" s="723">
        <v>78.038122107783607</v>
      </c>
      <c r="L81" s="723">
        <v>67.905178760302235</v>
      </c>
      <c r="M81" s="723">
        <v>74.998261485260556</v>
      </c>
      <c r="N81" s="723">
        <v>77.403050310296209</v>
      </c>
      <c r="O81" s="723">
        <v>88.371441288471999</v>
      </c>
      <c r="P81" s="723">
        <v>65.356863266979914</v>
      </c>
      <c r="Q81" s="723">
        <v>83.77218292260396</v>
      </c>
      <c r="R81" s="723">
        <v>74.585891903576254</v>
      </c>
      <c r="S81" s="723">
        <v>73.091656987341707</v>
      </c>
      <c r="T81" s="723">
        <v>73.056669291811573</v>
      </c>
      <c r="U81" s="723">
        <v>80.904325921771175</v>
      </c>
      <c r="V81" s="723">
        <v>82.366008438618962</v>
      </c>
      <c r="W81" s="723">
        <v>74.585891903576254</v>
      </c>
    </row>
    <row r="82" spans="1:23" ht="9.75" customHeight="1">
      <c r="A82" s="720">
        <v>2002</v>
      </c>
      <c r="B82" s="723">
        <v>71.813219884567161</v>
      </c>
      <c r="C82" s="723">
        <v>66.305531481324465</v>
      </c>
      <c r="D82" s="723">
        <v>70.431102581681287</v>
      </c>
      <c r="E82" s="723">
        <v>71.354410332124246</v>
      </c>
      <c r="F82" s="723">
        <v>73.166076827799358</v>
      </c>
      <c r="G82" s="723">
        <v>80.971820932320014</v>
      </c>
      <c r="H82" s="723">
        <v>71.513673888855521</v>
      </c>
      <c r="I82" s="723">
        <v>86.509836355802889</v>
      </c>
      <c r="J82" s="723">
        <v>68.553383352869133</v>
      </c>
      <c r="K82" s="723">
        <v>74.148500256419211</v>
      </c>
      <c r="L82" s="723">
        <v>67.706996076191487</v>
      </c>
      <c r="M82" s="723">
        <v>75.703466282296858</v>
      </c>
      <c r="N82" s="723">
        <v>75.089273474186172</v>
      </c>
      <c r="O82" s="723">
        <v>85.327461182753623</v>
      </c>
      <c r="P82" s="723">
        <v>64.83069366373438</v>
      </c>
      <c r="Q82" s="723">
        <v>77.908064448072309</v>
      </c>
      <c r="R82" s="723">
        <v>71.598068963308705</v>
      </c>
      <c r="S82" s="723">
        <v>70.394333632648241</v>
      </c>
      <c r="T82" s="723">
        <v>70.392792389745324</v>
      </c>
      <c r="U82" s="723">
        <v>76.57802206118501</v>
      </c>
      <c r="V82" s="723">
        <v>77.86562201683401</v>
      </c>
      <c r="W82" s="723">
        <v>71.598068963308705</v>
      </c>
    </row>
    <row r="83" spans="1:23" ht="9.75" customHeight="1">
      <c r="A83" s="720">
        <v>2003</v>
      </c>
      <c r="B83" s="723">
        <v>67.519951444234934</v>
      </c>
      <c r="C83" s="723">
        <v>64.059968663261046</v>
      </c>
      <c r="D83" s="723">
        <v>64.428331834884361</v>
      </c>
      <c r="E83" s="723">
        <v>69.487084844692063</v>
      </c>
      <c r="F83" s="723">
        <v>71.750783049703017</v>
      </c>
      <c r="G83" s="723">
        <v>73.536639759667068</v>
      </c>
      <c r="H83" s="723">
        <v>69.986273247382471</v>
      </c>
      <c r="I83" s="723">
        <v>78.337121865919229</v>
      </c>
      <c r="J83" s="723">
        <v>65.625610151340538</v>
      </c>
      <c r="K83" s="723">
        <v>71.001823523577684</v>
      </c>
      <c r="L83" s="723">
        <v>63.745086688892179</v>
      </c>
      <c r="M83" s="723">
        <v>75.636217371239283</v>
      </c>
      <c r="N83" s="723">
        <v>73.751548592737265</v>
      </c>
      <c r="O83" s="723">
        <v>77.330097634915006</v>
      </c>
      <c r="P83" s="723">
        <v>62.77765931652393</v>
      </c>
      <c r="Q83" s="723">
        <v>75.447729394641925</v>
      </c>
      <c r="R83" s="723">
        <v>68.386079242956754</v>
      </c>
      <c r="S83" s="723">
        <v>67.245165293018019</v>
      </c>
      <c r="T83" s="723">
        <v>67.363238414230835</v>
      </c>
      <c r="U83" s="723">
        <v>72.61224626130651</v>
      </c>
      <c r="V83" s="723">
        <v>74.32653711669073</v>
      </c>
      <c r="W83" s="723">
        <v>68.386079242956754</v>
      </c>
    </row>
    <row r="84" spans="1:23" ht="9.75" customHeight="1">
      <c r="A84" s="720">
        <v>2004</v>
      </c>
      <c r="B84" s="723">
        <v>65.223523644148813</v>
      </c>
      <c r="C84" s="723">
        <v>62.638789162463794</v>
      </c>
      <c r="D84" s="723">
        <v>59.887082579166737</v>
      </c>
      <c r="E84" s="723">
        <v>66.601301034306076</v>
      </c>
      <c r="F84" s="723">
        <v>75.209407885558122</v>
      </c>
      <c r="G84" s="723">
        <v>69.411542413580833</v>
      </c>
      <c r="H84" s="723">
        <v>68.2398194365514</v>
      </c>
      <c r="I84" s="723">
        <v>71.051425391938963</v>
      </c>
      <c r="J84" s="723">
        <v>63.867642930724934</v>
      </c>
      <c r="K84" s="723">
        <v>71.191195202966483</v>
      </c>
      <c r="L84" s="723">
        <v>62.498445952936528</v>
      </c>
      <c r="M84" s="723">
        <v>73.803901859262496</v>
      </c>
      <c r="N84" s="723">
        <v>71.060882360773178</v>
      </c>
      <c r="O84" s="723">
        <v>75.54823657617527</v>
      </c>
      <c r="P84" s="723">
        <v>59.135202601509953</v>
      </c>
      <c r="Q84" s="723">
        <v>70.645710920288565</v>
      </c>
      <c r="R84" s="723">
        <v>66.556718198339567</v>
      </c>
      <c r="S84" s="723">
        <v>65.725232840863285</v>
      </c>
      <c r="T84" s="723">
        <v>65.969950405374433</v>
      </c>
      <c r="U84" s="723">
        <v>68.981115046175503</v>
      </c>
      <c r="V84" s="723">
        <v>70.886049028186349</v>
      </c>
      <c r="W84" s="723">
        <v>66.556718198339567</v>
      </c>
    </row>
    <row r="85" spans="1:23" ht="15" customHeight="1">
      <c r="A85" s="720">
        <v>2005</v>
      </c>
      <c r="B85" s="723">
        <v>65.328423116031047</v>
      </c>
      <c r="C85" s="723">
        <v>61.652639903557535</v>
      </c>
      <c r="D85" s="723">
        <v>56.112058679103399</v>
      </c>
      <c r="E85" s="723">
        <v>62.24499302294025</v>
      </c>
      <c r="F85" s="723">
        <v>74.128421216307032</v>
      </c>
      <c r="G85" s="723">
        <v>72.153869799065006</v>
      </c>
      <c r="H85" s="723">
        <v>64.521185222255639</v>
      </c>
      <c r="I85" s="723">
        <v>67.907128224264568</v>
      </c>
      <c r="J85" s="723">
        <v>61.732351547097274</v>
      </c>
      <c r="K85" s="723">
        <v>68.308389373197073</v>
      </c>
      <c r="L85" s="723">
        <v>59.030804761241086</v>
      </c>
      <c r="M85" s="723">
        <v>74.796988892471276</v>
      </c>
      <c r="N85" s="723">
        <v>64.385459649375917</v>
      </c>
      <c r="O85" s="723">
        <v>69.336204625244065</v>
      </c>
      <c r="P85" s="723">
        <v>61.54099943995552</v>
      </c>
      <c r="Q85" s="723">
        <v>68.406692510713711</v>
      </c>
      <c r="R85" s="723">
        <v>64.423931404965288</v>
      </c>
      <c r="S85" s="723">
        <v>64.143747240059866</v>
      </c>
      <c r="T85" s="723">
        <v>64.480411281827458</v>
      </c>
      <c r="U85" s="723">
        <v>64.190568447558007</v>
      </c>
      <c r="V85" s="723">
        <v>65.88278010809077</v>
      </c>
      <c r="W85" s="723">
        <v>64.423931404965288</v>
      </c>
    </row>
    <row r="86" spans="1:23" ht="9.75" customHeight="1">
      <c r="A86" s="720">
        <v>2006</v>
      </c>
      <c r="B86" s="723">
        <v>69.133105141067432</v>
      </c>
      <c r="C86" s="723">
        <v>64.160945215522787</v>
      </c>
      <c r="D86" s="723">
        <v>57.393695127708177</v>
      </c>
      <c r="E86" s="723">
        <v>64.947337882092754</v>
      </c>
      <c r="F86" s="723">
        <v>70.110558843482721</v>
      </c>
      <c r="G86" s="723">
        <v>70.257770059631653</v>
      </c>
      <c r="H86" s="723">
        <v>65.948361964250282</v>
      </c>
      <c r="I86" s="723">
        <v>70.923459809533611</v>
      </c>
      <c r="J86" s="723">
        <v>64.606439648184676</v>
      </c>
      <c r="K86" s="723">
        <v>68.128123840775132</v>
      </c>
      <c r="L86" s="723">
        <v>65.083593623747035</v>
      </c>
      <c r="M86" s="723">
        <v>74.614998008610385</v>
      </c>
      <c r="N86" s="723">
        <v>68.351350525031592</v>
      </c>
      <c r="O86" s="723">
        <v>68.92144639305522</v>
      </c>
      <c r="P86" s="723">
        <v>65.490976529044929</v>
      </c>
      <c r="Q86" s="723">
        <v>70.983123714458742</v>
      </c>
      <c r="R86" s="723">
        <v>66.617563467219611</v>
      </c>
      <c r="S86" s="723">
        <v>66.25424043379256</v>
      </c>
      <c r="T86" s="723">
        <v>66.625647638189434</v>
      </c>
      <c r="U86" s="723">
        <v>66.584165483661707</v>
      </c>
      <c r="V86" s="723">
        <v>68.509300384513651</v>
      </c>
      <c r="W86" s="723">
        <v>66.617563467219611</v>
      </c>
    </row>
    <row r="87" spans="1:23" ht="9.75" customHeight="1">
      <c r="A87" s="720">
        <v>2007</v>
      </c>
      <c r="B87" s="723">
        <v>70.961246847954328</v>
      </c>
      <c r="C87" s="723">
        <v>66.199228868877228</v>
      </c>
      <c r="D87" s="723">
        <v>63.199002720930288</v>
      </c>
      <c r="E87" s="723">
        <v>68.617154858322138</v>
      </c>
      <c r="F87" s="723">
        <v>71.098996013661974</v>
      </c>
      <c r="G87" s="723">
        <v>69.688191474106929</v>
      </c>
      <c r="H87" s="723">
        <v>71.344832937699977</v>
      </c>
      <c r="I87" s="723">
        <v>72.630939539811976</v>
      </c>
      <c r="J87" s="723">
        <v>67.216005572140347</v>
      </c>
      <c r="K87" s="723">
        <v>74.255029822631315</v>
      </c>
      <c r="L87" s="723">
        <v>70.118466696365289</v>
      </c>
      <c r="M87" s="723">
        <v>80.019250099569476</v>
      </c>
      <c r="N87" s="723">
        <v>73.320260319971354</v>
      </c>
      <c r="O87" s="723">
        <v>74.339766265038634</v>
      </c>
      <c r="P87" s="723">
        <v>65.007049704829839</v>
      </c>
      <c r="Q87" s="723">
        <v>75.46858926091295</v>
      </c>
      <c r="R87" s="723">
        <v>70.196225992138153</v>
      </c>
      <c r="S87" s="723">
        <v>69.685712278020318</v>
      </c>
      <c r="T87" s="723">
        <v>69.957615482519358</v>
      </c>
      <c r="U87" s="723">
        <v>71.182114370205937</v>
      </c>
      <c r="V87" s="723">
        <v>72.854342913270926</v>
      </c>
      <c r="W87" s="723">
        <v>70.196225992138153</v>
      </c>
    </row>
    <row r="88" spans="1:23" ht="9.75" customHeight="1">
      <c r="A88" s="720">
        <v>2008</v>
      </c>
      <c r="B88" s="723">
        <v>74.031779122942496</v>
      </c>
      <c r="C88" s="723">
        <v>71.559612086264011</v>
      </c>
      <c r="D88" s="723">
        <v>65.771930532064047</v>
      </c>
      <c r="E88" s="723">
        <v>70.827687889484992</v>
      </c>
      <c r="F88" s="723">
        <v>84.772039614167639</v>
      </c>
      <c r="G88" s="723">
        <v>73.004415135207083</v>
      </c>
      <c r="H88" s="723">
        <v>73.218739106249259</v>
      </c>
      <c r="I88" s="723">
        <v>73.834144358843176</v>
      </c>
      <c r="J88" s="723">
        <v>70.559092561560774</v>
      </c>
      <c r="K88" s="723">
        <v>75.776153436458685</v>
      </c>
      <c r="L88" s="723">
        <v>72.262222248823676</v>
      </c>
      <c r="M88" s="723">
        <v>82.067536556223573</v>
      </c>
      <c r="N88" s="723">
        <v>75.420076693821954</v>
      </c>
      <c r="O88" s="723">
        <v>78.061195421087632</v>
      </c>
      <c r="P88" s="723">
        <v>68.250972516485021</v>
      </c>
      <c r="Q88" s="723">
        <v>78.875284743117575</v>
      </c>
      <c r="R88" s="723">
        <v>73.292929939875265</v>
      </c>
      <c r="S88" s="723">
        <v>72.893503891012756</v>
      </c>
      <c r="T88" s="723">
        <v>73.192018661919477</v>
      </c>
      <c r="U88" s="723">
        <v>73.709874090036621</v>
      </c>
      <c r="V88" s="723">
        <v>75.372641238243176</v>
      </c>
      <c r="W88" s="723">
        <v>73.292929939875265</v>
      </c>
    </row>
    <row r="89" spans="1:23" ht="9.75" customHeight="1">
      <c r="A89" s="720">
        <v>2009</v>
      </c>
      <c r="B89" s="723">
        <v>72.215839320888009</v>
      </c>
      <c r="C89" s="723">
        <v>71.680699034679961</v>
      </c>
      <c r="D89" s="723">
        <v>65.285080904383136</v>
      </c>
      <c r="E89" s="723">
        <v>72.567142807957694</v>
      </c>
      <c r="F89" s="723">
        <v>77.188092745461191</v>
      </c>
      <c r="G89" s="723">
        <v>73.74357198936184</v>
      </c>
      <c r="H89" s="723">
        <v>71.648378998748086</v>
      </c>
      <c r="I89" s="723">
        <v>73.591790679544275</v>
      </c>
      <c r="J89" s="723">
        <v>72.105663913685731</v>
      </c>
      <c r="K89" s="723">
        <v>74.621172815257097</v>
      </c>
      <c r="L89" s="723">
        <v>74.848498581050293</v>
      </c>
      <c r="M89" s="723">
        <v>82.836276164646833</v>
      </c>
      <c r="N89" s="723">
        <v>75.49614494983004</v>
      </c>
      <c r="O89" s="723">
        <v>80.46315488693709</v>
      </c>
      <c r="P89" s="723">
        <v>69.877017054891922</v>
      </c>
      <c r="Q89" s="723">
        <v>78.52423280561635</v>
      </c>
      <c r="R89" s="723">
        <v>73.110394133235133</v>
      </c>
      <c r="S89" s="723">
        <v>72.542410350373288</v>
      </c>
      <c r="T89" s="723">
        <v>72.846615604994739</v>
      </c>
      <c r="U89" s="723">
        <v>74.200271464252481</v>
      </c>
      <c r="V89" s="723">
        <v>76.067743294291304</v>
      </c>
      <c r="W89" s="723">
        <v>73.110394133235133</v>
      </c>
    </row>
    <row r="90" spans="1:23" ht="15" customHeight="1">
      <c r="A90" s="720">
        <v>2010</v>
      </c>
      <c r="B90" s="723">
        <v>78.170748831659466</v>
      </c>
      <c r="C90" s="723">
        <v>80.293438592312626</v>
      </c>
      <c r="D90" s="723">
        <v>73.84127985728756</v>
      </c>
      <c r="E90" s="723">
        <v>78.909305311679134</v>
      </c>
      <c r="F90" s="723">
        <v>81.704806503386209</v>
      </c>
      <c r="G90" s="723">
        <v>78.510816803974492</v>
      </c>
      <c r="H90" s="723">
        <v>79.363992681293453</v>
      </c>
      <c r="I90" s="723">
        <v>80.597950687105069</v>
      </c>
      <c r="J90" s="723">
        <v>81.024474094740853</v>
      </c>
      <c r="K90" s="723">
        <v>79.531534622241381</v>
      </c>
      <c r="L90" s="723">
        <v>81.365988130244105</v>
      </c>
      <c r="M90" s="723">
        <v>90.051270380134156</v>
      </c>
      <c r="N90" s="723">
        <v>80.869657839376927</v>
      </c>
      <c r="O90" s="723">
        <v>86.420015519089844</v>
      </c>
      <c r="P90" s="723">
        <v>78.435993872276583</v>
      </c>
      <c r="Q90" s="723">
        <v>85.595044028580986</v>
      </c>
      <c r="R90" s="723">
        <v>80.00032023825726</v>
      </c>
      <c r="S90" s="723">
        <v>79.578182323886793</v>
      </c>
      <c r="T90" s="723">
        <v>79.818655887692628</v>
      </c>
      <c r="U90" s="723">
        <v>80.750919079092213</v>
      </c>
      <c r="V90" s="723">
        <v>82.198286526349648</v>
      </c>
      <c r="W90" s="723">
        <v>80.00032023825726</v>
      </c>
    </row>
    <row r="91" spans="1:23" ht="9.75" customHeight="1">
      <c r="A91" s="720">
        <v>2011</v>
      </c>
      <c r="B91" s="723">
        <v>82.371927629026047</v>
      </c>
      <c r="C91" s="723">
        <v>83.709053179933278</v>
      </c>
      <c r="D91" s="723">
        <v>79.825191497033543</v>
      </c>
      <c r="E91" s="723">
        <v>84.406575245918575</v>
      </c>
      <c r="F91" s="723">
        <v>85.082383964334895</v>
      </c>
      <c r="G91" s="723">
        <v>83.305671068069771</v>
      </c>
      <c r="H91" s="723">
        <v>81.588426256388914</v>
      </c>
      <c r="I91" s="723">
        <v>90.15818658038603</v>
      </c>
      <c r="J91" s="723">
        <v>87.029924615699159</v>
      </c>
      <c r="K91" s="723">
        <v>85.976401314249955</v>
      </c>
      <c r="L91" s="723">
        <v>87.276685360833909</v>
      </c>
      <c r="M91" s="723">
        <v>92.812505926754795</v>
      </c>
      <c r="N91" s="723">
        <v>85.52406576163429</v>
      </c>
      <c r="O91" s="723">
        <v>93.086427679624208</v>
      </c>
      <c r="P91" s="723">
        <v>81.059280531875913</v>
      </c>
      <c r="Q91" s="723">
        <v>91.094530852098799</v>
      </c>
      <c r="R91" s="723">
        <v>84.84072149679362</v>
      </c>
      <c r="S91" s="723">
        <v>84.223478594736761</v>
      </c>
      <c r="T91" s="723">
        <v>84.40784145939827</v>
      </c>
      <c r="U91" s="723">
        <v>86.629290653480936</v>
      </c>
      <c r="V91" s="723">
        <v>88.054550541996747</v>
      </c>
      <c r="W91" s="723">
        <v>84.84072149679362</v>
      </c>
    </row>
    <row r="92" spans="1:23" ht="9.75" customHeight="1">
      <c r="A92" s="720">
        <v>2012</v>
      </c>
      <c r="B92" s="723">
        <v>85.623908959460309</v>
      </c>
      <c r="C92" s="723">
        <v>87.250643593630272</v>
      </c>
      <c r="D92" s="723">
        <v>81.204349692916807</v>
      </c>
      <c r="E92" s="723">
        <v>89.29502330074672</v>
      </c>
      <c r="F92" s="723">
        <v>88.830585426169677</v>
      </c>
      <c r="G92" s="723">
        <v>87.0735884916526</v>
      </c>
      <c r="H92" s="723">
        <v>85.617179686545185</v>
      </c>
      <c r="I92" s="723">
        <v>93.492124836548811</v>
      </c>
      <c r="J92" s="723">
        <v>89.485970710106045</v>
      </c>
      <c r="K92" s="723">
        <v>89.897202012811434</v>
      </c>
      <c r="L92" s="723">
        <v>89.831957705978567</v>
      </c>
      <c r="M92" s="723">
        <v>93.806936357716793</v>
      </c>
      <c r="N92" s="723">
        <v>89.200970528939962</v>
      </c>
      <c r="O92" s="723">
        <v>97.273776584683873</v>
      </c>
      <c r="P92" s="723">
        <v>88.387318899207614</v>
      </c>
      <c r="Q92" s="723">
        <v>94.481971073130168</v>
      </c>
      <c r="R92" s="723">
        <v>88.379354239554232</v>
      </c>
      <c r="S92" s="723">
        <v>87.689711929985492</v>
      </c>
      <c r="T92" s="723">
        <v>87.961558658912736</v>
      </c>
      <c r="U92" s="723">
        <v>90.105597597487545</v>
      </c>
      <c r="V92" s="723">
        <v>91.970148848787062</v>
      </c>
      <c r="W92" s="723">
        <v>88.379354239554232</v>
      </c>
    </row>
    <row r="93" spans="1:23" ht="9.75" customHeight="1">
      <c r="A93" s="720">
        <v>2013</v>
      </c>
      <c r="B93" s="723">
        <v>88.514294873468472</v>
      </c>
      <c r="C93" s="723">
        <v>90.452560000043718</v>
      </c>
      <c r="D93" s="723">
        <v>84.958284604089229</v>
      </c>
      <c r="E93" s="723">
        <v>90.091233410496173</v>
      </c>
      <c r="F93" s="723">
        <v>92.948239376244061</v>
      </c>
      <c r="G93" s="723">
        <v>88.738632393450104</v>
      </c>
      <c r="H93" s="723">
        <v>86.71824996326275</v>
      </c>
      <c r="I93" s="723">
        <v>93.587699685543654</v>
      </c>
      <c r="J93" s="723">
        <v>90.342754672649903</v>
      </c>
      <c r="K93" s="723">
        <v>89.716583528956662</v>
      </c>
      <c r="L93" s="723">
        <v>90.602611141085248</v>
      </c>
      <c r="M93" s="723">
        <v>93.104023239200657</v>
      </c>
      <c r="N93" s="723">
        <v>90.34847545773745</v>
      </c>
      <c r="O93" s="723">
        <v>93.045562092699811</v>
      </c>
      <c r="P93" s="723">
        <v>91.315126594753124</v>
      </c>
      <c r="Q93" s="723">
        <v>95.002516852810757</v>
      </c>
      <c r="R93" s="723">
        <v>89.847646649106935</v>
      </c>
      <c r="S93" s="723">
        <v>89.453010130487584</v>
      </c>
      <c r="T93" s="723">
        <v>89.641415401791207</v>
      </c>
      <c r="U93" s="723">
        <v>90.699750733909525</v>
      </c>
      <c r="V93" s="723">
        <v>91.90242006425737</v>
      </c>
      <c r="W93" s="723">
        <v>89.847646649106935</v>
      </c>
    </row>
    <row r="94" spans="1:23" ht="12" customHeight="1">
      <c r="A94" s="720">
        <v>2014</v>
      </c>
      <c r="B94" s="723">
        <v>93.424313152985775</v>
      </c>
      <c r="C94" s="723">
        <v>96.45685002171831</v>
      </c>
      <c r="D94" s="723">
        <v>92.041883823156141</v>
      </c>
      <c r="E94" s="723">
        <v>98.417933980204992</v>
      </c>
      <c r="F94" s="723">
        <v>91.186390857089307</v>
      </c>
      <c r="G94" s="723">
        <v>91.922077181285147</v>
      </c>
      <c r="H94" s="723">
        <v>95.569827347733153</v>
      </c>
      <c r="I94" s="723">
        <v>100.93161073792746</v>
      </c>
      <c r="J94" s="723">
        <v>97.86444565552523</v>
      </c>
      <c r="K94" s="723">
        <v>94.601140174308597</v>
      </c>
      <c r="L94" s="723">
        <v>95.609866210869868</v>
      </c>
      <c r="M94" s="723">
        <v>101.09155018617912</v>
      </c>
      <c r="N94" s="723">
        <v>96.481980530527835</v>
      </c>
      <c r="O94" s="723">
        <v>98.313896873536777</v>
      </c>
      <c r="P94" s="723">
        <v>95.756919523473229</v>
      </c>
      <c r="Q94" s="723">
        <v>99.835409117841607</v>
      </c>
      <c r="R94" s="723">
        <v>95.737628795824094</v>
      </c>
      <c r="S94" s="723">
        <v>95.257829836412654</v>
      </c>
      <c r="T94" s="723">
        <v>95.392632546292674</v>
      </c>
      <c r="U94" s="723">
        <v>97.163080648021989</v>
      </c>
      <c r="V94" s="723">
        <v>98.235821689539506</v>
      </c>
      <c r="W94" s="723">
        <v>95.737628795824094</v>
      </c>
    </row>
    <row r="95" spans="1:23" ht="9.75" customHeight="1">
      <c r="A95" s="720">
        <v>2015</v>
      </c>
      <c r="B95" s="723">
        <v>100</v>
      </c>
      <c r="C95" s="723">
        <v>100</v>
      </c>
      <c r="D95" s="723">
        <v>100</v>
      </c>
      <c r="E95" s="723">
        <v>100</v>
      </c>
      <c r="F95" s="723">
        <v>100</v>
      </c>
      <c r="G95" s="723">
        <v>100</v>
      </c>
      <c r="H95" s="723">
        <v>100</v>
      </c>
      <c r="I95" s="723">
        <v>100</v>
      </c>
      <c r="J95" s="723">
        <v>100</v>
      </c>
      <c r="K95" s="723">
        <v>100</v>
      </c>
      <c r="L95" s="723">
        <v>100</v>
      </c>
      <c r="M95" s="723">
        <v>100</v>
      </c>
      <c r="N95" s="723">
        <v>100</v>
      </c>
      <c r="O95" s="723">
        <v>100</v>
      </c>
      <c r="P95" s="723">
        <v>100</v>
      </c>
      <c r="Q95" s="723">
        <v>100</v>
      </c>
      <c r="R95" s="723">
        <v>100</v>
      </c>
      <c r="S95" s="723">
        <v>100</v>
      </c>
      <c r="T95" s="723">
        <v>100</v>
      </c>
      <c r="U95" s="723">
        <v>100</v>
      </c>
      <c r="V95" s="723">
        <v>100</v>
      </c>
      <c r="W95" s="723">
        <v>100</v>
      </c>
    </row>
    <row r="96" spans="1:23" s="236" customFormat="1" ht="9.75" customHeight="1">
      <c r="A96" s="720">
        <v>2016</v>
      </c>
      <c r="B96" s="723">
        <v>107.84842476828186</v>
      </c>
      <c r="C96" s="723">
        <v>106.48956262452609</v>
      </c>
      <c r="D96" s="723">
        <v>108.11017514061302</v>
      </c>
      <c r="E96" s="723">
        <v>106.02328353191119</v>
      </c>
      <c r="F96" s="723">
        <v>103.19929453638451</v>
      </c>
      <c r="G96" s="723">
        <v>103.44432833775269</v>
      </c>
      <c r="H96" s="723">
        <v>108.60470528703351</v>
      </c>
      <c r="I96" s="723">
        <v>104.62047156470759</v>
      </c>
      <c r="J96" s="723">
        <v>103.79176393478834</v>
      </c>
      <c r="K96" s="723">
        <v>104.71539143549231</v>
      </c>
      <c r="L96" s="723">
        <v>107.3752893263687</v>
      </c>
      <c r="M96" s="723">
        <v>107.91150643882641</v>
      </c>
      <c r="N96" s="723">
        <v>105.31485903702576</v>
      </c>
      <c r="O96" s="723">
        <v>105.42002621991585</v>
      </c>
      <c r="P96" s="723">
        <v>105.59099311362047</v>
      </c>
      <c r="Q96" s="723">
        <v>106.83217078703503</v>
      </c>
      <c r="R96" s="723">
        <v>106.11735130937417</v>
      </c>
      <c r="S96" s="723">
        <v>106.20750386488247</v>
      </c>
      <c r="T96" s="723">
        <v>106.12774965168298</v>
      </c>
      <c r="U96" s="723">
        <v>106.07438754868404</v>
      </c>
      <c r="V96" s="723">
        <v>105.64794955452795</v>
      </c>
      <c r="W96" s="723">
        <v>106.11735130937417</v>
      </c>
    </row>
    <row r="97" spans="1:23" ht="9.75" customHeight="1">
      <c r="A97" s="720">
        <v>2017</v>
      </c>
      <c r="B97" s="723">
        <v>111.10514464983655</v>
      </c>
      <c r="C97" s="723">
        <v>110.88332266790131</v>
      </c>
      <c r="D97" s="723">
        <v>114.19151363904855</v>
      </c>
      <c r="E97" s="723">
        <v>108.53783510645839</v>
      </c>
      <c r="F97" s="723">
        <v>105.11546322142547</v>
      </c>
      <c r="G97" s="723">
        <v>108.38737047920021</v>
      </c>
      <c r="H97" s="723">
        <v>112.13082405190876</v>
      </c>
      <c r="I97" s="723">
        <v>142.01956666523202</v>
      </c>
      <c r="J97" s="723">
        <v>107.64856959160208</v>
      </c>
      <c r="K97" s="723">
        <v>108.42535659565637</v>
      </c>
      <c r="L97" s="723">
        <v>110.70126640941167</v>
      </c>
      <c r="M97" s="723">
        <v>109.2589343852928</v>
      </c>
      <c r="N97" s="723">
        <v>108.69481722836807</v>
      </c>
      <c r="O97" s="723">
        <v>107.09722163174871</v>
      </c>
      <c r="P97" s="723">
        <v>111.95775621278868</v>
      </c>
      <c r="Q97" s="723">
        <v>108.93221256619739</v>
      </c>
      <c r="R97" s="723">
        <v>110.47739518201541</v>
      </c>
      <c r="S97" s="723">
        <v>110.1539962492061</v>
      </c>
      <c r="T97" s="723">
        <v>109.98475575726535</v>
      </c>
      <c r="U97" s="723">
        <v>112.51287754285123</v>
      </c>
      <c r="V97" s="723">
        <v>112.16125234746328</v>
      </c>
      <c r="W97" s="723">
        <v>110.47739518201541</v>
      </c>
    </row>
    <row r="98" spans="1:23" ht="9.75" customHeight="1">
      <c r="A98" s="720">
        <v>2018</v>
      </c>
      <c r="B98" s="723">
        <v>120.73986749317565</v>
      </c>
      <c r="C98" s="723">
        <v>120.31952493729058</v>
      </c>
      <c r="D98" s="723">
        <v>123.32845447838557</v>
      </c>
      <c r="E98" s="723">
        <v>121.27570322483955</v>
      </c>
      <c r="F98" s="723">
        <v>114.51983424161064</v>
      </c>
      <c r="G98" s="723">
        <v>122.68827307448848</v>
      </c>
      <c r="H98" s="723">
        <v>119.25522145237086</v>
      </c>
      <c r="I98" s="723">
        <v>121.67232912889781</v>
      </c>
      <c r="J98" s="723">
        <v>114.77679718947446</v>
      </c>
      <c r="K98" s="723">
        <v>115.53300431200765</v>
      </c>
      <c r="L98" s="723">
        <v>118.29575546353355</v>
      </c>
      <c r="M98" s="723">
        <v>114.48072145200751</v>
      </c>
      <c r="N98" s="723">
        <v>116.44972161610737</v>
      </c>
      <c r="O98" s="723">
        <v>116.54330349538144</v>
      </c>
      <c r="P98" s="723">
        <v>124.15475374929868</v>
      </c>
      <c r="Q98" s="723">
        <v>113.74807818824632</v>
      </c>
      <c r="R98" s="723">
        <v>118.52338139575845</v>
      </c>
      <c r="S98" s="723">
        <v>118.71106540505664</v>
      </c>
      <c r="T98" s="723">
        <v>118.51751844963843</v>
      </c>
      <c r="U98" s="723">
        <v>118.54760585448072</v>
      </c>
      <c r="V98" s="723">
        <v>117.54615781263952</v>
      </c>
      <c r="W98" s="723">
        <v>118.52338139575845</v>
      </c>
    </row>
    <row r="99" spans="1:23" ht="9.75" customHeight="1">
      <c r="A99" s="720">
        <v>2019</v>
      </c>
      <c r="B99" s="723">
        <v>125.13154364463406</v>
      </c>
      <c r="C99" s="723">
        <v>126.6422393733224</v>
      </c>
      <c r="D99" s="723">
        <v>130.65290465831805</v>
      </c>
      <c r="E99" s="723">
        <v>130.22360514499931</v>
      </c>
      <c r="F99" s="723">
        <v>114.67127887645547</v>
      </c>
      <c r="G99" s="723">
        <v>132.04973820537785</v>
      </c>
      <c r="H99" s="723">
        <v>121.65442295889338</v>
      </c>
      <c r="I99" s="723">
        <v>130.1082959767603</v>
      </c>
      <c r="J99" s="723">
        <v>121.60154331721164</v>
      </c>
      <c r="K99" s="723">
        <v>119.37751014647131</v>
      </c>
      <c r="L99" s="723">
        <v>122.14471320456903</v>
      </c>
      <c r="M99" s="723">
        <v>117.43350971355599</v>
      </c>
      <c r="N99" s="723">
        <v>120.64679010698445</v>
      </c>
      <c r="O99" s="723">
        <v>119.87126038667002</v>
      </c>
      <c r="P99" s="723">
        <v>131.46746776719692</v>
      </c>
      <c r="Q99" s="723">
        <v>113.53823149934895</v>
      </c>
      <c r="R99" s="723">
        <v>123.55032143915072</v>
      </c>
      <c r="S99" s="723">
        <v>123.79733653722353</v>
      </c>
      <c r="T99" s="723">
        <v>123.50997189967018</v>
      </c>
      <c r="U99" s="723">
        <v>123.71703723929639</v>
      </c>
      <c r="V99" s="723">
        <v>122.26417575137583</v>
      </c>
      <c r="W99" s="723">
        <v>123.55032143915072</v>
      </c>
    </row>
    <row r="100" spans="1:23" ht="9.75" customHeight="1">
      <c r="A100" s="720">
        <v>2020</v>
      </c>
      <c r="B100" s="723">
        <v>133.97090638169936</v>
      </c>
      <c r="C100" s="723">
        <v>137.78184768552418</v>
      </c>
      <c r="D100" s="723">
        <v>143.95049662315233</v>
      </c>
      <c r="E100" s="723">
        <v>140.20852193672647</v>
      </c>
      <c r="F100" s="723">
        <v>115.64310186728466</v>
      </c>
      <c r="G100" s="723">
        <v>141.56576871916712</v>
      </c>
      <c r="H100" s="723">
        <v>128.06824004225535</v>
      </c>
      <c r="I100" s="723">
        <v>146.31994679045548</v>
      </c>
      <c r="J100" s="723">
        <v>135.14304905731822</v>
      </c>
      <c r="K100" s="723">
        <v>131.40878623178816</v>
      </c>
      <c r="L100" s="723">
        <v>133.8000747310665</v>
      </c>
      <c r="M100" s="723">
        <v>125.73554978157934</v>
      </c>
      <c r="N100" s="723">
        <v>127.30358673309877</v>
      </c>
      <c r="O100" s="723">
        <v>127.08833126980917</v>
      </c>
      <c r="P100" s="723">
        <v>143.12544139419319</v>
      </c>
      <c r="Q100" s="723">
        <v>120.55314897807456</v>
      </c>
      <c r="R100" s="723">
        <v>133.9628683740703</v>
      </c>
      <c r="S100" s="723">
        <v>134.57024174152855</v>
      </c>
      <c r="T100" s="723">
        <v>134.17704988687808</v>
      </c>
      <c r="U100" s="723">
        <v>133.07791546645743</v>
      </c>
      <c r="V100" s="723">
        <v>130.80042752118163</v>
      </c>
      <c r="W100" s="723">
        <v>133.9628683740703</v>
      </c>
    </row>
    <row r="101" spans="1:23" ht="9.75" customHeight="1">
      <c r="A101" s="720">
        <v>2021</v>
      </c>
      <c r="B101" s="723">
        <v>142.11835923677953</v>
      </c>
      <c r="C101" s="723">
        <v>151.63692277141269</v>
      </c>
      <c r="D101" s="723">
        <v>148.88434741559067</v>
      </c>
      <c r="E101" s="723">
        <v>144.47695848801342</v>
      </c>
      <c r="F101" s="723">
        <v>127.76325220430755</v>
      </c>
      <c r="G101" s="723">
        <v>158.36903019927129</v>
      </c>
      <c r="H101" s="723">
        <v>136.09077549077793</v>
      </c>
      <c r="I101" s="723">
        <v>155.63569920278863</v>
      </c>
      <c r="J101" s="723">
        <v>145.25349096959582</v>
      </c>
      <c r="K101" s="723">
        <v>142.29819384163281</v>
      </c>
      <c r="L101" s="723">
        <v>143.56243164971821</v>
      </c>
      <c r="M101" s="723">
        <v>132.04169590532365</v>
      </c>
      <c r="N101" s="723">
        <v>133.44489729094721</v>
      </c>
      <c r="O101" s="723">
        <v>139.30505943730429</v>
      </c>
      <c r="P101" s="723">
        <v>153.16747749614245</v>
      </c>
      <c r="Q101" s="723">
        <v>127.25246440599599</v>
      </c>
      <c r="R101" s="723">
        <v>143.94869783118639</v>
      </c>
      <c r="S101" s="723">
        <v>145.07836924897572</v>
      </c>
      <c r="T101" s="723">
        <v>144.9188341795159</v>
      </c>
      <c r="U101" s="723">
        <v>139.94030695255225</v>
      </c>
      <c r="V101" s="723">
        <v>138.06679191108617</v>
      </c>
      <c r="W101" s="723">
        <v>143.94869783118639</v>
      </c>
    </row>
    <row r="102" spans="1:23" ht="9.75" customHeight="1">
      <c r="A102" s="720">
        <v>2022</v>
      </c>
      <c r="B102" s="723">
        <v>164.36310480508081</v>
      </c>
      <c r="C102" s="723">
        <v>180.95937266998004</v>
      </c>
      <c r="D102" s="723">
        <v>173.82076019993025</v>
      </c>
      <c r="E102" s="723">
        <v>169.42966840232421</v>
      </c>
      <c r="F102" s="723">
        <v>145.32252275663316</v>
      </c>
      <c r="G102" s="723">
        <v>189.84693194448957</v>
      </c>
      <c r="H102" s="723">
        <v>156.07918222823932</v>
      </c>
      <c r="I102" s="723">
        <v>185.5882090631047</v>
      </c>
      <c r="J102" s="723">
        <v>171.95878384552628</v>
      </c>
      <c r="K102" s="723">
        <v>167.29587759785491</v>
      </c>
      <c r="L102" s="723">
        <v>169.621684663971</v>
      </c>
      <c r="M102" s="723">
        <v>151.06823828399112</v>
      </c>
      <c r="N102" s="723">
        <v>157.98105915923654</v>
      </c>
      <c r="O102" s="723">
        <v>156.87517949189586</v>
      </c>
      <c r="P102" s="723">
        <v>182.99380321619785</v>
      </c>
      <c r="Q102" s="723">
        <v>143.53685867054307</v>
      </c>
      <c r="R102" s="723">
        <v>169.00734146204778</v>
      </c>
      <c r="S102" s="723">
        <v>170.60004714331578</v>
      </c>
      <c r="T102" s="723">
        <v>170.4650446134263</v>
      </c>
      <c r="U102" s="723">
        <v>162.98441079327802</v>
      </c>
      <c r="V102" s="723">
        <v>160.7145123405771</v>
      </c>
      <c r="W102" s="723">
        <v>169.00734146204778</v>
      </c>
    </row>
    <row r="103" spans="1:23" ht="28" customHeight="1">
      <c r="A103" s="719"/>
      <c r="B103" s="1228" t="s">
        <v>23</v>
      </c>
      <c r="C103" s="1229"/>
      <c r="D103" s="1229"/>
      <c r="E103" s="1229"/>
      <c r="F103" s="1229"/>
      <c r="G103" s="1229"/>
      <c r="H103" s="1229"/>
      <c r="I103" s="1229"/>
      <c r="J103" s="1229"/>
      <c r="K103" s="1228" t="s">
        <v>23</v>
      </c>
      <c r="L103" s="1229"/>
      <c r="M103" s="1229"/>
      <c r="N103" s="1229"/>
      <c r="O103" s="1229"/>
      <c r="P103" s="1229"/>
      <c r="Q103" s="1229"/>
      <c r="R103" s="1229"/>
      <c r="S103" s="1228" t="s">
        <v>23</v>
      </c>
      <c r="T103" s="1229"/>
      <c r="U103" s="1229"/>
      <c r="V103" s="1229"/>
      <c r="W103" s="1229"/>
    </row>
    <row r="104" spans="1:23" ht="9.75" customHeight="1">
      <c r="A104" s="720">
        <v>1991</v>
      </c>
      <c r="B104" s="723">
        <v>14.948004275321511</v>
      </c>
      <c r="C104" s="723">
        <v>17.270304903977657</v>
      </c>
      <c r="D104" s="723">
        <v>4.5011274436565492</v>
      </c>
      <c r="E104" s="723">
        <v>2.3911126179448576</v>
      </c>
      <c r="F104" s="723">
        <v>0.91756674443461173</v>
      </c>
      <c r="G104" s="723">
        <v>2.6019606716392181</v>
      </c>
      <c r="H104" s="723">
        <v>7.5694958108744874</v>
      </c>
      <c r="I104" s="723">
        <v>1.6053648389284114</v>
      </c>
      <c r="J104" s="723">
        <v>9.35342887680868</v>
      </c>
      <c r="K104" s="723">
        <v>19.980781740239738</v>
      </c>
      <c r="L104" s="723">
        <v>4.9876061647377918</v>
      </c>
      <c r="M104" s="723">
        <v>1.1263001229729575</v>
      </c>
      <c r="N104" s="723">
        <v>4.3963981565549179</v>
      </c>
      <c r="O104" s="723">
        <v>3.0442564733194653</v>
      </c>
      <c r="P104" s="723">
        <v>2.879876107618577</v>
      </c>
      <c r="Q104" s="723">
        <v>2.4264162002505429</v>
      </c>
      <c r="R104" s="724">
        <v>100</v>
      </c>
      <c r="S104" s="723">
        <v>86.136452862281786</v>
      </c>
      <c r="T104" s="723">
        <v>81.635325418625229</v>
      </c>
      <c r="U104" s="723">
        <v>18.364675730654746</v>
      </c>
      <c r="V104" s="723">
        <v>13.863548286998196</v>
      </c>
      <c r="W104" s="724">
        <v>100</v>
      </c>
    </row>
    <row r="105" spans="1:23" ht="15" customHeight="1">
      <c r="A105" s="720">
        <v>1992</v>
      </c>
      <c r="B105" s="723">
        <v>14.107885672265656</v>
      </c>
      <c r="C105" s="723">
        <v>16.798144206207912</v>
      </c>
      <c r="D105" s="723">
        <v>4.847670098304822</v>
      </c>
      <c r="E105" s="723">
        <v>2.92721185850298</v>
      </c>
      <c r="F105" s="723">
        <v>0.78639600588280822</v>
      </c>
      <c r="G105" s="723">
        <v>2.396737363573032</v>
      </c>
      <c r="H105" s="723">
        <v>7.290525582475424</v>
      </c>
      <c r="I105" s="723">
        <v>1.9367007895347936</v>
      </c>
      <c r="J105" s="723">
        <v>9.011303119436489</v>
      </c>
      <c r="K105" s="723">
        <v>18.757825683102407</v>
      </c>
      <c r="L105" s="723">
        <v>4.5613872977784657</v>
      </c>
      <c r="M105" s="723">
        <v>1.0407123229352118</v>
      </c>
      <c r="N105" s="723">
        <v>5.4386339886988155</v>
      </c>
      <c r="O105" s="723">
        <v>3.8464596718012229</v>
      </c>
      <c r="P105" s="723">
        <v>2.763084410558093</v>
      </c>
      <c r="Q105" s="723">
        <v>3.4893228965090177</v>
      </c>
      <c r="R105" s="724">
        <v>100</v>
      </c>
      <c r="S105" s="723">
        <v>82.361671762520317</v>
      </c>
      <c r="T105" s="723">
        <v>77.514001664215499</v>
      </c>
      <c r="U105" s="723">
        <v>22.485999303351651</v>
      </c>
      <c r="V105" s="723">
        <v>17.63832920504683</v>
      </c>
      <c r="W105" s="724">
        <v>100</v>
      </c>
    </row>
    <row r="106" spans="1:23" ht="9.75" customHeight="1">
      <c r="A106" s="720">
        <v>1993</v>
      </c>
      <c r="B106" s="723">
        <v>13.39541134595626</v>
      </c>
      <c r="C106" s="723">
        <v>16.500279795978276</v>
      </c>
      <c r="D106" s="723">
        <v>4.8360514824600029</v>
      </c>
      <c r="E106" s="723">
        <v>3.4507201306326141</v>
      </c>
      <c r="F106" s="723">
        <v>0.77870064582415965</v>
      </c>
      <c r="G106" s="723">
        <v>2.3858276456773813</v>
      </c>
      <c r="H106" s="723">
        <v>6.7424078966681344</v>
      </c>
      <c r="I106" s="723">
        <v>2.2350194481139001</v>
      </c>
      <c r="J106" s="723">
        <v>8.8132834287391759</v>
      </c>
      <c r="K106" s="723">
        <v>17.532639806252753</v>
      </c>
      <c r="L106" s="723">
        <v>4.1085993688536622</v>
      </c>
      <c r="M106" s="723">
        <v>1.0284401144870101</v>
      </c>
      <c r="N106" s="723">
        <v>6.8397154337296344</v>
      </c>
      <c r="O106" s="723">
        <v>4.5745367312490828</v>
      </c>
      <c r="P106" s="723">
        <v>2.6742945471891972</v>
      </c>
      <c r="Q106" s="723">
        <v>4.1040730955526197</v>
      </c>
      <c r="R106" s="724">
        <v>100</v>
      </c>
      <c r="S106" s="723">
        <v>78.795936078086015</v>
      </c>
      <c r="T106" s="723">
        <v>73.959884595626008</v>
      </c>
      <c r="U106" s="723">
        <v>26.040116321737855</v>
      </c>
      <c r="V106" s="723">
        <v>21.204064839277851</v>
      </c>
      <c r="W106" s="724">
        <v>100</v>
      </c>
    </row>
    <row r="107" spans="1:23" ht="9.75" customHeight="1">
      <c r="A107" s="720">
        <v>1994</v>
      </c>
      <c r="B107" s="723">
        <v>12.499806811798948</v>
      </c>
      <c r="C107" s="723">
        <v>15.584580687988289</v>
      </c>
      <c r="D107" s="723">
        <v>4.8515752923354496</v>
      </c>
      <c r="E107" s="723">
        <v>4.2004731834351752</v>
      </c>
      <c r="F107" s="723">
        <v>0.69402648465558037</v>
      </c>
      <c r="G107" s="723">
        <v>2.2204294394989019</v>
      </c>
      <c r="H107" s="723">
        <v>6.4158712192132903</v>
      </c>
      <c r="I107" s="723">
        <v>2.7486978945039233</v>
      </c>
      <c r="J107" s="723">
        <v>8.6054484178992698</v>
      </c>
      <c r="K107" s="723">
        <v>16.605991387380641</v>
      </c>
      <c r="L107" s="723">
        <v>3.9350453609300269</v>
      </c>
      <c r="M107" s="723">
        <v>0.94838045309867069</v>
      </c>
      <c r="N107" s="723">
        <v>8.4894674133206252</v>
      </c>
      <c r="O107" s="723">
        <v>5.0838615512927436</v>
      </c>
      <c r="P107" s="723">
        <v>2.6006714779322904</v>
      </c>
      <c r="Q107" s="723">
        <v>4.5156720736668312</v>
      </c>
      <c r="R107" s="724">
        <v>100</v>
      </c>
      <c r="S107" s="723">
        <v>74.961827032731364</v>
      </c>
      <c r="T107" s="723">
        <v>70.11025174039591</v>
      </c>
      <c r="U107" s="723">
        <v>29.889747408554747</v>
      </c>
      <c r="V107" s="723">
        <v>25.038172116219297</v>
      </c>
      <c r="W107" s="724">
        <v>100</v>
      </c>
    </row>
    <row r="108" spans="1:23" ht="9.75" customHeight="1">
      <c r="A108" s="720">
        <v>1995</v>
      </c>
      <c r="B108" s="723">
        <v>12.593571501255003</v>
      </c>
      <c r="C108" s="723">
        <v>14.51286547724035</v>
      </c>
      <c r="D108" s="723">
        <v>5.0012100603758229</v>
      </c>
      <c r="E108" s="723">
        <v>5.0401762092124009</v>
      </c>
      <c r="F108" s="723">
        <v>0.67196424937249843</v>
      </c>
      <c r="G108" s="723">
        <v>2.2255842547995388</v>
      </c>
      <c r="H108" s="723">
        <v>6.285033240621396</v>
      </c>
      <c r="I108" s="723">
        <v>3.1201114239196799</v>
      </c>
      <c r="J108" s="723">
        <v>8.3713935621735303</v>
      </c>
      <c r="K108" s="723">
        <v>16.61411115256767</v>
      </c>
      <c r="L108" s="723">
        <v>3.7833076114239197</v>
      </c>
      <c r="M108" s="723">
        <v>0.92219574655722136</v>
      </c>
      <c r="N108" s="723">
        <v>8.7756283495013907</v>
      </c>
      <c r="O108" s="723">
        <v>5.140363611695272</v>
      </c>
      <c r="P108" s="723">
        <v>2.6612568685977886</v>
      </c>
      <c r="Q108" s="723">
        <v>4.2812266806865207</v>
      </c>
      <c r="R108" s="724">
        <v>100</v>
      </c>
      <c r="S108" s="723">
        <v>73.642493724984732</v>
      </c>
      <c r="T108" s="723">
        <v>68.64128366460892</v>
      </c>
      <c r="U108" s="723">
        <v>31.358716335391087</v>
      </c>
      <c r="V108" s="723">
        <v>26.357506275015265</v>
      </c>
      <c r="W108" s="724">
        <v>100</v>
      </c>
    </row>
    <row r="109" spans="1:23" ht="9.75" customHeight="1">
      <c r="A109" s="720">
        <v>1996</v>
      </c>
      <c r="B109" s="723">
        <v>12.751499056662821</v>
      </c>
      <c r="C109" s="723">
        <v>14.130030311971888</v>
      </c>
      <c r="D109" s="723">
        <v>4.7934055813371241</v>
      </c>
      <c r="E109" s="723">
        <v>4.9737832738717955</v>
      </c>
      <c r="F109" s="723">
        <v>0.63506978906801859</v>
      </c>
      <c r="G109" s="723">
        <v>2.1373445281972869</v>
      </c>
      <c r="H109" s="723">
        <v>6.3478821856809464</v>
      </c>
      <c r="I109" s="723">
        <v>3.1084480091561826</v>
      </c>
      <c r="J109" s="723">
        <v>8.2408165455081956</v>
      </c>
      <c r="K109" s="723">
        <v>17.033799189892434</v>
      </c>
      <c r="L109" s="723">
        <v>3.6289769933027531</v>
      </c>
      <c r="M109" s="723">
        <v>0.92377120273254831</v>
      </c>
      <c r="N109" s="723">
        <v>9.2944857247601416</v>
      </c>
      <c r="O109" s="723">
        <v>5.3270751182524565</v>
      </c>
      <c r="P109" s="723">
        <v>2.5797642998292156</v>
      </c>
      <c r="Q109" s="723">
        <v>4.0938490839346553</v>
      </c>
      <c r="R109" s="724">
        <v>100</v>
      </c>
      <c r="S109" s="723">
        <v>73.202359684183236</v>
      </c>
      <c r="T109" s="723">
        <v>68.40895410284611</v>
      </c>
      <c r="U109" s="723">
        <v>31.591046791312355</v>
      </c>
      <c r="V109" s="723">
        <v>26.797641209975232</v>
      </c>
      <c r="W109" s="724">
        <v>100</v>
      </c>
    </row>
    <row r="110" spans="1:23" ht="15" customHeight="1">
      <c r="A110" s="720">
        <v>1997</v>
      </c>
      <c r="B110" s="723">
        <v>12.868146847298879</v>
      </c>
      <c r="C110" s="723">
        <v>14.182380925833009</v>
      </c>
      <c r="D110" s="723">
        <v>4.6904145992455071</v>
      </c>
      <c r="E110" s="723">
        <v>4.8122697961383363</v>
      </c>
      <c r="F110" s="723">
        <v>0.68862593150099427</v>
      </c>
      <c r="G110" s="723">
        <v>2.1464644775231831</v>
      </c>
      <c r="H110" s="723">
        <v>6.2566176060656744</v>
      </c>
      <c r="I110" s="723">
        <v>3.1956979056326773</v>
      </c>
      <c r="J110" s="723">
        <v>8.3127399602311787</v>
      </c>
      <c r="K110" s="723">
        <v>17.49828938321161</v>
      </c>
      <c r="L110" s="723">
        <v>3.7080661946442177</v>
      </c>
      <c r="M110" s="723">
        <v>0.94524632510081585</v>
      </c>
      <c r="N110" s="723">
        <v>8.5975767036479525</v>
      </c>
      <c r="O110" s="723">
        <v>5.3495512070022855</v>
      </c>
      <c r="P110" s="723">
        <v>2.6199457360019327</v>
      </c>
      <c r="Q110" s="723">
        <v>4.1279654717436953</v>
      </c>
      <c r="R110" s="724">
        <v>100</v>
      </c>
      <c r="S110" s="723">
        <v>73.916937986657004</v>
      </c>
      <c r="T110" s="723">
        <v>69.22652338741149</v>
      </c>
      <c r="U110" s="723">
        <v>30.773475683410457</v>
      </c>
      <c r="V110" s="723">
        <v>26.083061084164946</v>
      </c>
      <c r="W110" s="724">
        <v>100</v>
      </c>
    </row>
    <row r="111" spans="1:23" ht="9.75" customHeight="1">
      <c r="A111" s="720">
        <v>1998</v>
      </c>
      <c r="B111" s="723">
        <v>13.221379437296543</v>
      </c>
      <c r="C111" s="723">
        <v>15.185326887304294</v>
      </c>
      <c r="D111" s="723">
        <v>4.2816462563943576</v>
      </c>
      <c r="E111" s="723">
        <v>4.3320531700511546</v>
      </c>
      <c r="F111" s="723">
        <v>0.74206518369245078</v>
      </c>
      <c r="G111" s="723">
        <v>2.1696287397302743</v>
      </c>
      <c r="H111" s="723">
        <v>6.6401071539296233</v>
      </c>
      <c r="I111" s="723">
        <v>2.8190929700821576</v>
      </c>
      <c r="J111" s="723">
        <v>8.6969985273600994</v>
      </c>
      <c r="K111" s="723">
        <v>17.893445783599443</v>
      </c>
      <c r="L111" s="723">
        <v>3.9405499147419003</v>
      </c>
      <c r="M111" s="723">
        <v>0.98165303828863737</v>
      </c>
      <c r="N111" s="723">
        <v>7.828922841419935</v>
      </c>
      <c r="O111" s="723">
        <v>4.7777272903425825</v>
      </c>
      <c r="P111" s="723">
        <v>2.6751152922027592</v>
      </c>
      <c r="Q111" s="723">
        <v>3.8142884824058285</v>
      </c>
      <c r="R111" s="724">
        <v>100</v>
      </c>
      <c r="S111" s="723">
        <v>76.427916214540375</v>
      </c>
      <c r="T111" s="723">
        <v>72.146269958146021</v>
      </c>
      <c r="U111" s="723">
        <v>27.853731010696016</v>
      </c>
      <c r="V111" s="723">
        <v>23.57208475430166</v>
      </c>
      <c r="W111" s="724">
        <v>100</v>
      </c>
    </row>
    <row r="112" spans="1:23" ht="9.75" customHeight="1">
      <c r="A112" s="720">
        <v>1999</v>
      </c>
      <c r="B112" s="723">
        <v>13.781694958569645</v>
      </c>
      <c r="C112" s="723">
        <v>15.909153012178461</v>
      </c>
      <c r="D112" s="723">
        <v>4.0337065177860563</v>
      </c>
      <c r="E112" s="723">
        <v>3.8720809538319392</v>
      </c>
      <c r="F112" s="723">
        <v>0.7688038766623746</v>
      </c>
      <c r="G112" s="723">
        <v>2.2383469141020473</v>
      </c>
      <c r="H112" s="723">
        <v>6.7431681689061014</v>
      </c>
      <c r="I112" s="723">
        <v>2.5765601501911792</v>
      </c>
      <c r="J112" s="723">
        <v>9.0213432674444896</v>
      </c>
      <c r="K112" s="723">
        <v>18.228857741038166</v>
      </c>
      <c r="L112" s="723">
        <v>4.1041597452254344</v>
      </c>
      <c r="M112" s="723">
        <v>0.99550114510944887</v>
      </c>
      <c r="N112" s="723">
        <v>7.3031591259816979</v>
      </c>
      <c r="O112" s="723">
        <v>4.2228618889882741</v>
      </c>
      <c r="P112" s="723">
        <v>2.7607114422481498</v>
      </c>
      <c r="Q112" s="723">
        <v>3.4398920746631019</v>
      </c>
      <c r="R112" s="724">
        <v>100</v>
      </c>
      <c r="S112" s="723">
        <v>78.585446789270378</v>
      </c>
      <c r="T112" s="723">
        <v>74.55174027148432</v>
      </c>
      <c r="U112" s="723">
        <v>25.448260711442249</v>
      </c>
      <c r="V112" s="723">
        <v>21.414554193656191</v>
      </c>
      <c r="W112" s="724">
        <v>100</v>
      </c>
    </row>
    <row r="113" spans="1:23" ht="9.75" customHeight="1">
      <c r="A113" s="720">
        <v>2000</v>
      </c>
      <c r="B113" s="723">
        <v>14.506040022030476</v>
      </c>
      <c r="C113" s="723">
        <v>16.684769393957939</v>
      </c>
      <c r="D113" s="723">
        <v>3.744018113946515</v>
      </c>
      <c r="E113" s="723">
        <v>3.6126471248189627</v>
      </c>
      <c r="F113" s="723">
        <v>0.74512983701527857</v>
      </c>
      <c r="G113" s="723">
        <v>2.1273065703853291</v>
      </c>
      <c r="H113" s="723">
        <v>7.2484384880566264</v>
      </c>
      <c r="I113" s="723">
        <v>2.3402678334659242</v>
      </c>
      <c r="J113" s="723">
        <v>9.1133569956958986</v>
      </c>
      <c r="K113" s="723">
        <v>18.521420557697407</v>
      </c>
      <c r="L113" s="723">
        <v>4.2831436264610492</v>
      </c>
      <c r="M113" s="723">
        <v>1.0268180241927258</v>
      </c>
      <c r="N113" s="723">
        <v>6.4825785855618792</v>
      </c>
      <c r="O113" s="723">
        <v>3.6708483772922915</v>
      </c>
      <c r="P113" s="723">
        <v>2.812679762560431</v>
      </c>
      <c r="Q113" s="723">
        <v>3.0805356669318482</v>
      </c>
      <c r="R113" s="724">
        <v>100</v>
      </c>
      <c r="S113" s="723">
        <v>80.813121391999672</v>
      </c>
      <c r="T113" s="723">
        <v>77.069103278053163</v>
      </c>
      <c r="U113" s="723">
        <v>22.93089570201742</v>
      </c>
      <c r="V113" s="723">
        <v>19.186877588070907</v>
      </c>
      <c r="W113" s="724">
        <v>100</v>
      </c>
    </row>
    <row r="114" spans="1:23" ht="9.75" customHeight="1">
      <c r="A114" s="720">
        <v>2001</v>
      </c>
      <c r="B114" s="723">
        <v>14.717365263033608</v>
      </c>
      <c r="C114" s="723">
        <v>17.599522342560888</v>
      </c>
      <c r="D114" s="723">
        <v>3.3450436332020224</v>
      </c>
      <c r="E114" s="723">
        <v>3.3418674795788026</v>
      </c>
      <c r="F114" s="723">
        <v>0.77279499372068305</v>
      </c>
      <c r="G114" s="723">
        <v>2.2591007159494647</v>
      </c>
      <c r="H114" s="723">
        <v>7.3601494155405041</v>
      </c>
      <c r="I114" s="723">
        <v>2.2473868381224307</v>
      </c>
      <c r="J114" s="723">
        <v>9.1033843907989223</v>
      </c>
      <c r="K114" s="723">
        <v>18.986214484290972</v>
      </c>
      <c r="L114" s="723">
        <v>4.2622575485976189</v>
      </c>
      <c r="M114" s="723">
        <v>1.0187134377381579</v>
      </c>
      <c r="N114" s="723">
        <v>5.8969097173770706</v>
      </c>
      <c r="O114" s="723">
        <v>3.2798417826819661</v>
      </c>
      <c r="P114" s="723">
        <v>2.7833592735313375</v>
      </c>
      <c r="Q114" s="723">
        <v>3.0260908300505567</v>
      </c>
      <c r="R114" s="724">
        <v>100</v>
      </c>
      <c r="S114" s="723">
        <v>82.20790549896418</v>
      </c>
      <c r="T114" s="723">
        <v>78.862861865762156</v>
      </c>
      <c r="U114" s="723">
        <v>21.137140281012847</v>
      </c>
      <c r="V114" s="723">
        <v>17.792096647810826</v>
      </c>
      <c r="W114" s="724">
        <v>100</v>
      </c>
    </row>
    <row r="115" spans="1:23" ht="15" customHeight="1">
      <c r="A115" s="720">
        <v>2002</v>
      </c>
      <c r="B115" s="723">
        <v>14.793978598025292</v>
      </c>
      <c r="C115" s="723">
        <v>17.637304737730766</v>
      </c>
      <c r="D115" s="723">
        <v>3.3198801310507542</v>
      </c>
      <c r="E115" s="723">
        <v>3.1516610571278414</v>
      </c>
      <c r="F115" s="723">
        <v>0.7681877648690052</v>
      </c>
      <c r="G115" s="723">
        <v>2.2857085350717314</v>
      </c>
      <c r="H115" s="723">
        <v>7.1775983719291965</v>
      </c>
      <c r="I115" s="723">
        <v>2.1801153962272588</v>
      </c>
      <c r="J115" s="723">
        <v>9.3282396484440522</v>
      </c>
      <c r="K115" s="723">
        <v>18.792706108620052</v>
      </c>
      <c r="L115" s="723">
        <v>4.4271650769867268</v>
      </c>
      <c r="M115" s="723">
        <v>1.0712034976685936</v>
      </c>
      <c r="N115" s="723">
        <v>5.9593608480280889</v>
      </c>
      <c r="O115" s="723">
        <v>3.2990215920653911</v>
      </c>
      <c r="P115" s="723">
        <v>2.8761671008934262</v>
      </c>
      <c r="Q115" s="723">
        <v>2.9317026534423185</v>
      </c>
      <c r="R115" s="724">
        <v>100</v>
      </c>
      <c r="S115" s="723">
        <v>82.478139571289603</v>
      </c>
      <c r="T115" s="723">
        <v>79.158259440238837</v>
      </c>
      <c r="U115" s="723">
        <v>20.841741677941652</v>
      </c>
      <c r="V115" s="723">
        <v>17.5218615468909</v>
      </c>
      <c r="W115" s="724">
        <v>100</v>
      </c>
    </row>
    <row r="116" spans="1:23" ht="9.75" customHeight="1">
      <c r="A116" s="720">
        <v>2003</v>
      </c>
      <c r="B116" s="723">
        <v>14.562847844156453</v>
      </c>
      <c r="C116" s="723">
        <v>17.840325922804059</v>
      </c>
      <c r="D116" s="723">
        <v>3.1795701190601622</v>
      </c>
      <c r="E116" s="723">
        <v>3.2133377819922968</v>
      </c>
      <c r="F116" s="723">
        <v>0.78871094253035035</v>
      </c>
      <c r="G116" s="723">
        <v>2.1733232653156791</v>
      </c>
      <c r="H116" s="723">
        <v>7.3542186164670627</v>
      </c>
      <c r="I116" s="723">
        <v>2.066879734017022</v>
      </c>
      <c r="J116" s="723">
        <v>9.3492712394198012</v>
      </c>
      <c r="K116" s="723">
        <v>18.84039733548742</v>
      </c>
      <c r="L116" s="723">
        <v>4.3638768892166846</v>
      </c>
      <c r="M116" s="723">
        <v>1.1205200248188343</v>
      </c>
      <c r="N116" s="723">
        <v>6.1281096711504466</v>
      </c>
      <c r="O116" s="723">
        <v>3.1302461981526357</v>
      </c>
      <c r="P116" s="723">
        <v>2.915896931596015</v>
      </c>
      <c r="Q116" s="723">
        <v>2.9724686545148034</v>
      </c>
      <c r="R116" s="724">
        <v>100</v>
      </c>
      <c r="S116" s="723">
        <v>82.488959130872516</v>
      </c>
      <c r="T116" s="723">
        <v>79.309389011812357</v>
      </c>
      <c r="U116" s="723">
        <v>20.690612158887365</v>
      </c>
      <c r="V116" s="723">
        <v>17.511042039827206</v>
      </c>
      <c r="W116" s="724">
        <v>100</v>
      </c>
    </row>
    <row r="117" spans="1:23" ht="9.75" customHeight="1">
      <c r="A117" s="720">
        <v>2004</v>
      </c>
      <c r="B117" s="723">
        <v>14.454206461856762</v>
      </c>
      <c r="C117" s="723">
        <v>17.924011836312459</v>
      </c>
      <c r="D117" s="723">
        <v>3.0366901628695842</v>
      </c>
      <c r="E117" s="723">
        <v>3.1645415834676545</v>
      </c>
      <c r="F117" s="723">
        <v>0.84945269083648089</v>
      </c>
      <c r="G117" s="723">
        <v>2.107793441913056</v>
      </c>
      <c r="H117" s="723">
        <v>7.3677917578848602</v>
      </c>
      <c r="I117" s="723">
        <v>1.9261770154208868</v>
      </c>
      <c r="J117" s="723">
        <v>9.348912598936657</v>
      </c>
      <c r="K117" s="723">
        <v>19.409870810979864</v>
      </c>
      <c r="L117" s="723">
        <v>4.3961327495368918</v>
      </c>
      <c r="M117" s="723">
        <v>1.123427237953184</v>
      </c>
      <c r="N117" s="723">
        <v>6.0668294560588931</v>
      </c>
      <c r="O117" s="723">
        <v>3.1421728775230351</v>
      </c>
      <c r="P117" s="723">
        <v>2.82220752038877</v>
      </c>
      <c r="Q117" s="723">
        <v>2.8597805951836794</v>
      </c>
      <c r="R117" s="724">
        <v>100</v>
      </c>
      <c r="S117" s="723">
        <v>82.840497269468571</v>
      </c>
      <c r="T117" s="723">
        <v>79.803807106598981</v>
      </c>
      <c r="U117" s="723">
        <v>20.196191690523733</v>
      </c>
      <c r="V117" s="723">
        <v>17.15950152765415</v>
      </c>
      <c r="W117" s="724">
        <v>100</v>
      </c>
    </row>
    <row r="118" spans="1:23" ht="9.75" customHeight="1">
      <c r="A118" s="720">
        <v>2005</v>
      </c>
      <c r="B118" s="723">
        <v>14.956736672051695</v>
      </c>
      <c r="C118" s="723">
        <v>18.225868025351062</v>
      </c>
      <c r="D118" s="723">
        <v>2.9394643966695662</v>
      </c>
      <c r="E118" s="723">
        <v>3.055464148129738</v>
      </c>
      <c r="F118" s="723">
        <v>0.86496085497701003</v>
      </c>
      <c r="G118" s="723">
        <v>2.2636050702125017</v>
      </c>
      <c r="H118" s="723">
        <v>7.1969168634273641</v>
      </c>
      <c r="I118" s="723">
        <v>1.9018814465018019</v>
      </c>
      <c r="J118" s="723">
        <v>9.3355026718031571</v>
      </c>
      <c r="K118" s="723">
        <v>19.240443643593885</v>
      </c>
      <c r="L118" s="723">
        <v>4.2896806263203677</v>
      </c>
      <c r="M118" s="723">
        <v>1.1762358642972537</v>
      </c>
      <c r="N118" s="723">
        <v>5.6788927550639992</v>
      </c>
      <c r="O118" s="723">
        <v>2.9792742637007579</v>
      </c>
      <c r="P118" s="723">
        <v>3.0342550018640488</v>
      </c>
      <c r="Q118" s="723">
        <v>2.8608176960357898</v>
      </c>
      <c r="R118" s="724">
        <v>100</v>
      </c>
      <c r="S118" s="723">
        <v>83.523669690567914</v>
      </c>
      <c r="T118" s="723">
        <v>80.58420529389835</v>
      </c>
      <c r="U118" s="723">
        <v>19.415794706101654</v>
      </c>
      <c r="V118" s="723">
        <v>16.476330309432086</v>
      </c>
      <c r="W118" s="724">
        <v>100</v>
      </c>
    </row>
    <row r="119" spans="1:23" ht="9.75" customHeight="1">
      <c r="A119" s="720">
        <v>2006</v>
      </c>
      <c r="B119" s="723">
        <v>15.306616993149861</v>
      </c>
      <c r="C119" s="723">
        <v>18.342806153106597</v>
      </c>
      <c r="D119" s="723">
        <v>2.9076000480711452</v>
      </c>
      <c r="E119" s="723">
        <v>3.0831354404518687</v>
      </c>
      <c r="F119" s="723">
        <v>0.79114048792212477</v>
      </c>
      <c r="G119" s="723">
        <v>2.1315418819853384</v>
      </c>
      <c r="H119" s="723">
        <v>7.1138817449825744</v>
      </c>
      <c r="I119" s="723">
        <v>1.9209518086768418</v>
      </c>
      <c r="J119" s="723">
        <v>9.4484196610984252</v>
      </c>
      <c r="K119" s="723">
        <v>18.557776709530106</v>
      </c>
      <c r="L119" s="723">
        <v>4.5737904098065139</v>
      </c>
      <c r="M119" s="723">
        <v>1.1347362095901934</v>
      </c>
      <c r="N119" s="723">
        <v>5.830173056123062</v>
      </c>
      <c r="O119" s="723">
        <v>2.8639358250210312</v>
      </c>
      <c r="P119" s="723">
        <v>3.1226799663501983</v>
      </c>
      <c r="Q119" s="723">
        <v>2.870814805912751</v>
      </c>
      <c r="R119" s="724">
        <v>100</v>
      </c>
      <c r="S119" s="723">
        <v>83.430990265593081</v>
      </c>
      <c r="T119" s="723">
        <v>80.523390217521936</v>
      </c>
      <c r="U119" s="723">
        <v>19.476610984256698</v>
      </c>
      <c r="V119" s="723">
        <v>16.569010936185556</v>
      </c>
      <c r="W119" s="724">
        <v>100</v>
      </c>
    </row>
    <row r="120" spans="1:23" ht="15" customHeight="1">
      <c r="A120" s="720">
        <v>2007</v>
      </c>
      <c r="B120" s="723">
        <v>14.910402600364964</v>
      </c>
      <c r="C120" s="723">
        <v>17.96068658759124</v>
      </c>
      <c r="D120" s="723">
        <v>3.0384751368613139</v>
      </c>
      <c r="E120" s="723">
        <v>3.091284215328467</v>
      </c>
      <c r="F120" s="723">
        <v>0.76139256386861309</v>
      </c>
      <c r="G120" s="723">
        <v>2.0064746806569342</v>
      </c>
      <c r="H120" s="723">
        <v>7.3036530565693427</v>
      </c>
      <c r="I120" s="723">
        <v>1.8669092153284672</v>
      </c>
      <c r="J120" s="723">
        <v>9.3289130930656938</v>
      </c>
      <c r="K120" s="723">
        <v>19.19554174270073</v>
      </c>
      <c r="L120" s="723">
        <v>4.6764051094890515</v>
      </c>
      <c r="M120" s="723">
        <v>1.1548836678832117</v>
      </c>
      <c r="N120" s="723">
        <v>5.9351722171532844</v>
      </c>
      <c r="O120" s="723">
        <v>2.9316024178832119</v>
      </c>
      <c r="P120" s="723">
        <v>2.941585310218978</v>
      </c>
      <c r="Q120" s="723">
        <v>2.8966183850364962</v>
      </c>
      <c r="R120" s="724">
        <v>100</v>
      </c>
      <c r="S120" s="723">
        <v>83.27841354927007</v>
      </c>
      <c r="T120" s="723">
        <v>80.239938412408762</v>
      </c>
      <c r="U120" s="723">
        <v>19.760061587591242</v>
      </c>
      <c r="V120" s="723">
        <v>16.721586450729927</v>
      </c>
      <c r="W120" s="724">
        <v>100</v>
      </c>
    </row>
    <row r="121" spans="1:23" ht="9.75" customHeight="1">
      <c r="A121" s="720">
        <v>2008</v>
      </c>
      <c r="B121" s="723">
        <v>14.898344038100232</v>
      </c>
      <c r="C121" s="723">
        <v>18.594720802202122</v>
      </c>
      <c r="D121" s="723">
        <v>3.0285708043867698</v>
      </c>
      <c r="E121" s="723">
        <v>3.0560536549132697</v>
      </c>
      <c r="F121" s="723">
        <v>0.86945973696858481</v>
      </c>
      <c r="G121" s="723">
        <v>2.0131461091449294</v>
      </c>
      <c r="H121" s="723">
        <v>7.1787947306331104</v>
      </c>
      <c r="I121" s="723">
        <v>1.8176508498274129</v>
      </c>
      <c r="J121" s="723">
        <v>9.3791399047494206</v>
      </c>
      <c r="K121" s="723">
        <v>18.761118757373183</v>
      </c>
      <c r="L121" s="723">
        <v>4.6157545768340107</v>
      </c>
      <c r="M121" s="723">
        <v>1.1344016253768514</v>
      </c>
      <c r="N121" s="723">
        <v>5.8472003757591642</v>
      </c>
      <c r="O121" s="723">
        <v>2.9482937912351992</v>
      </c>
      <c r="P121" s="723">
        <v>2.9578865731638047</v>
      </c>
      <c r="Q121" s="723">
        <v>2.8994636693319351</v>
      </c>
      <c r="R121" s="724">
        <v>100</v>
      </c>
      <c r="S121" s="723">
        <v>83.431337658933018</v>
      </c>
      <c r="T121" s="723">
        <v>80.402766854546243</v>
      </c>
      <c r="U121" s="723">
        <v>19.59723314545375</v>
      </c>
      <c r="V121" s="723">
        <v>16.568662341066982</v>
      </c>
      <c r="W121" s="724">
        <v>100</v>
      </c>
    </row>
    <row r="122" spans="1:23" ht="9.75" customHeight="1">
      <c r="A122" s="720">
        <v>2009</v>
      </c>
      <c r="B122" s="723">
        <v>14.569184187472624</v>
      </c>
      <c r="C122" s="723">
        <v>18.672689443714411</v>
      </c>
      <c r="D122" s="723">
        <v>3.0136585632939115</v>
      </c>
      <c r="E122" s="723">
        <v>3.1389246605343848</v>
      </c>
      <c r="F122" s="723">
        <v>0.79365199299167766</v>
      </c>
      <c r="G122" s="723">
        <v>2.0386060008760403</v>
      </c>
      <c r="H122" s="723">
        <v>7.0423664038545777</v>
      </c>
      <c r="I122" s="723">
        <v>1.8162078405606659</v>
      </c>
      <c r="J122" s="723">
        <v>9.6086498028909322</v>
      </c>
      <c r="K122" s="723">
        <v>18.521288874288217</v>
      </c>
      <c r="L122" s="723">
        <v>4.7928898379325453</v>
      </c>
      <c r="M122" s="723">
        <v>1.1478865527814279</v>
      </c>
      <c r="N122" s="723">
        <v>5.8677113447218572</v>
      </c>
      <c r="O122" s="723">
        <v>3.0466009636443276</v>
      </c>
      <c r="P122" s="723">
        <v>3.0359176522120017</v>
      </c>
      <c r="Q122" s="723">
        <v>2.8937658782303988</v>
      </c>
      <c r="R122" s="724">
        <v>100</v>
      </c>
      <c r="S122" s="723">
        <v>83.23678931230836</v>
      </c>
      <c r="T122" s="723">
        <v>80.223130749014459</v>
      </c>
      <c r="U122" s="723">
        <v>19.776869250985545</v>
      </c>
      <c r="V122" s="723">
        <v>16.763210687691632</v>
      </c>
      <c r="W122" s="724">
        <v>100</v>
      </c>
    </row>
    <row r="123" spans="1:23" ht="9.75" customHeight="1">
      <c r="A123" s="720">
        <v>2010</v>
      </c>
      <c r="B123" s="723">
        <v>14.41233813021636</v>
      </c>
      <c r="C123" s="723">
        <v>19.114903028240899</v>
      </c>
      <c r="D123" s="723">
        <v>3.115062145988031</v>
      </c>
      <c r="E123" s="723">
        <v>3.1192952785060943</v>
      </c>
      <c r="F123" s="723">
        <v>0.76774112843504194</v>
      </c>
      <c r="G123" s="723">
        <v>1.9834717691091408</v>
      </c>
      <c r="H123" s="723">
        <v>7.1289103936913314</v>
      </c>
      <c r="I123" s="723">
        <v>1.8178061765706623</v>
      </c>
      <c r="J123" s="723">
        <v>9.8672607729719992</v>
      </c>
      <c r="K123" s="723">
        <v>18.039973580449534</v>
      </c>
      <c r="L123" s="723">
        <v>4.7615095170426116</v>
      </c>
      <c r="M123" s="723">
        <v>1.1403958929607909</v>
      </c>
      <c r="N123" s="723">
        <v>5.744033584852791</v>
      </c>
      <c r="O123" s="723">
        <v>2.9903378500090065</v>
      </c>
      <c r="P123" s="723">
        <v>3.1142855713227791</v>
      </c>
      <c r="Q123" s="723">
        <v>2.8826751796329284</v>
      </c>
      <c r="R123" s="724">
        <v>100</v>
      </c>
      <c r="S123" s="723">
        <v>83.445851930428518</v>
      </c>
      <c r="T123" s="723">
        <v>80.330789784440483</v>
      </c>
      <c r="U123" s="723">
        <v>19.669210215559513</v>
      </c>
      <c r="V123" s="723">
        <v>16.554148069571482</v>
      </c>
      <c r="W123" s="724">
        <v>100</v>
      </c>
    </row>
    <row r="124" spans="1:23" ht="16" customHeight="1">
      <c r="A124" s="720">
        <v>2011</v>
      </c>
      <c r="B124" s="723">
        <v>14.3204535160231</v>
      </c>
      <c r="C124" s="723">
        <v>18.79108443739856</v>
      </c>
      <c r="D124" s="723">
        <v>3.1753736836145396</v>
      </c>
      <c r="E124" s="723">
        <v>3.1462405163628127</v>
      </c>
      <c r="F124" s="723">
        <v>0.75386611557769978</v>
      </c>
      <c r="G124" s="723">
        <v>1.9845336503982185</v>
      </c>
      <c r="H124" s="723">
        <v>6.9105971388668701</v>
      </c>
      <c r="I124" s="723">
        <v>1.9174149775412372</v>
      </c>
      <c r="J124" s="723">
        <v>9.9939314158456956</v>
      </c>
      <c r="K124" s="723">
        <v>18.389214132034876</v>
      </c>
      <c r="L124" s="723">
        <v>4.8160098894047483</v>
      </c>
      <c r="M124" s="723">
        <v>1.1083059676140867</v>
      </c>
      <c r="N124" s="723">
        <v>5.7280536368097232</v>
      </c>
      <c r="O124" s="723">
        <v>3.0372438002491222</v>
      </c>
      <c r="P124" s="723">
        <v>3.0348214622730532</v>
      </c>
      <c r="Q124" s="723">
        <v>2.8928556599856567</v>
      </c>
      <c r="R124" s="724">
        <v>100</v>
      </c>
      <c r="S124" s="723">
        <v>83.278191409051445</v>
      </c>
      <c r="T124" s="723">
        <v>80.102817725436907</v>
      </c>
      <c r="U124" s="723">
        <v>19.897182274563093</v>
      </c>
      <c r="V124" s="723">
        <v>16.721808590948552</v>
      </c>
      <c r="W124" s="724">
        <v>100</v>
      </c>
    </row>
    <row r="125" spans="1:23" ht="9.75" customHeight="1">
      <c r="A125" s="720">
        <v>2012</v>
      </c>
      <c r="B125" s="723">
        <v>14.289799079643453</v>
      </c>
      <c r="C125" s="723">
        <v>18.801893253134285</v>
      </c>
      <c r="D125" s="723">
        <v>3.1008995217044713</v>
      </c>
      <c r="E125" s="723">
        <v>3.1951880571055873</v>
      </c>
      <c r="F125" s="723">
        <v>0.75556290310892094</v>
      </c>
      <c r="G125" s="723">
        <v>1.9912412131313864</v>
      </c>
      <c r="H125" s="723">
        <v>6.9614781868251319</v>
      </c>
      <c r="I125" s="723">
        <v>1.9087080585549678</v>
      </c>
      <c r="J125" s="723">
        <v>9.8645264149576057</v>
      </c>
      <c r="K125" s="723">
        <v>18.457956192477717</v>
      </c>
      <c r="L125" s="723">
        <v>4.7585377563591562</v>
      </c>
      <c r="M125" s="723">
        <v>1.0753297340386985</v>
      </c>
      <c r="N125" s="723">
        <v>5.7351112399449233</v>
      </c>
      <c r="O125" s="723">
        <v>3.0467905282991521</v>
      </c>
      <c r="P125" s="723">
        <v>3.1766830929777519</v>
      </c>
      <c r="Q125" s="723">
        <v>2.8802947677367925</v>
      </c>
      <c r="R125" s="724">
        <v>100</v>
      </c>
      <c r="S125" s="723">
        <v>83.233907348358571</v>
      </c>
      <c r="T125" s="723">
        <v>80.133007826654108</v>
      </c>
      <c r="U125" s="723">
        <v>19.866992173345896</v>
      </c>
      <c r="V125" s="723">
        <v>16.766092651641422</v>
      </c>
      <c r="W125" s="724">
        <v>100</v>
      </c>
    </row>
    <row r="126" spans="1:23" ht="9.75" customHeight="1">
      <c r="A126" s="720">
        <v>2013</v>
      </c>
      <c r="B126" s="723">
        <v>14.530769162226223</v>
      </c>
      <c r="C126" s="723">
        <v>19.173346639816085</v>
      </c>
      <c r="D126" s="723">
        <v>3.1912310872703293</v>
      </c>
      <c r="E126" s="723">
        <v>3.1709969169354695</v>
      </c>
      <c r="F126" s="723">
        <v>0.77766649439523816</v>
      </c>
      <c r="G126" s="723">
        <v>1.9961550799280023</v>
      </c>
      <c r="H126" s="723">
        <v>6.9357778054996171</v>
      </c>
      <c r="I126" s="723">
        <v>1.8794352467342683</v>
      </c>
      <c r="J126" s="723">
        <v>9.7962245825388052</v>
      </c>
      <c r="K126" s="723">
        <v>18.119836757970525</v>
      </c>
      <c r="L126" s="723">
        <v>4.7209291964428921</v>
      </c>
      <c r="M126" s="723">
        <v>1.0498306987685564</v>
      </c>
      <c r="N126" s="723">
        <v>5.7139602231212017</v>
      </c>
      <c r="O126" s="723">
        <v>2.8667287437848628</v>
      </c>
      <c r="P126" s="723">
        <v>3.2282768698875484</v>
      </c>
      <c r="Q126" s="723">
        <v>2.8488344946803772</v>
      </c>
      <c r="R126" s="724">
        <v>100</v>
      </c>
      <c r="S126" s="723">
        <v>83.520044374743819</v>
      </c>
      <c r="T126" s="723">
        <v>80.328813287473494</v>
      </c>
      <c r="U126" s="723">
        <v>19.671186712526509</v>
      </c>
      <c r="V126" s="723">
        <v>16.479955625256178</v>
      </c>
      <c r="W126" s="724">
        <v>100</v>
      </c>
    </row>
    <row r="127" spans="1:23" s="236" customFormat="1" ht="9.75" customHeight="1">
      <c r="A127" s="720">
        <v>2014</v>
      </c>
      <c r="B127" s="723">
        <v>14.393259075286622</v>
      </c>
      <c r="C127" s="723">
        <v>19.188197319016918</v>
      </c>
      <c r="D127" s="723">
        <v>3.2446066748618114</v>
      </c>
      <c r="E127" s="723">
        <v>3.250959584556333</v>
      </c>
      <c r="F127" s="723">
        <v>0.71598889474256378</v>
      </c>
      <c r="G127" s="723">
        <v>1.9405525869061655</v>
      </c>
      <c r="H127" s="723">
        <v>7.1734736542819633</v>
      </c>
      <c r="I127" s="723">
        <v>1.902216034051663</v>
      </c>
      <c r="J127" s="723">
        <v>9.958969084234381</v>
      </c>
      <c r="K127" s="723">
        <v>17.930894859637238</v>
      </c>
      <c r="L127" s="723">
        <v>4.6753434852780078</v>
      </c>
      <c r="M127" s="723">
        <v>1.06976827809973</v>
      </c>
      <c r="N127" s="723">
        <v>5.7264653002517081</v>
      </c>
      <c r="O127" s="723">
        <v>2.8426925231847338</v>
      </c>
      <c r="P127" s="723">
        <v>3.177036869789184</v>
      </c>
      <c r="Q127" s="723">
        <v>2.8095757758209778</v>
      </c>
      <c r="R127" s="724">
        <v>100</v>
      </c>
      <c r="S127" s="723">
        <v>83.468090782134581</v>
      </c>
      <c r="T127" s="723">
        <v>80.223484107272768</v>
      </c>
      <c r="U127" s="723">
        <v>19.776515892727229</v>
      </c>
      <c r="V127" s="723">
        <v>16.531909217865415</v>
      </c>
      <c r="W127" s="724">
        <v>100</v>
      </c>
    </row>
    <row r="128" spans="1:23" ht="9.75" customHeight="1">
      <c r="A128" s="720">
        <v>2015</v>
      </c>
      <c r="B128" s="723">
        <v>14.749656144171263</v>
      </c>
      <c r="C128" s="723">
        <v>19.045122371044055</v>
      </c>
      <c r="D128" s="723">
        <v>3.374886915865404</v>
      </c>
      <c r="E128" s="723">
        <v>3.1624232428927121</v>
      </c>
      <c r="F128" s="723">
        <v>0.75172488331318499</v>
      </c>
      <c r="G128" s="723">
        <v>2.0211020999623721</v>
      </c>
      <c r="H128" s="723">
        <v>7.1860688352133986</v>
      </c>
      <c r="I128" s="723">
        <v>1.8043272194512718</v>
      </c>
      <c r="J128" s="723">
        <v>9.7425380483079405</v>
      </c>
      <c r="K128" s="723">
        <v>18.146307252595932</v>
      </c>
      <c r="L128" s="723">
        <v>4.681591103781213</v>
      </c>
      <c r="M128" s="723">
        <v>1.01311215544365</v>
      </c>
      <c r="N128" s="723">
        <v>5.6822860207994745</v>
      </c>
      <c r="O128" s="723">
        <v>2.7682011416493872</v>
      </c>
      <c r="P128" s="723">
        <v>3.176396839248401</v>
      </c>
      <c r="Q128" s="723">
        <v>2.6942557262603377</v>
      </c>
      <c r="R128" s="724">
        <v>100</v>
      </c>
      <c r="S128" s="723">
        <v>83.888506648946816</v>
      </c>
      <c r="T128" s="723">
        <v>80.513619733081413</v>
      </c>
      <c r="U128" s="723">
        <v>19.486380266918587</v>
      </c>
      <c r="V128" s="723">
        <v>16.111493351053184</v>
      </c>
      <c r="W128" s="724">
        <v>100</v>
      </c>
    </row>
    <row r="129" spans="1:23" ht="9.75" customHeight="1">
      <c r="A129" s="720">
        <v>2016</v>
      </c>
      <c r="B129" s="723">
        <v>14.990264658840571</v>
      </c>
      <c r="C129" s="723">
        <v>19.111923982255483</v>
      </c>
      <c r="D129" s="723">
        <v>3.4382653831064971</v>
      </c>
      <c r="E129" s="723">
        <v>3.1596199112774239</v>
      </c>
      <c r="F129" s="723">
        <v>0.73105365603404049</v>
      </c>
      <c r="G129" s="723">
        <v>1.9701919304704711</v>
      </c>
      <c r="H129" s="723">
        <v>7.3545078009475811</v>
      </c>
      <c r="I129" s="723">
        <v>1.77887557714941</v>
      </c>
      <c r="J129" s="723">
        <v>9.5290279747714042</v>
      </c>
      <c r="K129" s="723">
        <v>17.906568941062861</v>
      </c>
      <c r="L129" s="723">
        <v>4.7370876965325772</v>
      </c>
      <c r="M129" s="723">
        <v>1.030241120197966</v>
      </c>
      <c r="N129" s="723">
        <v>5.6393148142559673</v>
      </c>
      <c r="O129" s="723">
        <v>2.7500105622114255</v>
      </c>
      <c r="P129" s="723">
        <v>3.1606414280109849</v>
      </c>
      <c r="Q129" s="723">
        <v>2.7124045628753359</v>
      </c>
      <c r="R129" s="724">
        <v>100</v>
      </c>
      <c r="S129" s="723">
        <v>83.959774572230444</v>
      </c>
      <c r="T129" s="723">
        <v>80.521509189123947</v>
      </c>
      <c r="U129" s="723">
        <v>19.47849081087606</v>
      </c>
      <c r="V129" s="723">
        <v>16.040225427769563</v>
      </c>
      <c r="W129" s="724">
        <v>100</v>
      </c>
    </row>
    <row r="130" spans="1:23" ht="15" customHeight="1">
      <c r="A130" s="720">
        <v>2017</v>
      </c>
      <c r="B130" s="723">
        <v>14.833465947794831</v>
      </c>
      <c r="C130" s="723">
        <v>19.115099931881097</v>
      </c>
      <c r="D130" s="723">
        <v>3.4883465947794829</v>
      </c>
      <c r="E130" s="723">
        <v>3.1069031986897979</v>
      </c>
      <c r="F130" s="723">
        <v>0.71524051770366825</v>
      </c>
      <c r="G130" s="723">
        <v>1.9828666463759295</v>
      </c>
      <c r="H130" s="723">
        <v>7.2936171137875556</v>
      </c>
      <c r="I130" s="723">
        <v>2.3194769337797294</v>
      </c>
      <c r="J130" s="723">
        <v>9.4930757859037342</v>
      </c>
      <c r="K130" s="723">
        <v>17.809252576198965</v>
      </c>
      <c r="L130" s="723">
        <v>4.6910778729509977</v>
      </c>
      <c r="M130" s="723">
        <v>1.0019384900792787</v>
      </c>
      <c r="N130" s="723">
        <v>5.5906010406249544</v>
      </c>
      <c r="O130" s="723">
        <v>2.6835050799310114</v>
      </c>
      <c r="P130" s="723">
        <v>3.2189595199791294</v>
      </c>
      <c r="Q130" s="723">
        <v>2.6565727495398352</v>
      </c>
      <c r="R130" s="724">
        <v>100</v>
      </c>
      <c r="S130" s="723">
        <v>83.642940997434664</v>
      </c>
      <c r="T130" s="723">
        <v>80.154594402655192</v>
      </c>
      <c r="U130" s="723">
        <v>19.845405597344811</v>
      </c>
      <c r="V130" s="723">
        <v>16.357059002565329</v>
      </c>
      <c r="W130" s="724">
        <v>100</v>
      </c>
    </row>
    <row r="131" spans="1:23" ht="9.75" customHeight="1">
      <c r="A131" s="720">
        <v>2018</v>
      </c>
      <c r="B131" s="723">
        <v>15.025487017373214</v>
      </c>
      <c r="C131" s="723">
        <v>19.333738618248628</v>
      </c>
      <c r="D131" s="723">
        <v>3.5117086812028857</v>
      </c>
      <c r="E131" s="723">
        <v>3.2358602847802005</v>
      </c>
      <c r="F131" s="723">
        <v>0.7263327118964632</v>
      </c>
      <c r="G131" s="723">
        <v>2.092123287671233</v>
      </c>
      <c r="H131" s="723">
        <v>7.2304402745129828</v>
      </c>
      <c r="I131" s="723">
        <v>1.8522648672016429</v>
      </c>
      <c r="J131" s="723">
        <v>9.4345714787495609</v>
      </c>
      <c r="K131" s="723">
        <v>17.688470995109562</v>
      </c>
      <c r="L131" s="723">
        <v>4.6726000378265917</v>
      </c>
      <c r="M131" s="723">
        <v>0.97855637513171756</v>
      </c>
      <c r="N131" s="723">
        <v>5.5828699575801792</v>
      </c>
      <c r="O131" s="723">
        <v>2.7219549593364136</v>
      </c>
      <c r="P131" s="723">
        <v>3.3273162032909136</v>
      </c>
      <c r="Q131" s="723">
        <v>2.5857042500878116</v>
      </c>
      <c r="R131" s="724">
        <v>100</v>
      </c>
      <c r="S131" s="723">
        <v>84.021345681013756</v>
      </c>
      <c r="T131" s="723">
        <v>80.509636999810866</v>
      </c>
      <c r="U131" s="723">
        <v>19.490363000189134</v>
      </c>
      <c r="V131" s="723">
        <v>15.978654318986248</v>
      </c>
      <c r="W131" s="724">
        <v>100</v>
      </c>
    </row>
    <row r="132" spans="1:23" ht="9.75" customHeight="1">
      <c r="A132" s="720">
        <v>2019</v>
      </c>
      <c r="B132" s="723">
        <v>14.938425250934728</v>
      </c>
      <c r="C132" s="723">
        <v>19.521737524542679</v>
      </c>
      <c r="D132" s="723">
        <v>3.5689002935401724</v>
      </c>
      <c r="E132" s="723">
        <v>3.3332341906261544</v>
      </c>
      <c r="F132" s="723">
        <v>0.69770157397147536</v>
      </c>
      <c r="G132" s="723">
        <v>2.1601400957731509</v>
      </c>
      <c r="H132" s="723">
        <v>7.0757975156003967</v>
      </c>
      <c r="I132" s="723">
        <v>1.9000997906987294</v>
      </c>
      <c r="J132" s="723">
        <v>9.5888675051677321</v>
      </c>
      <c r="K132" s="723">
        <v>17.533430532065861</v>
      </c>
      <c r="L132" s="723">
        <v>4.6283295425827644</v>
      </c>
      <c r="M132" s="723">
        <v>0.96295432307562712</v>
      </c>
      <c r="N132" s="723">
        <v>5.5487477563292575</v>
      </c>
      <c r="O132" s="723">
        <v>2.6857701055578236</v>
      </c>
      <c r="P132" s="723">
        <v>3.379941421563863</v>
      </c>
      <c r="Q132" s="723">
        <v>2.4759225779695835</v>
      </c>
      <c r="R132" s="724">
        <v>100</v>
      </c>
      <c r="S132" s="723">
        <v>84.056225578818456</v>
      </c>
      <c r="T132" s="723">
        <v>80.487325285278274</v>
      </c>
      <c r="U132" s="723">
        <v>19.512674714721719</v>
      </c>
      <c r="V132" s="723">
        <v>15.943774421181548</v>
      </c>
      <c r="W132" s="724">
        <v>100</v>
      </c>
    </row>
    <row r="133" spans="1:23" ht="9.75" customHeight="1">
      <c r="A133" s="720">
        <v>2020</v>
      </c>
      <c r="B133" s="723">
        <v>14.750541149471998</v>
      </c>
      <c r="C133" s="723">
        <v>19.588055865988562</v>
      </c>
      <c r="D133" s="723">
        <v>3.6265022799395203</v>
      </c>
      <c r="E133" s="723">
        <v>3.3098626060037413</v>
      </c>
      <c r="F133" s="723">
        <v>0.64892457374394152</v>
      </c>
      <c r="G133" s="723">
        <v>2.1358073017827155</v>
      </c>
      <c r="H133" s="723">
        <v>6.8698677455790689</v>
      </c>
      <c r="I133" s="723">
        <v>1.9707629878861406</v>
      </c>
      <c r="J133" s="723">
        <v>9.8283674676834263</v>
      </c>
      <c r="K133" s="723">
        <v>17.800337060521489</v>
      </c>
      <c r="L133" s="723">
        <v>4.6759019655887499</v>
      </c>
      <c r="M133" s="723">
        <v>0.95089195536936211</v>
      </c>
      <c r="N133" s="723">
        <v>5.3998201148635321</v>
      </c>
      <c r="O133" s="723">
        <v>2.6261460954168134</v>
      </c>
      <c r="P133" s="723">
        <v>3.3936508315952407</v>
      </c>
      <c r="Q133" s="723">
        <v>2.4245599985656998</v>
      </c>
      <c r="R133" s="724">
        <v>100</v>
      </c>
      <c r="S133" s="723">
        <v>84.268848197264077</v>
      </c>
      <c r="T133" s="723">
        <v>80.642345917324548</v>
      </c>
      <c r="U133" s="723">
        <v>19.357654082675449</v>
      </c>
      <c r="V133" s="723">
        <v>15.731151802735928</v>
      </c>
      <c r="W133" s="724">
        <v>100</v>
      </c>
    </row>
    <row r="134" spans="1:23" ht="9.75" customHeight="1">
      <c r="A134" s="720">
        <v>2021</v>
      </c>
      <c r="B134" s="723">
        <v>14.562111099987764</v>
      </c>
      <c r="C134" s="723">
        <v>20.06231243256471</v>
      </c>
      <c r="D134" s="723">
        <v>3.4906035527969657</v>
      </c>
      <c r="E134" s="723">
        <v>3.1740286537413378</v>
      </c>
      <c r="F134" s="723">
        <v>0.66720169964738985</v>
      </c>
      <c r="G134" s="723">
        <v>2.2235698156861434</v>
      </c>
      <c r="H134" s="723">
        <v>6.7937931724897389</v>
      </c>
      <c r="I134" s="723">
        <v>1.9508181221565946</v>
      </c>
      <c r="J134" s="723">
        <v>9.8308472653251915</v>
      </c>
      <c r="K134" s="723">
        <v>17.938243178607578</v>
      </c>
      <c r="L134" s="723">
        <v>4.6690287093580718</v>
      </c>
      <c r="M134" s="723">
        <v>0.92931057496579572</v>
      </c>
      <c r="N134" s="723">
        <v>5.2676549760291875</v>
      </c>
      <c r="O134" s="723">
        <v>2.6789017919711684</v>
      </c>
      <c r="P134" s="723">
        <v>3.3798200242488958</v>
      </c>
      <c r="Q134" s="723">
        <v>2.3817560427581452</v>
      </c>
      <c r="R134" s="724">
        <v>100</v>
      </c>
      <c r="S134" s="723">
        <v>84.546841525678246</v>
      </c>
      <c r="T134" s="723">
        <v>81.056237972881277</v>
      </c>
      <c r="U134" s="723">
        <v>18.943763139453399</v>
      </c>
      <c r="V134" s="723">
        <v>15.453159586656433</v>
      </c>
      <c r="W134" s="724">
        <v>100</v>
      </c>
    </row>
    <row r="135" spans="1:23" ht="15" customHeight="1">
      <c r="A135" s="720">
        <v>2022</v>
      </c>
      <c r="B135" s="723">
        <v>14.344343019014504</v>
      </c>
      <c r="C135" s="723">
        <v>20.391974495741394</v>
      </c>
      <c r="D135" s="723">
        <v>3.4710054854999006</v>
      </c>
      <c r="E135" s="723">
        <v>3.1703257193205179</v>
      </c>
      <c r="F135" s="723">
        <v>0.64637758050610605</v>
      </c>
      <c r="G135" s="723">
        <v>2.2703157715227711</v>
      </c>
      <c r="H135" s="723">
        <v>6.6363729382004903</v>
      </c>
      <c r="I135" s="723">
        <v>1.9813450369963335</v>
      </c>
      <c r="J135" s="723">
        <v>9.9126758628530283</v>
      </c>
      <c r="K135" s="723">
        <v>17.962547488891627</v>
      </c>
      <c r="L135" s="723">
        <v>4.6986087294293757</v>
      </c>
      <c r="M135" s="723">
        <v>0.90557645119420938</v>
      </c>
      <c r="N135" s="723">
        <v>5.3115654991425947</v>
      </c>
      <c r="O135" s="723">
        <v>2.569486314672528</v>
      </c>
      <c r="P135" s="723">
        <v>3.4392644314123029</v>
      </c>
      <c r="Q135" s="723">
        <v>2.2882142281930062</v>
      </c>
      <c r="R135" s="724">
        <v>100</v>
      </c>
      <c r="S135" s="723">
        <v>84.679062254265716</v>
      </c>
      <c r="T135" s="723">
        <v>81.208056768765815</v>
      </c>
      <c r="U135" s="723">
        <v>18.791942283824881</v>
      </c>
      <c r="V135" s="723">
        <v>15.320936798324981</v>
      </c>
      <c r="W135" s="724">
        <v>100</v>
      </c>
    </row>
    <row r="136" spans="1:23" ht="28" customHeight="1">
      <c r="A136" s="719"/>
      <c r="B136" s="1228" t="s">
        <v>60</v>
      </c>
      <c r="C136" s="1229"/>
      <c r="D136" s="1229"/>
      <c r="E136" s="1229"/>
      <c r="F136" s="1229"/>
      <c r="G136" s="1229"/>
      <c r="H136" s="1229"/>
      <c r="I136" s="1229"/>
      <c r="J136" s="1229"/>
      <c r="K136" s="1228" t="s">
        <v>60</v>
      </c>
      <c r="L136" s="1229"/>
      <c r="M136" s="1229"/>
      <c r="N136" s="1229"/>
      <c r="O136" s="1229"/>
      <c r="P136" s="1229"/>
      <c r="Q136" s="1229"/>
      <c r="R136" s="1229"/>
      <c r="S136" s="1228" t="s">
        <v>60</v>
      </c>
      <c r="T136" s="1229"/>
      <c r="U136" s="1229"/>
      <c r="V136" s="1229"/>
      <c r="W136" s="1229"/>
    </row>
    <row r="137" spans="1:23" ht="9.75" customHeight="1">
      <c r="A137" s="720">
        <v>1991</v>
      </c>
      <c r="B137" s="723">
        <v>5.8895147384988507</v>
      </c>
      <c r="C137" s="723">
        <v>6.2765800654958523</v>
      </c>
      <c r="D137" s="723">
        <v>6.3143449640738734</v>
      </c>
      <c r="E137" s="723">
        <v>11.507205156390018</v>
      </c>
      <c r="F137" s="723">
        <v>4.6574120137503749</v>
      </c>
      <c r="G137" s="723">
        <v>4.0727700075263762</v>
      </c>
      <c r="H137" s="723">
        <v>4.819381860278849</v>
      </c>
      <c r="I137" s="723">
        <v>10.6254558825845</v>
      </c>
      <c r="J137" s="723">
        <v>6.1984367989663811</v>
      </c>
      <c r="K137" s="723">
        <v>5.0329088183986581</v>
      </c>
      <c r="L137" s="723">
        <v>6.2517183248507777</v>
      </c>
      <c r="M137" s="723">
        <v>5.0283758008288979</v>
      </c>
      <c r="N137" s="723">
        <v>11.372817908292815</v>
      </c>
      <c r="O137" s="723">
        <v>14.064649948267171</v>
      </c>
      <c r="P137" s="723">
        <v>5.4070710632626771</v>
      </c>
      <c r="Q137" s="723">
        <v>13.497500955294274</v>
      </c>
      <c r="R137" s="723">
        <v>6.029885044726389</v>
      </c>
      <c r="S137" s="723">
        <v>5.5779190819925182</v>
      </c>
      <c r="T137" s="723">
        <v>5.5422795210002995</v>
      </c>
      <c r="U137" s="723">
        <v>9.9027278874302436</v>
      </c>
      <c r="V137" s="723">
        <v>12.143269539555538</v>
      </c>
      <c r="W137" s="723">
        <v>6.029885044726389</v>
      </c>
    </row>
    <row r="138" spans="1:23" ht="9.75" customHeight="1">
      <c r="A138" s="720">
        <v>1992</v>
      </c>
      <c r="B138" s="723">
        <v>6.268751558236481</v>
      </c>
      <c r="C138" s="723">
        <v>6.7456186191376473</v>
      </c>
      <c r="D138" s="723">
        <v>7.3239631968424197</v>
      </c>
      <c r="E138" s="723">
        <v>13.553021396281979</v>
      </c>
      <c r="F138" s="723">
        <v>4.6021576613114421</v>
      </c>
      <c r="G138" s="723">
        <v>4.2790370309666326</v>
      </c>
      <c r="H138" s="723">
        <v>5.2182084511842808</v>
      </c>
      <c r="I138" s="723">
        <v>12.486600238450878</v>
      </c>
      <c r="J138" s="723">
        <v>6.6883154851372417</v>
      </c>
      <c r="K138" s="723">
        <v>5.325780671729853</v>
      </c>
      <c r="L138" s="723">
        <v>6.4793515179712173</v>
      </c>
      <c r="M138" s="723">
        <v>5.3163874739907273</v>
      </c>
      <c r="N138" s="723">
        <v>13.579851265984408</v>
      </c>
      <c r="O138" s="723">
        <v>17.072673397516517</v>
      </c>
      <c r="P138" s="723">
        <v>5.8299153533192021</v>
      </c>
      <c r="Q138" s="723">
        <v>17.447380059104496</v>
      </c>
      <c r="R138" s="723">
        <v>6.6797091361270589</v>
      </c>
      <c r="S138" s="723">
        <v>5.9795706086964406</v>
      </c>
      <c r="T138" s="723">
        <v>5.9117056395088659</v>
      </c>
      <c r="U138" s="723">
        <v>12.097314804251617</v>
      </c>
      <c r="V138" s="723">
        <v>14.737072801660227</v>
      </c>
      <c r="W138" s="723">
        <v>6.6797091361270589</v>
      </c>
    </row>
    <row r="139" spans="1:23" ht="9.75" customHeight="1">
      <c r="A139" s="720">
        <v>1993</v>
      </c>
      <c r="B139" s="723">
        <v>6.3433780400907303</v>
      </c>
      <c r="C139" s="723">
        <v>6.8853891125254671</v>
      </c>
      <c r="D139" s="723">
        <v>7.1967265266363221</v>
      </c>
      <c r="E139" s="723">
        <v>13.886585263026081</v>
      </c>
      <c r="F139" s="723">
        <v>4.8336204041525885</v>
      </c>
      <c r="G139" s="723">
        <v>4.3462071150447086</v>
      </c>
      <c r="H139" s="723">
        <v>5.0165676271138038</v>
      </c>
      <c r="I139" s="723">
        <v>12.720320748290156</v>
      </c>
      <c r="J139" s="723">
        <v>6.7816760997713335</v>
      </c>
      <c r="K139" s="723">
        <v>5.2248495526343648</v>
      </c>
      <c r="L139" s="723">
        <v>6.1753843391512335</v>
      </c>
      <c r="M139" s="723">
        <v>5.6371003689994224</v>
      </c>
      <c r="N139" s="723">
        <v>14.896223041612318</v>
      </c>
      <c r="O139" s="723">
        <v>17.463295414562541</v>
      </c>
      <c r="P139" s="723">
        <v>5.851551551029142</v>
      </c>
      <c r="Q139" s="723">
        <v>17.694580372069797</v>
      </c>
      <c r="R139" s="723">
        <v>6.862750653015202</v>
      </c>
      <c r="S139" s="723">
        <v>5.9720265856791723</v>
      </c>
      <c r="T139" s="723">
        <v>5.9063054153917349</v>
      </c>
      <c r="U139" s="723">
        <v>12.707294728532007</v>
      </c>
      <c r="V139" s="723">
        <v>15.395984080131042</v>
      </c>
      <c r="W139" s="723">
        <v>6.862750653015202</v>
      </c>
    </row>
    <row r="140" spans="1:23" ht="15" customHeight="1">
      <c r="A140" s="720">
        <v>1994</v>
      </c>
      <c r="B140" s="723">
        <v>6.1945232545897877</v>
      </c>
      <c r="C140" s="723">
        <v>6.8000467041510193</v>
      </c>
      <c r="D140" s="723">
        <v>7.5716153909702673</v>
      </c>
      <c r="E140" s="723">
        <v>15.868736174528705</v>
      </c>
      <c r="F140" s="723">
        <v>4.5215299332106884</v>
      </c>
      <c r="G140" s="723">
        <v>4.252618322481645</v>
      </c>
      <c r="H140" s="723">
        <v>5.0402769419596849</v>
      </c>
      <c r="I140" s="723">
        <v>14.625554072017533</v>
      </c>
      <c r="J140" s="723">
        <v>6.8900872488603211</v>
      </c>
      <c r="K140" s="723">
        <v>5.2096634081740403</v>
      </c>
      <c r="L140" s="723">
        <v>6.1756507206030191</v>
      </c>
      <c r="M140" s="723">
        <v>5.3889646459786142</v>
      </c>
      <c r="N140" s="723">
        <v>17.268704935851119</v>
      </c>
      <c r="O140" s="723">
        <v>18.277040379769307</v>
      </c>
      <c r="P140" s="723">
        <v>5.9740348601898514</v>
      </c>
      <c r="Q140" s="723">
        <v>18.074280864181446</v>
      </c>
      <c r="R140" s="723">
        <v>7.1142664952813535</v>
      </c>
      <c r="S140" s="723">
        <v>5.9569069591566945</v>
      </c>
      <c r="T140" s="723">
        <v>5.8702775303522117</v>
      </c>
      <c r="U140" s="723">
        <v>14.145626428858844</v>
      </c>
      <c r="V140" s="723">
        <v>17.006803472176475</v>
      </c>
      <c r="W140" s="723">
        <v>7.1142664952813535</v>
      </c>
    </row>
    <row r="141" spans="1:23" ht="9.75" customHeight="1">
      <c r="A141" s="720">
        <v>1995</v>
      </c>
      <c r="B141" s="723">
        <v>6.03215193866827</v>
      </c>
      <c r="C141" s="723">
        <v>6.1572945252379601</v>
      </c>
      <c r="D141" s="723">
        <v>7.5914378374615703</v>
      </c>
      <c r="E141" s="723">
        <v>17.314635550511547</v>
      </c>
      <c r="F141" s="723">
        <v>4.289125071723662</v>
      </c>
      <c r="G141" s="723">
        <v>4.1612191700069072</v>
      </c>
      <c r="H141" s="723">
        <v>4.8052570468266484</v>
      </c>
      <c r="I141" s="723">
        <v>15.195880216741752</v>
      </c>
      <c r="J141" s="723">
        <v>6.6270998833912493</v>
      </c>
      <c r="K141" s="723">
        <v>5.0380208054713824</v>
      </c>
      <c r="L141" s="723">
        <v>5.7213938163696056</v>
      </c>
      <c r="M141" s="723">
        <v>5.0355085989766337</v>
      </c>
      <c r="N141" s="723">
        <v>16.234224025613024</v>
      </c>
      <c r="O141" s="723">
        <v>17.400346954753854</v>
      </c>
      <c r="P141" s="723">
        <v>5.898461311248278</v>
      </c>
      <c r="Q141" s="723">
        <v>16.233283103950772</v>
      </c>
      <c r="R141" s="723">
        <v>6.8701751973905356</v>
      </c>
      <c r="S141" s="723">
        <v>5.6824938393627029</v>
      </c>
      <c r="T141" s="723">
        <v>5.580255697741725</v>
      </c>
      <c r="U141" s="723">
        <v>13.906749132588747</v>
      </c>
      <c r="V141" s="723">
        <v>16.513365326554855</v>
      </c>
      <c r="W141" s="723">
        <v>6.8701751973905356</v>
      </c>
    </row>
    <row r="142" spans="1:23" ht="9.75" customHeight="1">
      <c r="A142" s="720">
        <v>1996</v>
      </c>
      <c r="B142" s="723">
        <v>5.6841745286607068</v>
      </c>
      <c r="C142" s="723">
        <v>5.5839017545497223</v>
      </c>
      <c r="D142" s="723">
        <v>6.9581824578708016</v>
      </c>
      <c r="E142" s="723">
        <v>15.443771786012253</v>
      </c>
      <c r="F142" s="723">
        <v>3.8340444042049504</v>
      </c>
      <c r="G142" s="723">
        <v>3.7047966718760952</v>
      </c>
      <c r="H142" s="723">
        <v>4.488978965334276</v>
      </c>
      <c r="I142" s="723">
        <v>13.852636332149432</v>
      </c>
      <c r="J142" s="723">
        <v>6.144742501563341</v>
      </c>
      <c r="K142" s="723">
        <v>4.8798970034592237</v>
      </c>
      <c r="L142" s="723">
        <v>5.195790243105086</v>
      </c>
      <c r="M142" s="723">
        <v>4.9009339316185754</v>
      </c>
      <c r="N142" s="723">
        <v>15.70683273789802</v>
      </c>
      <c r="O142" s="723">
        <v>16.402755355396966</v>
      </c>
      <c r="P142" s="723">
        <v>5.3346106973262133</v>
      </c>
      <c r="Q142" s="723">
        <v>14.185339791124898</v>
      </c>
      <c r="R142" s="723">
        <v>6.4212951107507905</v>
      </c>
      <c r="S142" s="723">
        <v>5.2962218802073471</v>
      </c>
      <c r="T142" s="723">
        <v>5.2090424495356009</v>
      </c>
      <c r="U142" s="723">
        <v>12.944756029335915</v>
      </c>
      <c r="V142" s="723">
        <v>15.29926716743879</v>
      </c>
      <c r="W142" s="723">
        <v>6.4212951107507905</v>
      </c>
    </row>
    <row r="143" spans="1:23" ht="9.75" customHeight="1">
      <c r="A143" s="720">
        <v>1997</v>
      </c>
      <c r="B143" s="723">
        <v>5.4099331039713539</v>
      </c>
      <c r="C143" s="723">
        <v>5.260159825112777</v>
      </c>
      <c r="D143" s="723">
        <v>6.6454467925068101</v>
      </c>
      <c r="E143" s="723">
        <v>14.074528574747516</v>
      </c>
      <c r="F143" s="723">
        <v>3.8743134336207556</v>
      </c>
      <c r="G143" s="723">
        <v>3.4490636299316817</v>
      </c>
      <c r="H143" s="723">
        <v>4.1697606519164063</v>
      </c>
      <c r="I143" s="723">
        <v>13.475897149363659</v>
      </c>
      <c r="J143" s="723">
        <v>5.8493782853783891</v>
      </c>
      <c r="K143" s="723">
        <v>4.7085280984180313</v>
      </c>
      <c r="L143" s="723">
        <v>4.9524732855323776</v>
      </c>
      <c r="M143" s="723">
        <v>4.7257112887813637</v>
      </c>
      <c r="N143" s="723">
        <v>13.981227266149558</v>
      </c>
      <c r="O143" s="723">
        <v>15.469422621530466</v>
      </c>
      <c r="P143" s="723">
        <v>5.096855673240352</v>
      </c>
      <c r="Q143" s="723">
        <v>13.334269187578267</v>
      </c>
      <c r="R143" s="723">
        <v>6.0493301848771805</v>
      </c>
      <c r="S143" s="723">
        <v>5.034742854078484</v>
      </c>
      <c r="T143" s="723">
        <v>4.9533973758643279</v>
      </c>
      <c r="U143" s="723">
        <v>12.043511324419548</v>
      </c>
      <c r="V143" s="723">
        <v>14.103659043606816</v>
      </c>
      <c r="W143" s="723">
        <v>6.0493301848771805</v>
      </c>
    </row>
    <row r="144" spans="1:23" ht="9.75" customHeight="1">
      <c r="A144" s="720">
        <v>1998</v>
      </c>
      <c r="B144" s="723">
        <v>5.1720739398426909</v>
      </c>
      <c r="C144" s="723">
        <v>5.1817193252355578</v>
      </c>
      <c r="D144" s="723">
        <v>5.7949135057485091</v>
      </c>
      <c r="E144" s="723">
        <v>11.853615494660511</v>
      </c>
      <c r="F144" s="723">
        <v>3.957158756602885</v>
      </c>
      <c r="G144" s="723">
        <v>3.2591740367738207</v>
      </c>
      <c r="H144" s="723">
        <v>4.1575842297842689</v>
      </c>
      <c r="I144" s="723">
        <v>11.34821606233043</v>
      </c>
      <c r="J144" s="723">
        <v>5.6787254276442045</v>
      </c>
      <c r="K144" s="723">
        <v>4.4989565184643485</v>
      </c>
      <c r="L144" s="723">
        <v>4.9955967567564912</v>
      </c>
      <c r="M144" s="723">
        <v>4.6226057902343598</v>
      </c>
      <c r="N144" s="723">
        <v>12.031716307211859</v>
      </c>
      <c r="O144" s="723">
        <v>13.085276329394803</v>
      </c>
      <c r="P144" s="723">
        <v>4.9287564848923449</v>
      </c>
      <c r="Q144" s="723">
        <v>11.513625564523435</v>
      </c>
      <c r="R144" s="723">
        <v>5.653007349961114</v>
      </c>
      <c r="S144" s="723">
        <v>4.8591307321514856</v>
      </c>
      <c r="T144" s="723">
        <v>4.8130052073170235</v>
      </c>
      <c r="U144" s="723">
        <v>10.316806905637055</v>
      </c>
      <c r="V144" s="723">
        <v>12.020579172722801</v>
      </c>
      <c r="W144" s="723">
        <v>5.653007349961114</v>
      </c>
    </row>
    <row r="145" spans="1:23" ht="15" customHeight="1">
      <c r="A145" s="720">
        <v>1999</v>
      </c>
      <c r="B145" s="723">
        <v>5.1718315268424435</v>
      </c>
      <c r="C145" s="723">
        <v>5.2147548207459895</v>
      </c>
      <c r="D145" s="723">
        <v>5.3700432999498471</v>
      </c>
      <c r="E145" s="723">
        <v>10.057579602951533</v>
      </c>
      <c r="F145" s="723">
        <v>4.0548116381312944</v>
      </c>
      <c r="G145" s="723">
        <v>3.3101526550694085</v>
      </c>
      <c r="H145" s="723">
        <v>4.0236313238430848</v>
      </c>
      <c r="I145" s="723">
        <v>10.006861950721841</v>
      </c>
      <c r="J145" s="723">
        <v>5.7132960878594901</v>
      </c>
      <c r="K145" s="723">
        <v>4.5055721647092133</v>
      </c>
      <c r="L145" s="723">
        <v>5.0378896034147305</v>
      </c>
      <c r="M145" s="723">
        <v>4.5732087137386817</v>
      </c>
      <c r="N145" s="723">
        <v>10.90014635214062</v>
      </c>
      <c r="O145" s="723">
        <v>11.322926368546723</v>
      </c>
      <c r="P145" s="723">
        <v>4.9915355035672944</v>
      </c>
      <c r="Q145" s="723">
        <v>9.9679310340211416</v>
      </c>
      <c r="R145" s="723">
        <v>5.4796918484621777</v>
      </c>
      <c r="S145" s="723">
        <v>4.8453659305228962</v>
      </c>
      <c r="T145" s="723">
        <v>4.8198860243337194</v>
      </c>
      <c r="U145" s="723">
        <v>9.148555540747088</v>
      </c>
      <c r="V145" s="723">
        <v>10.546339501984862</v>
      </c>
      <c r="W145" s="723">
        <v>5.4796918484621777</v>
      </c>
    </row>
    <row r="146" spans="1:23" ht="9.75" customHeight="1">
      <c r="A146" s="720">
        <v>2000</v>
      </c>
      <c r="B146" s="723">
        <v>5.1073731490232754</v>
      </c>
      <c r="C146" s="723">
        <v>5.0689282880501816</v>
      </c>
      <c r="D146" s="723">
        <v>4.7594642788518167</v>
      </c>
      <c r="E146" s="723">
        <v>8.7932188126129898</v>
      </c>
      <c r="F146" s="723">
        <v>3.6348324987867637</v>
      </c>
      <c r="G146" s="723">
        <v>2.971667404357397</v>
      </c>
      <c r="H146" s="723">
        <v>4.0712613319970536</v>
      </c>
      <c r="I146" s="723">
        <v>8.6985750274126499</v>
      </c>
      <c r="J146" s="723">
        <v>5.3938426065552276</v>
      </c>
      <c r="K146" s="723">
        <v>4.3292637454557568</v>
      </c>
      <c r="L146" s="723">
        <v>4.9746688729601276</v>
      </c>
      <c r="M146" s="723">
        <v>4.4054314607950102</v>
      </c>
      <c r="N146" s="723">
        <v>9.3224573880153834</v>
      </c>
      <c r="O146" s="723">
        <v>9.3981383741606024</v>
      </c>
      <c r="P146" s="723">
        <v>4.7980374417148024</v>
      </c>
      <c r="Q146" s="723">
        <v>8.4745195842209302</v>
      </c>
      <c r="R146" s="723">
        <v>5.1554072990505357</v>
      </c>
      <c r="S146" s="723">
        <v>4.6800020487714296</v>
      </c>
      <c r="T146" s="723">
        <v>4.6762092984480255</v>
      </c>
      <c r="U146" s="723">
        <v>7.8638105212659992</v>
      </c>
      <c r="V146" s="723">
        <v>9.0106475947653664</v>
      </c>
      <c r="W146" s="723">
        <v>5.1554072990505357</v>
      </c>
    </row>
    <row r="147" spans="1:23" ht="9.75" customHeight="1">
      <c r="A147" s="720">
        <v>2001</v>
      </c>
      <c r="B147" s="723">
        <v>4.6979438924263093</v>
      </c>
      <c r="C147" s="723">
        <v>4.8805705968047768</v>
      </c>
      <c r="D147" s="723">
        <v>3.9942508088300754</v>
      </c>
      <c r="E147" s="723">
        <v>7.5310134625479401</v>
      </c>
      <c r="F147" s="723">
        <v>3.454190673259621</v>
      </c>
      <c r="G147" s="723">
        <v>2.8357515920808618</v>
      </c>
      <c r="H147" s="723">
        <v>3.7808611189243386</v>
      </c>
      <c r="I147" s="723">
        <v>7.807468045987898</v>
      </c>
      <c r="J147" s="723">
        <v>5.016914946197506</v>
      </c>
      <c r="K147" s="723">
        <v>4.1177592372958962</v>
      </c>
      <c r="L147" s="723">
        <v>4.6836595659565292</v>
      </c>
      <c r="M147" s="723">
        <v>4.0564638790908214</v>
      </c>
      <c r="N147" s="723">
        <v>7.7925738619530058</v>
      </c>
      <c r="O147" s="723">
        <v>7.8465330014793526</v>
      </c>
      <c r="P147" s="723">
        <v>4.3721814066947768</v>
      </c>
      <c r="Q147" s="723">
        <v>7.6939756150492924</v>
      </c>
      <c r="R147" s="723">
        <v>4.7469754037550649</v>
      </c>
      <c r="S147" s="723">
        <v>4.380588354676286</v>
      </c>
      <c r="T147" s="723">
        <v>4.3986342607009101</v>
      </c>
      <c r="U147" s="723">
        <v>6.7377901330884349</v>
      </c>
      <c r="V147" s="723">
        <v>7.7369112309932326</v>
      </c>
      <c r="W147" s="723">
        <v>4.7469754037550649</v>
      </c>
    </row>
    <row r="148" spans="1:23" ht="9.75" customHeight="1">
      <c r="A148" s="720">
        <v>2002</v>
      </c>
      <c r="B148" s="723">
        <v>4.4960839469086089</v>
      </c>
      <c r="C148" s="723">
        <v>4.5855765768276164</v>
      </c>
      <c r="D148" s="723">
        <v>3.8146454121808318</v>
      </c>
      <c r="E148" s="723">
        <v>6.7406514112152696</v>
      </c>
      <c r="F148" s="723">
        <v>3.2123709278930046</v>
      </c>
      <c r="G148" s="723">
        <v>2.7205045118663365</v>
      </c>
      <c r="H148" s="723">
        <v>3.5258005603459521</v>
      </c>
      <c r="I148" s="723">
        <v>7.2175577056010116</v>
      </c>
      <c r="J148" s="723">
        <v>4.9580567591767988</v>
      </c>
      <c r="K148" s="723">
        <v>3.8493170543095632</v>
      </c>
      <c r="L148" s="723">
        <v>4.5752424238015523</v>
      </c>
      <c r="M148" s="723">
        <v>4.0991675504805114</v>
      </c>
      <c r="N148" s="723">
        <v>7.3076307794263089</v>
      </c>
      <c r="O148" s="723">
        <v>7.3322134511955728</v>
      </c>
      <c r="P148" s="723">
        <v>4.392641529414604</v>
      </c>
      <c r="Q148" s="723">
        <v>7.0587342410254283</v>
      </c>
      <c r="R148" s="723">
        <v>4.5005221110901426</v>
      </c>
      <c r="S148" s="723">
        <v>4.1720391175653315</v>
      </c>
      <c r="T148" s="723">
        <v>4.1884971196373426</v>
      </c>
      <c r="U148" s="723">
        <v>6.2763485558441321</v>
      </c>
      <c r="V148" s="723">
        <v>7.1506683261231787</v>
      </c>
      <c r="W148" s="723">
        <v>4.5005221110901426</v>
      </c>
    </row>
    <row r="149" spans="1:23" ht="9.75" customHeight="1">
      <c r="A149" s="720">
        <v>2003</v>
      </c>
      <c r="B149" s="723">
        <v>4.1861473900271946</v>
      </c>
      <c r="C149" s="723">
        <v>4.4628457789438727</v>
      </c>
      <c r="D149" s="723">
        <v>3.5252717571964123</v>
      </c>
      <c r="E149" s="723">
        <v>6.5247846641182425</v>
      </c>
      <c r="F149" s="723">
        <v>3.0744900143157881</v>
      </c>
      <c r="G149" s="723">
        <v>2.4633237729199466</v>
      </c>
      <c r="H149" s="723">
        <v>3.3619542845075285</v>
      </c>
      <c r="I149" s="723">
        <v>6.5038181346920449</v>
      </c>
      <c r="J149" s="723">
        <v>4.7189391154431481</v>
      </c>
      <c r="K149" s="723">
        <v>3.6905699374499026</v>
      </c>
      <c r="L149" s="723">
        <v>4.2851397107772682</v>
      </c>
      <c r="M149" s="723">
        <v>4.0610902513247149</v>
      </c>
      <c r="N149" s="723">
        <v>7.0420771160428925</v>
      </c>
      <c r="O149" s="723">
        <v>6.617721854835696</v>
      </c>
      <c r="P149" s="723">
        <v>4.2140393546640302</v>
      </c>
      <c r="Q149" s="723">
        <v>6.7134655161276733</v>
      </c>
      <c r="R149" s="723">
        <v>4.2783858345805008</v>
      </c>
      <c r="S149" s="723">
        <v>3.9701979887285881</v>
      </c>
      <c r="T149" s="723">
        <v>3.9903888306463968</v>
      </c>
      <c r="U149" s="723">
        <v>5.9146486723324809</v>
      </c>
      <c r="V149" s="723">
        <v>6.744713440593876</v>
      </c>
      <c r="W149" s="723">
        <v>4.2783858345805008</v>
      </c>
    </row>
    <row r="150" spans="1:23" ht="15" customHeight="1">
      <c r="A150" s="720">
        <v>2004</v>
      </c>
      <c r="B150" s="723">
        <v>3.9799418529897777</v>
      </c>
      <c r="C150" s="723">
        <v>4.2097656501649485</v>
      </c>
      <c r="D150" s="723">
        <v>3.2621526921480029</v>
      </c>
      <c r="E150" s="723">
        <v>6.0722370497423217</v>
      </c>
      <c r="F150" s="723">
        <v>3.1887787125278404</v>
      </c>
      <c r="G150" s="723">
        <v>2.2639955159712</v>
      </c>
      <c r="H150" s="723">
        <v>3.2200790561019526</v>
      </c>
      <c r="I150" s="723">
        <v>5.8071227469769147</v>
      </c>
      <c r="J150" s="723">
        <v>4.4616457678778749</v>
      </c>
      <c r="K150" s="723">
        <v>3.5897169112291984</v>
      </c>
      <c r="L150" s="723">
        <v>4.0622109381825364</v>
      </c>
      <c r="M150" s="723">
        <v>3.784084923625461</v>
      </c>
      <c r="N150" s="723">
        <v>6.5805185000764439</v>
      </c>
      <c r="O150" s="723">
        <v>6.3195699038253323</v>
      </c>
      <c r="P150" s="723">
        <v>3.8716072339778882</v>
      </c>
      <c r="Q150" s="723">
        <v>6.1273649129886865</v>
      </c>
      <c r="R150" s="723">
        <v>4.0559620700657764</v>
      </c>
      <c r="S150" s="723">
        <v>3.7798495558205985</v>
      </c>
      <c r="T150" s="723">
        <v>3.8028138545917516</v>
      </c>
      <c r="U150" s="723">
        <v>5.5036486633750679</v>
      </c>
      <c r="V150" s="723">
        <v>6.265529941974525</v>
      </c>
      <c r="W150" s="723">
        <v>4.0559620700657764</v>
      </c>
    </row>
    <row r="151" spans="1:23" ht="9.75" customHeight="1">
      <c r="A151" s="720">
        <v>2005</v>
      </c>
      <c r="B151" s="723">
        <v>3.9629721776026829</v>
      </c>
      <c r="C151" s="723">
        <v>4.0906042211846518</v>
      </c>
      <c r="D151" s="723">
        <v>2.9995893327351877</v>
      </c>
      <c r="E151" s="723">
        <v>5.6093798872115697</v>
      </c>
      <c r="F151" s="723">
        <v>3.0970534888850354</v>
      </c>
      <c r="G151" s="723">
        <v>2.3113112877244477</v>
      </c>
      <c r="H151" s="723">
        <v>3.0313798875706768</v>
      </c>
      <c r="I151" s="723">
        <v>5.5557834500350713</v>
      </c>
      <c r="J151" s="723">
        <v>4.2091989669086383</v>
      </c>
      <c r="K151" s="723">
        <v>3.4149137253285544</v>
      </c>
      <c r="L151" s="723">
        <v>3.8332364800305316</v>
      </c>
      <c r="M151" s="723">
        <v>3.6665760465978776</v>
      </c>
      <c r="N151" s="723">
        <v>5.9878495713578115</v>
      </c>
      <c r="O151" s="723">
        <v>5.8131067210792775</v>
      </c>
      <c r="P151" s="723">
        <v>4.0131438137611601</v>
      </c>
      <c r="Q151" s="723">
        <v>5.9451877500156627</v>
      </c>
      <c r="R151" s="723">
        <v>3.8880819922905139</v>
      </c>
      <c r="S151" s="723">
        <v>3.6488387406712017</v>
      </c>
      <c r="T151" s="723">
        <v>3.6778766401295058</v>
      </c>
      <c r="U151" s="723">
        <v>5.0972160355747995</v>
      </c>
      <c r="V151" s="723">
        <v>5.8237899840911318</v>
      </c>
      <c r="W151" s="723">
        <v>3.8880819922905139</v>
      </c>
    </row>
    <row r="152" spans="1:23" ht="9.75" customHeight="1">
      <c r="A152" s="720">
        <v>2006</v>
      </c>
      <c r="B152" s="723">
        <v>3.9418799078728144</v>
      </c>
      <c r="C152" s="723">
        <v>4.081487220390577</v>
      </c>
      <c r="D152" s="723">
        <v>2.9540848325862021</v>
      </c>
      <c r="E152" s="723">
        <v>5.5875736475162725</v>
      </c>
      <c r="F152" s="723">
        <v>2.7914372652982302</v>
      </c>
      <c r="G152" s="723">
        <v>2.2204911106541849</v>
      </c>
      <c r="H152" s="723">
        <v>3.0014660657319667</v>
      </c>
      <c r="I152" s="723">
        <v>5.6203397265730306</v>
      </c>
      <c r="J152" s="723">
        <v>4.2026649444679709</v>
      </c>
      <c r="K152" s="723">
        <v>3.2927692019752</v>
      </c>
      <c r="L152" s="723">
        <v>4.0673299630811766</v>
      </c>
      <c r="M152" s="723">
        <v>3.5073525716310052</v>
      </c>
      <c r="N152" s="723">
        <v>6.0487079079689741</v>
      </c>
      <c r="O152" s="723">
        <v>5.5244920016281283</v>
      </c>
      <c r="P152" s="723">
        <v>4.1419353390700637</v>
      </c>
      <c r="Q152" s="723">
        <v>5.9199883820966823</v>
      </c>
      <c r="R152" s="723">
        <v>3.8577495981607424</v>
      </c>
      <c r="S152" s="723">
        <v>3.6178291037271024</v>
      </c>
      <c r="T152" s="723">
        <v>3.6474212429794814</v>
      </c>
      <c r="U152" s="723">
        <v>5.0653751905381368</v>
      </c>
      <c r="V152" s="723">
        <v>5.791773172947237</v>
      </c>
      <c r="W152" s="723">
        <v>3.8577495981607424</v>
      </c>
    </row>
    <row r="153" spans="1:23" ht="9.75" customHeight="1">
      <c r="A153" s="720">
        <v>2007</v>
      </c>
      <c r="B153" s="723">
        <v>3.8558692202649287</v>
      </c>
      <c r="C153" s="723">
        <v>4.0379738202439608</v>
      </c>
      <c r="D153" s="723">
        <v>3.1322749100704073</v>
      </c>
      <c r="E153" s="723">
        <v>5.7062471308899454</v>
      </c>
      <c r="F153" s="723">
        <v>2.7509536604192562</v>
      </c>
      <c r="G153" s="723">
        <v>2.138710715371313</v>
      </c>
      <c r="H153" s="723">
        <v>3.1492527668762089</v>
      </c>
      <c r="I153" s="723">
        <v>5.5066284842863018</v>
      </c>
      <c r="J153" s="723">
        <v>4.2125335845969172</v>
      </c>
      <c r="K153" s="723">
        <v>3.4106034111949244</v>
      </c>
      <c r="L153" s="723">
        <v>4.2241907911970697</v>
      </c>
      <c r="M153" s="723">
        <v>3.6161573993144458</v>
      </c>
      <c r="N153" s="723">
        <v>6.2453161260157266</v>
      </c>
      <c r="O153" s="723">
        <v>5.7342551197626852</v>
      </c>
      <c r="P153" s="723">
        <v>4.0364931450268173</v>
      </c>
      <c r="Q153" s="723">
        <v>6.0672071556759519</v>
      </c>
      <c r="R153" s="723">
        <v>3.9006508499308223</v>
      </c>
      <c r="S153" s="723">
        <v>3.6498445477957202</v>
      </c>
      <c r="T153" s="723">
        <v>3.672825835224554</v>
      </c>
      <c r="U153" s="723">
        <v>5.213976407502952</v>
      </c>
      <c r="V153" s="723">
        <v>5.9301203047604432</v>
      </c>
      <c r="W153" s="723">
        <v>3.9006508499308223</v>
      </c>
    </row>
    <row r="154" spans="1:23" ht="9.75" customHeight="1">
      <c r="A154" s="720">
        <v>2008</v>
      </c>
      <c r="B154" s="723">
        <v>3.9721474366162739</v>
      </c>
      <c r="C154" s="723">
        <v>4.3331929476254141</v>
      </c>
      <c r="D154" s="723">
        <v>3.1159002847536441</v>
      </c>
      <c r="E154" s="723">
        <v>5.6969774471242616</v>
      </c>
      <c r="F154" s="723">
        <v>3.2399236280137043</v>
      </c>
      <c r="G154" s="723">
        <v>2.1687474107050839</v>
      </c>
      <c r="H154" s="723">
        <v>3.1894045490550211</v>
      </c>
      <c r="I154" s="723">
        <v>5.4632563985700386</v>
      </c>
      <c r="J154" s="723">
        <v>4.3038771126336171</v>
      </c>
      <c r="K154" s="723">
        <v>3.4000991806428882</v>
      </c>
      <c r="L154" s="723">
        <v>4.2935016871653211</v>
      </c>
      <c r="M154" s="723">
        <v>3.6678215674570498</v>
      </c>
      <c r="N154" s="723">
        <v>6.3623893415081341</v>
      </c>
      <c r="O154" s="723">
        <v>5.9337938987648027</v>
      </c>
      <c r="P154" s="723">
        <v>4.108963557861582</v>
      </c>
      <c r="Q154" s="723">
        <v>6.2799921026952452</v>
      </c>
      <c r="R154" s="723">
        <v>3.9985097527770703</v>
      </c>
      <c r="S154" s="723">
        <v>3.7476025835583782</v>
      </c>
      <c r="T154" s="723">
        <v>3.7764414643021711</v>
      </c>
      <c r="U154" s="723">
        <v>5.2699133696988776</v>
      </c>
      <c r="V154" s="723">
        <v>6.0321447510586452</v>
      </c>
      <c r="W154" s="723">
        <v>3.9985097527770703</v>
      </c>
    </row>
    <row r="155" spans="1:23" ht="9.75" customHeight="1">
      <c r="A155" s="720">
        <v>2009</v>
      </c>
      <c r="B155" s="723">
        <v>4.1981693288388415</v>
      </c>
      <c r="C155" s="723">
        <v>4.4415157033675348</v>
      </c>
      <c r="D155" s="723">
        <v>3.0944796139190363</v>
      </c>
      <c r="E155" s="723">
        <v>5.9895525835776073</v>
      </c>
      <c r="F155" s="723">
        <v>3.2467482143205122</v>
      </c>
      <c r="G155" s="723">
        <v>2.2784867417676922</v>
      </c>
      <c r="H155" s="723">
        <v>3.269547368672308</v>
      </c>
      <c r="I155" s="723">
        <v>5.5082825282010539</v>
      </c>
      <c r="J155" s="723">
        <v>4.6083262800121618</v>
      </c>
      <c r="K155" s="723">
        <v>3.4939128214924033</v>
      </c>
      <c r="L155" s="723">
        <v>4.5982582840003596</v>
      </c>
      <c r="M155" s="723">
        <v>4.0998048754922598</v>
      </c>
      <c r="N155" s="723">
        <v>6.5784199323302488</v>
      </c>
      <c r="O155" s="723">
        <v>6.4223518183123902</v>
      </c>
      <c r="P155" s="723">
        <v>4.3383005654249649</v>
      </c>
      <c r="Q155" s="723">
        <v>6.5343033077000907</v>
      </c>
      <c r="R155" s="723">
        <v>4.1644739182263679</v>
      </c>
      <c r="S155" s="723">
        <v>3.8987423081643113</v>
      </c>
      <c r="T155" s="723">
        <v>3.9371829235420979</v>
      </c>
      <c r="U155" s="723">
        <v>5.4378851329346443</v>
      </c>
      <c r="V155" s="723">
        <v>6.2948934786354744</v>
      </c>
      <c r="W155" s="723">
        <v>4.1644739182263679</v>
      </c>
    </row>
    <row r="156" spans="1:23" ht="9.75" customHeight="1">
      <c r="A156" s="720">
        <v>2010</v>
      </c>
      <c r="B156" s="723">
        <v>4.1832795220814436</v>
      </c>
      <c r="C156" s="723">
        <v>4.6986708233739609</v>
      </c>
      <c r="D156" s="723">
        <v>3.3595109275408843</v>
      </c>
      <c r="E156" s="723">
        <v>6.2161762172254136</v>
      </c>
      <c r="F156" s="723">
        <v>3.2371209572223378</v>
      </c>
      <c r="G156" s="723">
        <v>2.3540576853188977</v>
      </c>
      <c r="H156" s="723">
        <v>3.4948585097765164</v>
      </c>
      <c r="I156" s="723">
        <v>5.8303077297032484</v>
      </c>
      <c r="J156" s="723">
        <v>4.8575077432123717</v>
      </c>
      <c r="K156" s="723">
        <v>3.6176281217137487</v>
      </c>
      <c r="L156" s="723">
        <v>4.7049466192174334</v>
      </c>
      <c r="M156" s="723">
        <v>4.2179041211799078</v>
      </c>
      <c r="N156" s="723">
        <v>6.7327097740366737</v>
      </c>
      <c r="O156" s="723">
        <v>6.5012301888574058</v>
      </c>
      <c r="P156" s="723">
        <v>4.7455617670810994</v>
      </c>
      <c r="Q156" s="723">
        <v>6.6984242457051764</v>
      </c>
      <c r="R156" s="723">
        <v>4.3338983139059817</v>
      </c>
      <c r="S156" s="723">
        <v>4.0671850364656583</v>
      </c>
      <c r="T156" s="723">
        <v>4.1006814228808164</v>
      </c>
      <c r="U156" s="723">
        <v>5.645105065736514</v>
      </c>
      <c r="V156" s="723">
        <v>6.4739040141653748</v>
      </c>
      <c r="W156" s="723">
        <v>4.3338983139059817</v>
      </c>
    </row>
    <row r="157" spans="1:23" ht="9.75" customHeight="1">
      <c r="A157" s="720">
        <v>2011</v>
      </c>
      <c r="B157" s="723">
        <v>4.1676712232609541</v>
      </c>
      <c r="C157" s="723">
        <v>4.5879808027725018</v>
      </c>
      <c r="D157" s="723">
        <v>3.467109669973369</v>
      </c>
      <c r="E157" s="723">
        <v>6.4626429860443926</v>
      </c>
      <c r="F157" s="723">
        <v>3.2662494979322001</v>
      </c>
      <c r="G157" s="723">
        <v>2.4746813346944112</v>
      </c>
      <c r="H157" s="723">
        <v>3.4430587865600244</v>
      </c>
      <c r="I157" s="723">
        <v>6.2593985026101171</v>
      </c>
      <c r="J157" s="723">
        <v>4.9211520019906958</v>
      </c>
      <c r="K157" s="723">
        <v>3.7613066729559259</v>
      </c>
      <c r="L157" s="723">
        <v>4.8456174846777325</v>
      </c>
      <c r="M157" s="723">
        <v>4.1154204558570635</v>
      </c>
      <c r="N157" s="723">
        <v>6.8022159094360042</v>
      </c>
      <c r="O157" s="723">
        <v>6.8970719220814649</v>
      </c>
      <c r="P157" s="723">
        <v>4.7180518688324309</v>
      </c>
      <c r="Q157" s="723">
        <v>6.7453083940492435</v>
      </c>
      <c r="R157" s="723">
        <v>4.3824508425833679</v>
      </c>
      <c r="S157" s="723">
        <v>4.0995873421592792</v>
      </c>
      <c r="T157" s="723">
        <v>4.1294491980225869</v>
      </c>
      <c r="U157" s="723">
        <v>5.8173117300184751</v>
      </c>
      <c r="V157" s="723">
        <v>6.6767491896125053</v>
      </c>
      <c r="W157" s="723">
        <v>4.3824508425833679</v>
      </c>
    </row>
    <row r="158" spans="1:23" ht="9.75" customHeight="1">
      <c r="A158" s="720">
        <v>2012</v>
      </c>
      <c r="B158" s="723">
        <v>4.2360359007298198</v>
      </c>
      <c r="C158" s="723">
        <v>4.6541766361704555</v>
      </c>
      <c r="D158" s="723">
        <v>3.4719008339734727</v>
      </c>
      <c r="E158" s="723">
        <v>6.6668130862350647</v>
      </c>
      <c r="F158" s="723">
        <v>3.2564573005708279</v>
      </c>
      <c r="G158" s="723">
        <v>2.5227952628115493</v>
      </c>
      <c r="H158" s="723">
        <v>3.5957114558289942</v>
      </c>
      <c r="I158" s="723">
        <v>6.4411435006708437</v>
      </c>
      <c r="J158" s="723">
        <v>4.9522871276633431</v>
      </c>
      <c r="K158" s="723">
        <v>3.8931598953719155</v>
      </c>
      <c r="L158" s="723">
        <v>4.8539288553739146</v>
      </c>
      <c r="M158" s="723">
        <v>4.1278500679763903</v>
      </c>
      <c r="N158" s="723">
        <v>6.9562548306226466</v>
      </c>
      <c r="O158" s="723">
        <v>6.9191904261683534</v>
      </c>
      <c r="P158" s="723">
        <v>4.9567122115083846</v>
      </c>
      <c r="Q158" s="723">
        <v>6.89222087916023</v>
      </c>
      <c r="R158" s="723">
        <v>4.4769243247627548</v>
      </c>
      <c r="S158" s="723">
        <v>4.1871391447266202</v>
      </c>
      <c r="T158" s="723">
        <v>4.220786668475645</v>
      </c>
      <c r="U158" s="723">
        <v>5.927900413839728</v>
      </c>
      <c r="V158" s="723">
        <v>6.8202076283980455</v>
      </c>
      <c r="W158" s="723">
        <v>4.4769243247627548</v>
      </c>
    </row>
    <row r="159" spans="1:23" ht="9.75" customHeight="1">
      <c r="A159" s="720">
        <v>2013</v>
      </c>
      <c r="B159" s="723">
        <v>4.2636029398567068</v>
      </c>
      <c r="C159" s="723">
        <v>4.67441851331008</v>
      </c>
      <c r="D159" s="723">
        <v>3.5284789528814855</v>
      </c>
      <c r="E159" s="723">
        <v>6.5377525275698103</v>
      </c>
      <c r="F159" s="723">
        <v>3.3673365606484342</v>
      </c>
      <c r="G159" s="723">
        <v>2.4632145154767695</v>
      </c>
      <c r="H159" s="723">
        <v>3.5556614898705976</v>
      </c>
      <c r="I159" s="723">
        <v>6.2341745251426506</v>
      </c>
      <c r="J159" s="723">
        <v>4.9324564520666581</v>
      </c>
      <c r="K159" s="723">
        <v>3.8050366308327299</v>
      </c>
      <c r="L159" s="723">
        <v>4.7897936732985009</v>
      </c>
      <c r="M159" s="723">
        <v>4.1313894787048904</v>
      </c>
      <c r="N159" s="723">
        <v>6.848198298983549</v>
      </c>
      <c r="O159" s="723">
        <v>6.4996030799877769</v>
      </c>
      <c r="P159" s="723">
        <v>5.0361043278209694</v>
      </c>
      <c r="Q159" s="723">
        <v>6.6584038139549842</v>
      </c>
      <c r="R159" s="723">
        <v>4.4395250887798205</v>
      </c>
      <c r="S159" s="723">
        <v>4.1686781588501836</v>
      </c>
      <c r="T159" s="723">
        <v>4.1989441289553877</v>
      </c>
      <c r="U159" s="723">
        <v>5.7955047240250552</v>
      </c>
      <c r="V159" s="723">
        <v>6.6190052209516788</v>
      </c>
      <c r="W159" s="723">
        <v>4.4395250887798205</v>
      </c>
    </row>
    <row r="160" spans="1:23" ht="9.75" customHeight="1">
      <c r="A160" s="720">
        <v>2014</v>
      </c>
      <c r="B160" s="723">
        <v>4.3189405317844383</v>
      </c>
      <c r="C160" s="723">
        <v>4.7725447948277147</v>
      </c>
      <c r="D160" s="723">
        <v>3.6365172085753357</v>
      </c>
      <c r="E160" s="723">
        <v>6.7748443897660335</v>
      </c>
      <c r="F160" s="723">
        <v>3.191759707670641</v>
      </c>
      <c r="G160" s="723">
        <v>2.4922073514505949</v>
      </c>
      <c r="H160" s="723">
        <v>3.7549832372865946</v>
      </c>
      <c r="I160" s="723">
        <v>6.4121295405615868</v>
      </c>
      <c r="J160" s="723">
        <v>5.1065579067100071</v>
      </c>
      <c r="K160" s="723">
        <v>3.8574152737828404</v>
      </c>
      <c r="L160" s="723">
        <v>4.8698946844845299</v>
      </c>
      <c r="M160" s="723">
        <v>4.2731839992656564</v>
      </c>
      <c r="N160" s="723">
        <v>6.9577314208473044</v>
      </c>
      <c r="O160" s="723">
        <v>6.7049247467006907</v>
      </c>
      <c r="P160" s="723">
        <v>5.0926709040131728</v>
      </c>
      <c r="Q160" s="723">
        <v>6.6411275808487886</v>
      </c>
      <c r="R160" s="723">
        <v>4.5375775074154028</v>
      </c>
      <c r="S160" s="723">
        <v>4.2603996642926019</v>
      </c>
      <c r="T160" s="723">
        <v>4.2901678211041716</v>
      </c>
      <c r="U160" s="723">
        <v>5.923223331373932</v>
      </c>
      <c r="V160" s="723">
        <v>6.7571487958060859</v>
      </c>
      <c r="W160" s="723">
        <v>4.5375775074154028</v>
      </c>
    </row>
    <row r="161" spans="1:23" ht="9.75" customHeight="1">
      <c r="A161" s="720">
        <v>2015</v>
      </c>
      <c r="B161" s="723">
        <v>4.4204521030277633</v>
      </c>
      <c r="C161" s="723">
        <v>4.7678781800260506</v>
      </c>
      <c r="D161" s="723">
        <v>3.7517909912070939</v>
      </c>
      <c r="E161" s="723">
        <v>6.720104084097354</v>
      </c>
      <c r="F161" s="723">
        <v>3.4232195034595057</v>
      </c>
      <c r="G161" s="723">
        <v>2.5946961819064254</v>
      </c>
      <c r="H161" s="723">
        <v>3.8341513257806459</v>
      </c>
      <c r="I161" s="723">
        <v>6.2529012249685891</v>
      </c>
      <c r="J161" s="723">
        <v>5.175580032301804</v>
      </c>
      <c r="K161" s="723">
        <v>3.9541643120387699</v>
      </c>
      <c r="L161" s="723">
        <v>4.8908081509435073</v>
      </c>
      <c r="M161" s="723">
        <v>4.1330936312697206</v>
      </c>
      <c r="N161" s="723">
        <v>6.9467429550669806</v>
      </c>
      <c r="O161" s="723">
        <v>6.6974073711717708</v>
      </c>
      <c r="P161" s="723">
        <v>5.2015644199821498</v>
      </c>
      <c r="Q161" s="723">
        <v>6.5094787446276907</v>
      </c>
      <c r="R161" s="723">
        <v>4.5887612875731989</v>
      </c>
      <c r="S161" s="723">
        <v>4.3268209331597962</v>
      </c>
      <c r="T161" s="723">
        <v>4.3547984882463009</v>
      </c>
      <c r="U161" s="723">
        <v>5.8980110591961576</v>
      </c>
      <c r="V161" s="723">
        <v>6.7009770986778481</v>
      </c>
      <c r="W161" s="723">
        <v>4.5887612875731989</v>
      </c>
    </row>
    <row r="162" spans="1:23" ht="9.75" customHeight="1">
      <c r="A162" s="720">
        <v>2016</v>
      </c>
      <c r="B162" s="723">
        <v>4.6466737928167401</v>
      </c>
      <c r="C162" s="723">
        <v>4.8701073927639991</v>
      </c>
      <c r="D162" s="723">
        <v>3.7997154827388679</v>
      </c>
      <c r="E162" s="723">
        <v>6.8957660934422469</v>
      </c>
      <c r="F162" s="723">
        <v>3.431840566606069</v>
      </c>
      <c r="G162" s="723">
        <v>2.6238143314648785</v>
      </c>
      <c r="H162" s="723">
        <v>3.9928769546454292</v>
      </c>
      <c r="I162" s="723">
        <v>6.3733946728213748</v>
      </c>
      <c r="J162" s="723">
        <v>4.9991100932586168</v>
      </c>
      <c r="K162" s="723">
        <v>4.0345919442555722</v>
      </c>
      <c r="L162" s="723">
        <v>5.1163596032525982</v>
      </c>
      <c r="M162" s="723">
        <v>4.4263956666077693</v>
      </c>
      <c r="N162" s="723">
        <v>7.0812809579310487</v>
      </c>
      <c r="O162" s="723">
        <v>6.8627666942413619</v>
      </c>
      <c r="P162" s="723">
        <v>5.3169117720874501</v>
      </c>
      <c r="Q162" s="723">
        <v>6.7669384643872359</v>
      </c>
      <c r="R162" s="723">
        <v>4.6962153000078297</v>
      </c>
      <c r="S162" s="723">
        <v>4.4286037975953985</v>
      </c>
      <c r="T162" s="723">
        <v>4.4601245753277183</v>
      </c>
      <c r="U162" s="723">
        <v>6.0117001961373839</v>
      </c>
      <c r="V162" s="723">
        <v>6.8688212990405493</v>
      </c>
      <c r="W162" s="723">
        <v>4.6962153000078297</v>
      </c>
    </row>
    <row r="163" spans="1:23" ht="9.75" customHeight="1">
      <c r="A163" s="720">
        <v>2017</v>
      </c>
      <c r="B163" s="723">
        <v>4.567802801101986</v>
      </c>
      <c r="C163" s="723">
        <v>4.8324107359668593</v>
      </c>
      <c r="D163" s="723">
        <v>3.7799966441274995</v>
      </c>
      <c r="E163" s="723">
        <v>6.734950856351702</v>
      </c>
      <c r="F163" s="723">
        <v>3.3817472219596323</v>
      </c>
      <c r="G163" s="723">
        <v>2.6044701362729974</v>
      </c>
      <c r="H163" s="723">
        <v>3.9876839085826497</v>
      </c>
      <c r="I163" s="723">
        <v>8.0392733320883707</v>
      </c>
      <c r="J163" s="723">
        <v>5.0494589393373071</v>
      </c>
      <c r="K163" s="723">
        <v>4.0167681851731816</v>
      </c>
      <c r="L163" s="723">
        <v>5.1269916089487282</v>
      </c>
      <c r="M163" s="723">
        <v>4.3408067069100023</v>
      </c>
      <c r="N163" s="723">
        <v>7.026442375672918</v>
      </c>
      <c r="O163" s="723">
        <v>6.7469304738255804</v>
      </c>
      <c r="P163" s="723">
        <v>5.3222231778269897</v>
      </c>
      <c r="Q163" s="723">
        <v>6.6495347806501748</v>
      </c>
      <c r="R163" s="723">
        <v>4.6871783793478015</v>
      </c>
      <c r="S163" s="723">
        <v>4.4040988924441962</v>
      </c>
      <c r="T163" s="723">
        <v>4.435973473214526</v>
      </c>
      <c r="U163" s="723">
        <v>6.0771569169250652</v>
      </c>
      <c r="V163" s="723">
        <v>6.982049946092693</v>
      </c>
      <c r="W163" s="723">
        <v>4.6871783793478015</v>
      </c>
    </row>
    <row r="164" spans="1:23" ht="9.75" customHeight="1">
      <c r="A164" s="720">
        <v>2018</v>
      </c>
      <c r="B164" s="723">
        <v>4.7776529422300706</v>
      </c>
      <c r="C164" s="723">
        <v>5.1207001423418976</v>
      </c>
      <c r="D164" s="723">
        <v>3.8618342893170965</v>
      </c>
      <c r="E164" s="723">
        <v>7.3115532396870897</v>
      </c>
      <c r="F164" s="723">
        <v>3.6237438712171226</v>
      </c>
      <c r="G164" s="723">
        <v>2.8892321863060513</v>
      </c>
      <c r="H164" s="723">
        <v>4.1514946395360761</v>
      </c>
      <c r="I164" s="723">
        <v>6.8640509316605698</v>
      </c>
      <c r="J164" s="723">
        <v>5.2083799338887484</v>
      </c>
      <c r="K164" s="723">
        <v>4.1332737459159103</v>
      </c>
      <c r="L164" s="723">
        <v>5.3658527844640922</v>
      </c>
      <c r="M164" s="723">
        <v>4.4816494765756971</v>
      </c>
      <c r="N164" s="723">
        <v>7.3269119719614615</v>
      </c>
      <c r="O164" s="723">
        <v>7.2079766616796048</v>
      </c>
      <c r="P164" s="723">
        <v>5.7535199676282067</v>
      </c>
      <c r="Q164" s="723">
        <v>6.8250977199347522</v>
      </c>
      <c r="R164" s="723">
        <v>4.88153271501377</v>
      </c>
      <c r="S164" s="723">
        <v>4.6027744148922958</v>
      </c>
      <c r="T164" s="723">
        <v>4.6416189183708942</v>
      </c>
      <c r="U164" s="723">
        <v>6.2067145563541954</v>
      </c>
      <c r="V164" s="723">
        <v>7.1625242298050962</v>
      </c>
      <c r="W164" s="723">
        <v>4.88153271501377</v>
      </c>
    </row>
    <row r="165" spans="1:23" ht="9.75" customHeight="1">
      <c r="A165" s="720">
        <v>2019</v>
      </c>
      <c r="B165" s="723">
        <v>4.8699122662214913</v>
      </c>
      <c r="C165" s="723">
        <v>5.1916741586400628</v>
      </c>
      <c r="D165" s="723">
        <v>3.8898793508495619</v>
      </c>
      <c r="E165" s="723">
        <v>7.5089094040454114</v>
      </c>
      <c r="F165" s="723">
        <v>3.6015461928836889</v>
      </c>
      <c r="G165" s="723">
        <v>2.9630535792515347</v>
      </c>
      <c r="H165" s="723">
        <v>4.0970477291307699</v>
      </c>
      <c r="I165" s="723">
        <v>6.840595418002418</v>
      </c>
      <c r="J165" s="723">
        <v>5.2847945985242948</v>
      </c>
      <c r="K165" s="723">
        <v>4.1859425713634977</v>
      </c>
      <c r="L165" s="723">
        <v>5.3927897732154193</v>
      </c>
      <c r="M165" s="723">
        <v>4.5995526790631676</v>
      </c>
      <c r="N165" s="723">
        <v>7.2904312227107235</v>
      </c>
      <c r="O165" s="723">
        <v>7.1102148045129701</v>
      </c>
      <c r="P165" s="723">
        <v>5.8114152696084416</v>
      </c>
      <c r="Q165" s="723">
        <v>6.6459818724475648</v>
      </c>
      <c r="R165" s="723">
        <v>4.930893112699966</v>
      </c>
      <c r="S165" s="723">
        <v>4.6575638556402934</v>
      </c>
      <c r="T165" s="723">
        <v>4.6986816284166073</v>
      </c>
      <c r="U165" s="723">
        <v>6.193449914649606</v>
      </c>
      <c r="V165" s="723">
        <v>7.1399077307590684</v>
      </c>
      <c r="W165" s="723">
        <v>4.930893112699966</v>
      </c>
    </row>
    <row r="166" spans="1:23" ht="9.75" customHeight="1">
      <c r="A166" s="720">
        <v>2020</v>
      </c>
      <c r="B166" s="723">
        <v>5.3442464606001314</v>
      </c>
      <c r="C166" s="723">
        <v>5.7326695659537128</v>
      </c>
      <c r="D166" s="723">
        <v>4.2689223467591217</v>
      </c>
      <c r="E166" s="723">
        <v>8.062236771541718</v>
      </c>
      <c r="F166" s="723">
        <v>3.7227317890711062</v>
      </c>
      <c r="G166" s="723">
        <v>3.2859737942067064</v>
      </c>
      <c r="H166" s="723">
        <v>4.3998294232232551</v>
      </c>
      <c r="I166" s="723">
        <v>7.7471507532700628</v>
      </c>
      <c r="J166" s="723">
        <v>5.971921016442864</v>
      </c>
      <c r="K166" s="723">
        <v>4.6447854279689142</v>
      </c>
      <c r="L166" s="723">
        <v>5.9689147017452528</v>
      </c>
      <c r="M166" s="723">
        <v>5.0672620390698011</v>
      </c>
      <c r="N166" s="723">
        <v>7.7435975271127662</v>
      </c>
      <c r="O166" s="723">
        <v>7.5486152418673376</v>
      </c>
      <c r="P166" s="723">
        <v>6.2814410845698614</v>
      </c>
      <c r="Q166" s="723">
        <v>7.0746388953845951</v>
      </c>
      <c r="R166" s="723">
        <v>5.4187501598950503</v>
      </c>
      <c r="S166" s="723">
        <v>5.1378496255489239</v>
      </c>
      <c r="T166" s="723">
        <v>5.1853136996902558</v>
      </c>
      <c r="U166" s="723">
        <v>6.6695952156790419</v>
      </c>
      <c r="V166" s="723">
        <v>7.6630387406294016</v>
      </c>
      <c r="W166" s="723">
        <v>5.4187501598950503</v>
      </c>
    </row>
    <row r="167" spans="1:23" ht="9.75" customHeight="1">
      <c r="A167" s="720">
        <v>2021</v>
      </c>
      <c r="B167" s="723">
        <v>5.3698089411859407</v>
      </c>
      <c r="C167" s="723">
        <v>5.9832213056839247</v>
      </c>
      <c r="D167" s="723">
        <v>4.1927197922628068</v>
      </c>
      <c r="E167" s="723">
        <v>7.8299582272674497</v>
      </c>
      <c r="F167" s="723">
        <v>3.7722622026648924</v>
      </c>
      <c r="G167" s="723">
        <v>3.3766182104752769</v>
      </c>
      <c r="H167" s="723">
        <v>4.4515068229331787</v>
      </c>
      <c r="I167" s="723">
        <v>7.7741023747691775</v>
      </c>
      <c r="J167" s="723">
        <v>6.1882789018005813</v>
      </c>
      <c r="K167" s="723">
        <v>4.7993100823240091</v>
      </c>
      <c r="L167" s="723">
        <v>5.7218978524920772</v>
      </c>
      <c r="M167" s="723">
        <v>5.1143989798620959</v>
      </c>
      <c r="N167" s="723">
        <v>7.7556277100144095</v>
      </c>
      <c r="O167" s="723">
        <v>7.8004276703998947</v>
      </c>
      <c r="P167" s="723">
        <v>6.4149235180656365</v>
      </c>
      <c r="Q167" s="723">
        <v>7.1261009925833516</v>
      </c>
      <c r="R167" s="723">
        <v>5.5178242460566258</v>
      </c>
      <c r="S167" s="723">
        <v>5.2481251516282663</v>
      </c>
      <c r="T167" s="723">
        <v>5.3056393760204879</v>
      </c>
      <c r="U167" s="723">
        <v>6.6569519039211196</v>
      </c>
      <c r="V167" s="723">
        <v>7.6760251489693818</v>
      </c>
      <c r="W167" s="723">
        <v>5.5178242460566258</v>
      </c>
    </row>
    <row r="168" spans="1:23" ht="9.75" customHeight="1">
      <c r="A168" s="720">
        <v>2022</v>
      </c>
      <c r="B168" s="723">
        <v>5.843057072713675</v>
      </c>
      <c r="C168" s="723">
        <v>6.6383790260397131</v>
      </c>
      <c r="D168" s="723">
        <v>4.5151819636887867</v>
      </c>
      <c r="E168" s="723">
        <v>8.3307189186465518</v>
      </c>
      <c r="F168" s="723">
        <v>3.8975515522627542</v>
      </c>
      <c r="G168" s="723">
        <v>3.6732682351451413</v>
      </c>
      <c r="H168" s="723">
        <v>4.7890212670006429</v>
      </c>
      <c r="I168" s="723">
        <v>8.6513299293031718</v>
      </c>
      <c r="J168" s="723">
        <v>6.8147791052546829</v>
      </c>
      <c r="K168" s="723">
        <v>5.2802331050020461</v>
      </c>
      <c r="L168" s="723">
        <v>6.3854760905858665</v>
      </c>
      <c r="M168" s="723">
        <v>5.4877448574836656</v>
      </c>
      <c r="N168" s="723">
        <v>8.4594923458554305</v>
      </c>
      <c r="O168" s="723">
        <v>7.947978242246605</v>
      </c>
      <c r="P168" s="723">
        <v>7.1173694708054134</v>
      </c>
      <c r="Q168" s="723">
        <v>7.4748746965114519</v>
      </c>
      <c r="R168" s="723">
        <v>6.0340803688443172</v>
      </c>
      <c r="S168" s="723">
        <v>5.7582624845346819</v>
      </c>
      <c r="T168" s="723">
        <v>5.8268290605888895</v>
      </c>
      <c r="U168" s="723">
        <v>7.1300093275480894</v>
      </c>
      <c r="V168" s="723">
        <v>8.2067438031166304</v>
      </c>
      <c r="W168" s="723">
        <v>6.0340803688443172</v>
      </c>
    </row>
    <row r="169" spans="1:23">
      <c r="A169" s="226">
        <v>2035</v>
      </c>
    </row>
    <row r="170" spans="1:23">
      <c r="A170" s="226">
        <v>2036</v>
      </c>
    </row>
    <row r="171" spans="1:23">
      <c r="A171" s="226">
        <v>2037</v>
      </c>
    </row>
    <row r="172" spans="1:23">
      <c r="A172" s="226">
        <v>2038</v>
      </c>
    </row>
    <row r="173" spans="1:23">
      <c r="A173" s="226">
        <v>2039</v>
      </c>
    </row>
    <row r="174" spans="1:23">
      <c r="A174" s="226">
        <v>2040</v>
      </c>
    </row>
    <row r="175" spans="1:23">
      <c r="A175" s="226">
        <v>2030</v>
      </c>
    </row>
    <row r="176" spans="1:23">
      <c r="A176" s="226">
        <v>2031</v>
      </c>
    </row>
    <row r="177" spans="1:1">
      <c r="A177" s="226">
        <v>2032</v>
      </c>
    </row>
    <row r="178" spans="1:1">
      <c r="A178" s="226">
        <v>2033</v>
      </c>
    </row>
    <row r="179" spans="1:1">
      <c r="A179" s="226">
        <v>2034</v>
      </c>
    </row>
    <row r="180" spans="1:1">
      <c r="A180" s="226">
        <v>2035</v>
      </c>
    </row>
    <row r="181" spans="1:1">
      <c r="A181" s="226">
        <v>2036</v>
      </c>
    </row>
    <row r="182" spans="1:1">
      <c r="A182" s="226">
        <v>2037</v>
      </c>
    </row>
    <row r="183" spans="1:1">
      <c r="A183" s="226">
        <v>2038</v>
      </c>
    </row>
    <row r="184" spans="1:1">
      <c r="A184" s="226">
        <v>2039</v>
      </c>
    </row>
    <row r="185" spans="1:1">
      <c r="A185"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25" tooltip="zurück zum Inhaltsverzeichnis" display="zurück"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185"/>
  <sheetViews>
    <sheetView topLeftCell="C124" workbookViewId="0">
      <selection activeCell="A154" sqref="A154:XFD169"/>
    </sheetView>
  </sheetViews>
  <sheetFormatPr baseColWidth="10" defaultColWidth="9.1796875" defaultRowHeight="14.5"/>
  <cols>
    <col min="1" max="1" width="5.54296875" style="12" customWidth="1"/>
    <col min="2" max="2" width="14" style="12" customWidth="1"/>
    <col min="3" max="3" width="11.81640625" style="12" customWidth="1"/>
    <col min="4" max="4" width="10.81640625" style="12" customWidth="1"/>
    <col min="5" max="5" width="9.7265625" style="12" customWidth="1"/>
    <col min="6" max="6" width="12.26953125" style="12" customWidth="1"/>
    <col min="7" max="7" width="9.54296875" style="12" customWidth="1"/>
    <col min="8" max="10" width="9.7265625" style="12" customWidth="1"/>
    <col min="11" max="11" width="23.453125" style="12" customWidth="1"/>
    <col min="12"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41" t="s">
        <v>28</v>
      </c>
      <c r="L1"/>
      <c r="M1"/>
      <c r="N1"/>
      <c r="O1"/>
      <c r="P1"/>
      <c r="Q1"/>
      <c r="R1"/>
      <c r="S1"/>
      <c r="T1"/>
      <c r="U1"/>
      <c r="V1"/>
      <c r="W1"/>
    </row>
    <row r="2" spans="1:23" ht="13.5" customHeight="1">
      <c r="A2"/>
      <c r="B2" s="229" t="s">
        <v>64</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26">
        <v>1991</v>
      </c>
      <c r="B6" s="727">
        <v>119007.288</v>
      </c>
      <c r="C6" s="727">
        <v>147037.25200000001</v>
      </c>
      <c r="D6" s="727">
        <v>45921.656999999999</v>
      </c>
      <c r="E6" s="727">
        <v>11081.638999999999</v>
      </c>
      <c r="F6" s="727">
        <v>11168.289000000001</v>
      </c>
      <c r="G6" s="727">
        <v>43362.788</v>
      </c>
      <c r="H6" s="727">
        <v>91060.9</v>
      </c>
      <c r="I6" s="727">
        <v>8590.3729999999996</v>
      </c>
      <c r="J6" s="727">
        <v>80616.288</v>
      </c>
      <c r="K6" s="727">
        <v>210726.73699999999</v>
      </c>
      <c r="L6" s="727">
        <v>39627.050000000003</v>
      </c>
      <c r="M6" s="727">
        <v>11740.286</v>
      </c>
      <c r="N6" s="727">
        <v>20839.900000000001</v>
      </c>
      <c r="O6" s="727">
        <v>11183.103999999999</v>
      </c>
      <c r="P6" s="727">
        <v>31928.169000000002</v>
      </c>
      <c r="Q6" s="727">
        <v>10010.293</v>
      </c>
      <c r="R6" s="727">
        <v>893902</v>
      </c>
      <c r="S6" s="727">
        <v>832196.70400000003</v>
      </c>
      <c r="T6" s="727">
        <v>786275.04700000002</v>
      </c>
      <c r="U6" s="727">
        <v>107626.966</v>
      </c>
      <c r="V6" s="727">
        <v>61705.309000000001</v>
      </c>
      <c r="W6" s="727">
        <v>893902</v>
      </c>
    </row>
    <row r="7" spans="1:23" s="238" customFormat="1" ht="9.75" customHeight="1">
      <c r="A7" s="726">
        <v>1992</v>
      </c>
      <c r="B7" s="727">
        <v>127889.348</v>
      </c>
      <c r="C7" s="727">
        <v>160084.82699999999</v>
      </c>
      <c r="D7" s="727">
        <v>51481.803</v>
      </c>
      <c r="E7" s="727">
        <v>14721.125</v>
      </c>
      <c r="F7" s="727">
        <v>11632.228999999999</v>
      </c>
      <c r="G7" s="727">
        <v>45696.987000000001</v>
      </c>
      <c r="H7" s="727">
        <v>96488.304000000004</v>
      </c>
      <c r="I7" s="727">
        <v>11231.088</v>
      </c>
      <c r="J7" s="727">
        <v>87032.663</v>
      </c>
      <c r="K7" s="727">
        <v>226116.22</v>
      </c>
      <c r="L7" s="727">
        <v>42608.480000000003</v>
      </c>
      <c r="M7" s="727">
        <v>12416.448</v>
      </c>
      <c r="N7" s="727">
        <v>27355.906999999999</v>
      </c>
      <c r="O7" s="727">
        <v>14746.196</v>
      </c>
      <c r="P7" s="727">
        <v>33961.868000000002</v>
      </c>
      <c r="Q7" s="727">
        <v>13236.5</v>
      </c>
      <c r="R7" s="727">
        <v>976700</v>
      </c>
      <c r="S7" s="727">
        <v>895409.17700000003</v>
      </c>
      <c r="T7" s="727">
        <v>843927.37399999995</v>
      </c>
      <c r="U7" s="727">
        <v>132772.61900000001</v>
      </c>
      <c r="V7" s="727">
        <v>81290.816000000006</v>
      </c>
      <c r="W7" s="727">
        <v>976700</v>
      </c>
    </row>
    <row r="8" spans="1:23" s="238" customFormat="1" ht="9.75" customHeight="1">
      <c r="A8" s="726">
        <v>1993</v>
      </c>
      <c r="B8" s="727">
        <v>133732.302</v>
      </c>
      <c r="C8" s="727">
        <v>168770.538</v>
      </c>
      <c r="D8" s="727">
        <v>56393.186999999998</v>
      </c>
      <c r="E8" s="727">
        <v>17818.27</v>
      </c>
      <c r="F8" s="727">
        <v>12015.903</v>
      </c>
      <c r="G8" s="727">
        <v>47708.504999999997</v>
      </c>
      <c r="H8" s="727">
        <v>101588.702</v>
      </c>
      <c r="I8" s="727">
        <v>13525.004000000001</v>
      </c>
      <c r="J8" s="727">
        <v>90335.887000000002</v>
      </c>
      <c r="K8" s="727">
        <v>234901.272</v>
      </c>
      <c r="L8" s="727">
        <v>44217.741000000002</v>
      </c>
      <c r="M8" s="727">
        <v>12631.359</v>
      </c>
      <c r="N8" s="727">
        <v>32999.837</v>
      </c>
      <c r="O8" s="727">
        <v>18008.401999999998</v>
      </c>
      <c r="P8" s="727">
        <v>34945.580999999998</v>
      </c>
      <c r="Q8" s="727">
        <v>16086.511</v>
      </c>
      <c r="R8" s="727">
        <v>1035679</v>
      </c>
      <c r="S8" s="727">
        <v>937240.97699999996</v>
      </c>
      <c r="T8" s="727">
        <v>880847.79</v>
      </c>
      <c r="U8" s="727">
        <v>154831.21100000001</v>
      </c>
      <c r="V8" s="727">
        <v>98438.024000000005</v>
      </c>
      <c r="W8" s="727">
        <v>1035679</v>
      </c>
    </row>
    <row r="9" spans="1:23" ht="9.75" customHeight="1">
      <c r="A9" s="726">
        <v>1994</v>
      </c>
      <c r="B9" s="727">
        <v>138927.84299999999</v>
      </c>
      <c r="C9" s="727">
        <v>174295.872</v>
      </c>
      <c r="D9" s="727">
        <v>58594.116000000002</v>
      </c>
      <c r="E9" s="727">
        <v>20204.995999999999</v>
      </c>
      <c r="F9" s="727">
        <v>12300.183000000001</v>
      </c>
      <c r="G9" s="727">
        <v>49294.661</v>
      </c>
      <c r="H9" s="727">
        <v>104705.289</v>
      </c>
      <c r="I9" s="727">
        <v>15293.449000000001</v>
      </c>
      <c r="J9" s="727">
        <v>94445.432000000001</v>
      </c>
      <c r="K9" s="727">
        <v>242357.48499999999</v>
      </c>
      <c r="L9" s="727">
        <v>45883.133999999998</v>
      </c>
      <c r="M9" s="727">
        <v>13085.043</v>
      </c>
      <c r="N9" s="727">
        <v>37168.786999999997</v>
      </c>
      <c r="O9" s="727">
        <v>20374.05</v>
      </c>
      <c r="P9" s="727">
        <v>36015.686000000002</v>
      </c>
      <c r="Q9" s="727">
        <v>18375.983</v>
      </c>
      <c r="R9" s="727">
        <v>1081322</v>
      </c>
      <c r="S9" s="727">
        <v>969904.74399999995</v>
      </c>
      <c r="T9" s="727">
        <v>911310.62800000003</v>
      </c>
      <c r="U9" s="727">
        <v>170011.38099999999</v>
      </c>
      <c r="V9" s="727">
        <v>111417.265</v>
      </c>
      <c r="W9" s="727">
        <v>1081322</v>
      </c>
    </row>
    <row r="10" spans="1:23" ht="9.75" customHeight="1">
      <c r="A10" s="726">
        <v>1995</v>
      </c>
      <c r="B10" s="727">
        <v>145755.12400000001</v>
      </c>
      <c r="C10" s="727">
        <v>182061.33799999999</v>
      </c>
      <c r="D10" s="727">
        <v>60460.485000000001</v>
      </c>
      <c r="E10" s="727">
        <v>22148.011999999999</v>
      </c>
      <c r="F10" s="727">
        <v>12606.369000000001</v>
      </c>
      <c r="G10" s="727">
        <v>51057.760999999999</v>
      </c>
      <c r="H10" s="727">
        <v>109366.443</v>
      </c>
      <c r="I10" s="727">
        <v>16782.120999999999</v>
      </c>
      <c r="J10" s="727">
        <v>97282.351999999999</v>
      </c>
      <c r="K10" s="727">
        <v>253423.44500000001</v>
      </c>
      <c r="L10" s="727">
        <v>47786.925000000003</v>
      </c>
      <c r="M10" s="727">
        <v>13811.843999999999</v>
      </c>
      <c r="N10" s="727">
        <v>41532.639000000003</v>
      </c>
      <c r="O10" s="727">
        <v>22022.881000000001</v>
      </c>
      <c r="P10" s="727">
        <v>37576.048999999999</v>
      </c>
      <c r="Q10" s="727">
        <v>19998.213</v>
      </c>
      <c r="R10" s="727">
        <v>1133672</v>
      </c>
      <c r="S10" s="727">
        <v>1011188.135</v>
      </c>
      <c r="T10" s="727">
        <v>950727.65</v>
      </c>
      <c r="U10" s="727">
        <v>182944.351</v>
      </c>
      <c r="V10" s="727">
        <v>122483.86599999999</v>
      </c>
      <c r="W10" s="727">
        <v>1133672</v>
      </c>
    </row>
    <row r="11" spans="1:23" ht="15" customHeight="1">
      <c r="A11" s="726">
        <v>1996</v>
      </c>
      <c r="B11" s="727">
        <v>150106.11799999999</v>
      </c>
      <c r="C11" s="727">
        <v>186668.62599999999</v>
      </c>
      <c r="D11" s="727">
        <v>60477.52</v>
      </c>
      <c r="E11" s="727">
        <v>23455.032999999999</v>
      </c>
      <c r="F11" s="727">
        <v>12869.253000000001</v>
      </c>
      <c r="G11" s="727">
        <v>52677.434999999998</v>
      </c>
      <c r="H11" s="727">
        <v>114078.299</v>
      </c>
      <c r="I11" s="727">
        <v>17761.962</v>
      </c>
      <c r="J11" s="727">
        <v>98753.466</v>
      </c>
      <c r="K11" s="727">
        <v>260838.117</v>
      </c>
      <c r="L11" s="727">
        <v>49048.872000000003</v>
      </c>
      <c r="M11" s="727">
        <v>14192.727000000001</v>
      </c>
      <c r="N11" s="727">
        <v>43396.249000000003</v>
      </c>
      <c r="O11" s="727">
        <v>23116.919000000002</v>
      </c>
      <c r="P11" s="727">
        <v>38778.525000000001</v>
      </c>
      <c r="Q11" s="727">
        <v>20982.885999999999</v>
      </c>
      <c r="R11" s="727">
        <v>1167202</v>
      </c>
      <c r="S11" s="727">
        <v>1038488.958</v>
      </c>
      <c r="T11" s="727">
        <v>978011.43799999997</v>
      </c>
      <c r="U11" s="727">
        <v>189190.56899999999</v>
      </c>
      <c r="V11" s="727">
        <v>128713.049</v>
      </c>
      <c r="W11" s="727">
        <v>1167202</v>
      </c>
    </row>
    <row r="12" spans="1:23" ht="9.75" customHeight="1">
      <c r="A12" s="726">
        <v>1997</v>
      </c>
      <c r="B12" s="727">
        <v>152815.31200000001</v>
      </c>
      <c r="C12" s="727">
        <v>193325.86199999999</v>
      </c>
      <c r="D12" s="727">
        <v>59718.368999999999</v>
      </c>
      <c r="E12" s="727">
        <v>24454.16</v>
      </c>
      <c r="F12" s="727">
        <v>13194.472</v>
      </c>
      <c r="G12" s="727">
        <v>54695.892999999996</v>
      </c>
      <c r="H12" s="727">
        <v>117452.091</v>
      </c>
      <c r="I12" s="727">
        <v>17937.904999999999</v>
      </c>
      <c r="J12" s="727">
        <v>100979.40700000001</v>
      </c>
      <c r="K12" s="727">
        <v>269492.96100000001</v>
      </c>
      <c r="L12" s="727">
        <v>50537.461000000003</v>
      </c>
      <c r="M12" s="727">
        <v>14437.83</v>
      </c>
      <c r="N12" s="727">
        <v>43619.764999999999</v>
      </c>
      <c r="O12" s="727">
        <v>23903.162</v>
      </c>
      <c r="P12" s="727">
        <v>40150.576000000001</v>
      </c>
      <c r="Q12" s="727">
        <v>21670.766</v>
      </c>
      <c r="R12" s="727">
        <v>1198386</v>
      </c>
      <c r="S12" s="727">
        <v>1066800.2339999999</v>
      </c>
      <c r="T12" s="727">
        <v>1007081.865</v>
      </c>
      <c r="U12" s="727">
        <v>191304.12700000001</v>
      </c>
      <c r="V12" s="727">
        <v>131585.758</v>
      </c>
      <c r="W12" s="727">
        <v>1198386</v>
      </c>
    </row>
    <row r="13" spans="1:23" ht="9.75" customHeight="1">
      <c r="A13" s="726">
        <v>1998</v>
      </c>
      <c r="B13" s="727">
        <v>157844.68599999999</v>
      </c>
      <c r="C13" s="727">
        <v>201562.97099999999</v>
      </c>
      <c r="D13" s="727">
        <v>60863.944000000003</v>
      </c>
      <c r="E13" s="727">
        <v>25726.413</v>
      </c>
      <c r="F13" s="727">
        <v>13438.668</v>
      </c>
      <c r="G13" s="727">
        <v>56633.642999999996</v>
      </c>
      <c r="H13" s="727">
        <v>120649.935</v>
      </c>
      <c r="I13" s="727">
        <v>18538.205000000002</v>
      </c>
      <c r="J13" s="727">
        <v>101893.963</v>
      </c>
      <c r="K13" s="727">
        <v>278480.56300000002</v>
      </c>
      <c r="L13" s="727">
        <v>51020.112999999998</v>
      </c>
      <c r="M13" s="727">
        <v>14607.227000000001</v>
      </c>
      <c r="N13" s="727">
        <v>44743.178</v>
      </c>
      <c r="O13" s="727">
        <v>25043.256000000001</v>
      </c>
      <c r="P13" s="727">
        <v>40677.535000000003</v>
      </c>
      <c r="Q13" s="727">
        <v>22705.712</v>
      </c>
      <c r="R13" s="727">
        <v>1234430</v>
      </c>
      <c r="S13" s="727">
        <v>1097673.2479999999</v>
      </c>
      <c r="T13" s="727">
        <v>1036809.304</v>
      </c>
      <c r="U13" s="727">
        <v>197620.70800000001</v>
      </c>
      <c r="V13" s="727">
        <v>136756.764</v>
      </c>
      <c r="W13" s="727">
        <v>1234430</v>
      </c>
    </row>
    <row r="14" spans="1:23" ht="9.75" customHeight="1">
      <c r="A14" s="726">
        <v>1999</v>
      </c>
      <c r="B14" s="727">
        <v>164478.70300000001</v>
      </c>
      <c r="C14" s="727">
        <v>208574.64199999999</v>
      </c>
      <c r="D14" s="727">
        <v>61322.127999999997</v>
      </c>
      <c r="E14" s="727">
        <v>27369.55</v>
      </c>
      <c r="F14" s="727">
        <v>13420.593000000001</v>
      </c>
      <c r="G14" s="727">
        <v>57197.196000000004</v>
      </c>
      <c r="H14" s="727">
        <v>125406.731</v>
      </c>
      <c r="I14" s="727">
        <v>19276.651999999998</v>
      </c>
      <c r="J14" s="727">
        <v>103352.88099999999</v>
      </c>
      <c r="K14" s="727">
        <v>283133.64</v>
      </c>
      <c r="L14" s="727">
        <v>52270.739000000001</v>
      </c>
      <c r="M14" s="727">
        <v>15092.156000000001</v>
      </c>
      <c r="N14" s="727">
        <v>46263.101000000002</v>
      </c>
      <c r="O14" s="727">
        <v>25599.956999999999</v>
      </c>
      <c r="P14" s="727">
        <v>41053.642999999996</v>
      </c>
      <c r="Q14" s="727">
        <v>23531.705000000002</v>
      </c>
      <c r="R14" s="727">
        <v>1267344</v>
      </c>
      <c r="S14" s="727">
        <v>1125303.0519999999</v>
      </c>
      <c r="T14" s="727">
        <v>1063980.9240000001</v>
      </c>
      <c r="U14" s="727">
        <v>203363.09299999999</v>
      </c>
      <c r="V14" s="727">
        <v>142040.965</v>
      </c>
      <c r="W14" s="727">
        <v>1267344</v>
      </c>
    </row>
    <row r="15" spans="1:23" ht="9.75" customHeight="1">
      <c r="A15" s="726">
        <v>2000</v>
      </c>
      <c r="B15" s="727">
        <v>166706.21799999999</v>
      </c>
      <c r="C15" s="727">
        <v>216309.76199999999</v>
      </c>
      <c r="D15" s="727">
        <v>62417.7</v>
      </c>
      <c r="E15" s="727">
        <v>28216.169000000002</v>
      </c>
      <c r="F15" s="727">
        <v>13750.072</v>
      </c>
      <c r="G15" s="727">
        <v>57854.964999999997</v>
      </c>
      <c r="H15" s="727">
        <v>127533.52099999999</v>
      </c>
      <c r="I15" s="727">
        <v>19659.618999999999</v>
      </c>
      <c r="J15" s="727">
        <v>106808.07399999999</v>
      </c>
      <c r="K15" s="727">
        <v>289843.34999999998</v>
      </c>
      <c r="L15" s="727">
        <v>53118.633000000002</v>
      </c>
      <c r="M15" s="727">
        <v>15417.413</v>
      </c>
      <c r="N15" s="727">
        <v>46818.084999999999</v>
      </c>
      <c r="O15" s="727">
        <v>25947.716</v>
      </c>
      <c r="P15" s="727">
        <v>42170.582000000002</v>
      </c>
      <c r="Q15" s="727">
        <v>23777.126</v>
      </c>
      <c r="R15" s="727">
        <v>1296349</v>
      </c>
      <c r="S15" s="727">
        <v>1151930.29</v>
      </c>
      <c r="T15" s="727">
        <v>1089512.5900000001</v>
      </c>
      <c r="U15" s="727">
        <v>206836.41500000001</v>
      </c>
      <c r="V15" s="727">
        <v>144418.715</v>
      </c>
      <c r="W15" s="727">
        <v>1296349</v>
      </c>
    </row>
    <row r="16" spans="1:23" ht="15" customHeight="1">
      <c r="A16" s="726">
        <v>2001</v>
      </c>
      <c r="B16" s="727">
        <v>177631.671</v>
      </c>
      <c r="C16" s="727">
        <v>227047.856</v>
      </c>
      <c r="D16" s="727">
        <v>64192.921000000002</v>
      </c>
      <c r="E16" s="727">
        <v>29701.197</v>
      </c>
      <c r="F16" s="727">
        <v>14252.695</v>
      </c>
      <c r="G16" s="727">
        <v>60764.919000000002</v>
      </c>
      <c r="H16" s="727">
        <v>134036.557</v>
      </c>
      <c r="I16" s="727">
        <v>20091.767</v>
      </c>
      <c r="J16" s="727">
        <v>109179.643</v>
      </c>
      <c r="K16" s="727">
        <v>300213.712</v>
      </c>
      <c r="L16" s="727">
        <v>53995.942000000003</v>
      </c>
      <c r="M16" s="727">
        <v>15586.223</v>
      </c>
      <c r="N16" s="727">
        <v>49156.790999999997</v>
      </c>
      <c r="O16" s="727">
        <v>26729.737000000001</v>
      </c>
      <c r="P16" s="727">
        <v>43843.612000000001</v>
      </c>
      <c r="Q16" s="727">
        <v>24523.759999999998</v>
      </c>
      <c r="R16" s="727">
        <v>1350949</v>
      </c>
      <c r="S16" s="727">
        <v>1200745.7509999999</v>
      </c>
      <c r="T16" s="727">
        <v>1136552.83</v>
      </c>
      <c r="U16" s="727">
        <v>214396.17300000001</v>
      </c>
      <c r="V16" s="727">
        <v>150203.25200000001</v>
      </c>
      <c r="W16" s="727">
        <v>1350949</v>
      </c>
    </row>
    <row r="17" spans="1:23" ht="9.75" customHeight="1">
      <c r="A17" s="726">
        <v>2002</v>
      </c>
      <c r="B17" s="727">
        <v>181695.37100000001</v>
      </c>
      <c r="C17" s="727">
        <v>236800.092</v>
      </c>
      <c r="D17" s="727">
        <v>64257.101000000002</v>
      </c>
      <c r="E17" s="727">
        <v>30821.197</v>
      </c>
      <c r="F17" s="727">
        <v>14766.308000000001</v>
      </c>
      <c r="G17" s="727">
        <v>62160.076000000001</v>
      </c>
      <c r="H17" s="727">
        <v>135884.02299999999</v>
      </c>
      <c r="I17" s="727">
        <v>20600.275000000001</v>
      </c>
      <c r="J17" s="727">
        <v>111569.27</v>
      </c>
      <c r="K17" s="727">
        <v>308607.47399999999</v>
      </c>
      <c r="L17" s="727">
        <v>55780.803</v>
      </c>
      <c r="M17" s="727">
        <v>15956.040999999999</v>
      </c>
      <c r="N17" s="727">
        <v>51348.228999999999</v>
      </c>
      <c r="O17" s="727">
        <v>28135.535</v>
      </c>
      <c r="P17" s="727">
        <v>43851.199000000001</v>
      </c>
      <c r="Q17" s="727">
        <v>25262.008999999998</v>
      </c>
      <c r="R17" s="727">
        <v>1387495</v>
      </c>
      <c r="S17" s="727">
        <v>1231327.7579999999</v>
      </c>
      <c r="T17" s="727">
        <v>1167070.6569999999</v>
      </c>
      <c r="U17" s="727">
        <v>220424.34599999999</v>
      </c>
      <c r="V17" s="727">
        <v>156167.245</v>
      </c>
      <c r="W17" s="727">
        <v>1387495</v>
      </c>
    </row>
    <row r="18" spans="1:23" ht="9.75" customHeight="1">
      <c r="A18" s="726">
        <v>2003</v>
      </c>
      <c r="B18" s="727">
        <v>183594.38800000001</v>
      </c>
      <c r="C18" s="727">
        <v>235075.71599999999</v>
      </c>
      <c r="D18" s="727">
        <v>63804.896000000001</v>
      </c>
      <c r="E18" s="727">
        <v>31209.812999999998</v>
      </c>
      <c r="F18" s="727">
        <v>15109.909</v>
      </c>
      <c r="G18" s="727">
        <v>63067.38</v>
      </c>
      <c r="H18" s="727">
        <v>139683.54399999999</v>
      </c>
      <c r="I18" s="727">
        <v>20921.66</v>
      </c>
      <c r="J18" s="727">
        <v>113029.463</v>
      </c>
      <c r="K18" s="727">
        <v>310317.24400000001</v>
      </c>
      <c r="L18" s="727">
        <v>56833.527999999998</v>
      </c>
      <c r="M18" s="727">
        <v>16078.74</v>
      </c>
      <c r="N18" s="727">
        <v>52318.046000000002</v>
      </c>
      <c r="O18" s="727">
        <v>28197.298999999999</v>
      </c>
      <c r="P18" s="727">
        <v>44026</v>
      </c>
      <c r="Q18" s="727">
        <v>25711.378000000001</v>
      </c>
      <c r="R18" s="727">
        <v>1398979</v>
      </c>
      <c r="S18" s="727">
        <v>1240620.808</v>
      </c>
      <c r="T18" s="727">
        <v>1176815.912</v>
      </c>
      <c r="U18" s="727">
        <v>222163.092</v>
      </c>
      <c r="V18" s="727">
        <v>158358.196</v>
      </c>
      <c r="W18" s="727">
        <v>1398979</v>
      </c>
    </row>
    <row r="19" spans="1:23" ht="9.75" customHeight="1">
      <c r="A19" s="726">
        <v>2004</v>
      </c>
      <c r="B19" s="727">
        <v>186616.61300000001</v>
      </c>
      <c r="C19" s="727">
        <v>242192.76199999999</v>
      </c>
      <c r="D19" s="727">
        <v>64234.252999999997</v>
      </c>
      <c r="E19" s="727">
        <v>31802.698</v>
      </c>
      <c r="F19" s="727">
        <v>15577.704</v>
      </c>
      <c r="G19" s="727">
        <v>64826.552000000003</v>
      </c>
      <c r="H19" s="727">
        <v>142636.587</v>
      </c>
      <c r="I19" s="727">
        <v>21168.698</v>
      </c>
      <c r="J19" s="727">
        <v>117736.273</v>
      </c>
      <c r="K19" s="727">
        <v>316356.86</v>
      </c>
      <c r="L19" s="727">
        <v>58358.427000000003</v>
      </c>
      <c r="M19" s="727">
        <v>16271.839</v>
      </c>
      <c r="N19" s="727">
        <v>53349.21</v>
      </c>
      <c r="O19" s="727">
        <v>28529.56</v>
      </c>
      <c r="P19" s="727">
        <v>45103.567000000003</v>
      </c>
      <c r="Q19" s="727">
        <v>25979.38</v>
      </c>
      <c r="R19" s="727">
        <v>1430741</v>
      </c>
      <c r="S19" s="727">
        <v>1269911.4369999999</v>
      </c>
      <c r="T19" s="727">
        <v>1205677.1839999999</v>
      </c>
      <c r="U19" s="727">
        <v>225063.799</v>
      </c>
      <c r="V19" s="727">
        <v>160829.546</v>
      </c>
      <c r="W19" s="727">
        <v>1430741</v>
      </c>
    </row>
    <row r="20" spans="1:23" ht="9.75" customHeight="1">
      <c r="A20" s="726">
        <v>2005</v>
      </c>
      <c r="B20" s="727">
        <v>188395.56200000001</v>
      </c>
      <c r="C20" s="727">
        <v>246421.239</v>
      </c>
      <c r="D20" s="727">
        <v>65649.937000000005</v>
      </c>
      <c r="E20" s="727">
        <v>32354.651000000002</v>
      </c>
      <c r="F20" s="727">
        <v>16207.218000000001</v>
      </c>
      <c r="G20" s="727">
        <v>66029.457999999999</v>
      </c>
      <c r="H20" s="727">
        <v>144026.86300000001</v>
      </c>
      <c r="I20" s="727">
        <v>21375.948</v>
      </c>
      <c r="J20" s="727">
        <v>120986.058</v>
      </c>
      <c r="K20" s="727">
        <v>319878.09899999999</v>
      </c>
      <c r="L20" s="727">
        <v>58588.055</v>
      </c>
      <c r="M20" s="727">
        <v>16818.531999999999</v>
      </c>
      <c r="N20" s="727">
        <v>53461.63</v>
      </c>
      <c r="O20" s="727">
        <v>28290.072</v>
      </c>
      <c r="P20" s="727">
        <v>45576.603999999999</v>
      </c>
      <c r="Q20" s="727">
        <v>25918.069</v>
      </c>
      <c r="R20" s="727">
        <v>1449978</v>
      </c>
      <c r="S20" s="727">
        <v>1288577.625</v>
      </c>
      <c r="T20" s="727">
        <v>1222927.6880000001</v>
      </c>
      <c r="U20" s="727">
        <v>227050.307</v>
      </c>
      <c r="V20" s="727">
        <v>161400.37</v>
      </c>
      <c r="W20" s="727">
        <v>1449978</v>
      </c>
    </row>
    <row r="21" spans="1:23" ht="15" customHeight="1">
      <c r="A21" s="726">
        <v>2006</v>
      </c>
      <c r="B21" s="727">
        <v>196578.86499999999</v>
      </c>
      <c r="C21" s="727">
        <v>253668.136</v>
      </c>
      <c r="D21" s="727">
        <v>68223.990000000005</v>
      </c>
      <c r="E21" s="727">
        <v>33828.421000000002</v>
      </c>
      <c r="F21" s="727">
        <v>16828.774000000001</v>
      </c>
      <c r="G21" s="727">
        <v>66755.423999999999</v>
      </c>
      <c r="H21" s="727">
        <v>148071.47500000001</v>
      </c>
      <c r="I21" s="727">
        <v>21885.402999999998</v>
      </c>
      <c r="J21" s="727">
        <v>126690.431</v>
      </c>
      <c r="K21" s="727">
        <v>328715.26500000001</v>
      </c>
      <c r="L21" s="727">
        <v>60391.805</v>
      </c>
      <c r="M21" s="727">
        <v>17198.243999999999</v>
      </c>
      <c r="N21" s="727">
        <v>55226.06</v>
      </c>
      <c r="O21" s="727">
        <v>29193.431</v>
      </c>
      <c r="P21" s="727">
        <v>46119.353999999999</v>
      </c>
      <c r="Q21" s="727">
        <v>26628.921999999999</v>
      </c>
      <c r="R21" s="727">
        <v>1496004</v>
      </c>
      <c r="S21" s="727">
        <v>1329241.763</v>
      </c>
      <c r="T21" s="727">
        <v>1261017.773</v>
      </c>
      <c r="U21" s="727">
        <v>234986.22700000001</v>
      </c>
      <c r="V21" s="727">
        <v>166762.23699999999</v>
      </c>
      <c r="W21" s="727">
        <v>1496004</v>
      </c>
    </row>
    <row r="22" spans="1:23" ht="9.75" customHeight="1">
      <c r="A22" s="726">
        <v>2007</v>
      </c>
      <c r="B22" s="727">
        <v>203894.054</v>
      </c>
      <c r="C22" s="727">
        <v>262145.886</v>
      </c>
      <c r="D22" s="727">
        <v>70657.907999999996</v>
      </c>
      <c r="E22" s="727">
        <v>34292.42</v>
      </c>
      <c r="F22" s="727">
        <v>17317.973000000002</v>
      </c>
      <c r="G22" s="727">
        <v>68584.247000000003</v>
      </c>
      <c r="H22" s="727">
        <v>153444.79</v>
      </c>
      <c r="I22" s="727">
        <v>22367.294999999998</v>
      </c>
      <c r="J22" s="727">
        <v>131580.71400000001</v>
      </c>
      <c r="K22" s="727">
        <v>344166.43400000001</v>
      </c>
      <c r="L22" s="727">
        <v>61673.370999999999</v>
      </c>
      <c r="M22" s="727">
        <v>17688.413</v>
      </c>
      <c r="N22" s="727">
        <v>56192.616000000002</v>
      </c>
      <c r="O22" s="727">
        <v>29316.785</v>
      </c>
      <c r="P22" s="727">
        <v>47143.27</v>
      </c>
      <c r="Q22" s="727">
        <v>27105.834999999999</v>
      </c>
      <c r="R22" s="727">
        <v>1547572</v>
      </c>
      <c r="S22" s="727">
        <v>1378297.06</v>
      </c>
      <c r="T22" s="727">
        <v>1307639.152</v>
      </c>
      <c r="U22" s="727">
        <v>239932.859</v>
      </c>
      <c r="V22" s="727">
        <v>169274.951</v>
      </c>
      <c r="W22" s="727">
        <v>1547572</v>
      </c>
    </row>
    <row r="23" spans="1:23" ht="9.75" customHeight="1">
      <c r="A23" s="726">
        <v>2008</v>
      </c>
      <c r="B23" s="727">
        <v>209987.15700000001</v>
      </c>
      <c r="C23" s="727">
        <v>266881.62400000001</v>
      </c>
      <c r="D23" s="727">
        <v>73768.842999999993</v>
      </c>
      <c r="E23" s="727">
        <v>35258.330999999998</v>
      </c>
      <c r="F23" s="727">
        <v>18041.061000000002</v>
      </c>
      <c r="G23" s="727">
        <v>71090.323000000004</v>
      </c>
      <c r="H23" s="727">
        <v>155698.76199999999</v>
      </c>
      <c r="I23" s="727">
        <v>22998.18</v>
      </c>
      <c r="J23" s="727">
        <v>135188.321</v>
      </c>
      <c r="K23" s="727">
        <v>350885.565</v>
      </c>
      <c r="L23" s="727">
        <v>63275.521000000001</v>
      </c>
      <c r="M23" s="727">
        <v>17899.404999999999</v>
      </c>
      <c r="N23" s="727">
        <v>57574.211000000003</v>
      </c>
      <c r="O23" s="727">
        <v>29728.293000000001</v>
      </c>
      <c r="P23" s="727">
        <v>48590.552000000003</v>
      </c>
      <c r="Q23" s="727">
        <v>27639.859</v>
      </c>
      <c r="R23" s="727">
        <v>1584506</v>
      </c>
      <c r="S23" s="727">
        <v>1411307.1340000001</v>
      </c>
      <c r="T23" s="727">
        <v>1337538.291</v>
      </c>
      <c r="U23" s="727">
        <v>246967.717</v>
      </c>
      <c r="V23" s="727">
        <v>173198.87400000001</v>
      </c>
      <c r="W23" s="727">
        <v>1584506</v>
      </c>
    </row>
    <row r="24" spans="1:23" ht="9.75" customHeight="1">
      <c r="A24" s="726">
        <v>2009</v>
      </c>
      <c r="B24" s="727">
        <v>206493.35399999999</v>
      </c>
      <c r="C24" s="727">
        <v>265105.29700000002</v>
      </c>
      <c r="D24" s="727">
        <v>74121.58</v>
      </c>
      <c r="E24" s="727">
        <v>35147.961000000003</v>
      </c>
      <c r="F24" s="727">
        <v>17024.264999999999</v>
      </c>
      <c r="G24" s="727">
        <v>69831.982999999993</v>
      </c>
      <c r="H24" s="727">
        <v>152470.21799999999</v>
      </c>
      <c r="I24" s="727">
        <v>23445.638999999999</v>
      </c>
      <c r="J24" s="727">
        <v>134260.78099999999</v>
      </c>
      <c r="K24" s="727">
        <v>349439.31900000002</v>
      </c>
      <c r="L24" s="727">
        <v>63001.758000000002</v>
      </c>
      <c r="M24" s="727">
        <v>17653.763999999999</v>
      </c>
      <c r="N24" s="727">
        <v>57182.928999999996</v>
      </c>
      <c r="O24" s="727">
        <v>29558.096000000001</v>
      </c>
      <c r="P24" s="727">
        <v>48503.425000000003</v>
      </c>
      <c r="Q24" s="727">
        <v>27616.642</v>
      </c>
      <c r="R24" s="727">
        <v>1570857</v>
      </c>
      <c r="S24" s="727">
        <v>1397905.7439999999</v>
      </c>
      <c r="T24" s="727">
        <v>1323784.1640000001</v>
      </c>
      <c r="U24" s="727">
        <v>247072.84700000001</v>
      </c>
      <c r="V24" s="727">
        <v>172951.26699999999</v>
      </c>
      <c r="W24" s="727">
        <v>1570857</v>
      </c>
    </row>
    <row r="25" spans="1:23" ht="9.75" customHeight="1">
      <c r="A25" s="726">
        <v>2010</v>
      </c>
      <c r="B25" s="727">
        <v>211902.497</v>
      </c>
      <c r="C25" s="727">
        <v>270387.67300000001</v>
      </c>
      <c r="D25" s="727">
        <v>76550.760999999999</v>
      </c>
      <c r="E25" s="727">
        <v>36021.648000000001</v>
      </c>
      <c r="F25" s="727">
        <v>17332.039000000001</v>
      </c>
      <c r="G25" s="727">
        <v>70822.228000000003</v>
      </c>
      <c r="H25" s="727">
        <v>153432.13</v>
      </c>
      <c r="I25" s="727">
        <v>23969.753000000001</v>
      </c>
      <c r="J25" s="727">
        <v>136792.06599999999</v>
      </c>
      <c r="K25" s="727">
        <v>349865.00300000003</v>
      </c>
      <c r="L25" s="727">
        <v>64948.402000000002</v>
      </c>
      <c r="M25" s="727">
        <v>17988.330999999998</v>
      </c>
      <c r="N25" s="727">
        <v>58596.012999999999</v>
      </c>
      <c r="O25" s="727">
        <v>30217.918000000001</v>
      </c>
      <c r="P25" s="727">
        <v>49408.506000000001</v>
      </c>
      <c r="Q25" s="727">
        <v>28326.008999999998</v>
      </c>
      <c r="R25" s="727">
        <v>1596561</v>
      </c>
      <c r="S25" s="727">
        <v>1419429.6359999999</v>
      </c>
      <c r="T25" s="727">
        <v>1342878.875</v>
      </c>
      <c r="U25" s="727">
        <v>253682.10200000001</v>
      </c>
      <c r="V25" s="727">
        <v>177131.34099999999</v>
      </c>
      <c r="W25" s="727">
        <v>1596561</v>
      </c>
    </row>
    <row r="26" spans="1:23" ht="15" customHeight="1">
      <c r="A26" s="726">
        <v>2011</v>
      </c>
      <c r="B26" s="727">
        <v>221025.886</v>
      </c>
      <c r="C26" s="727">
        <v>285168.75</v>
      </c>
      <c r="D26" s="727">
        <v>80292.197</v>
      </c>
      <c r="E26" s="727">
        <v>36940.608</v>
      </c>
      <c r="F26" s="727">
        <v>18122.77</v>
      </c>
      <c r="G26" s="727">
        <v>71882.076000000001</v>
      </c>
      <c r="H26" s="727">
        <v>160071.15100000001</v>
      </c>
      <c r="I26" s="727">
        <v>24653.24</v>
      </c>
      <c r="J26" s="727">
        <v>143929.34299999999</v>
      </c>
      <c r="K26" s="727">
        <v>364053.826</v>
      </c>
      <c r="L26" s="727">
        <v>67236.937999999995</v>
      </c>
      <c r="M26" s="727">
        <v>18458.134999999998</v>
      </c>
      <c r="N26" s="727">
        <v>61214.724999999999</v>
      </c>
      <c r="O26" s="727">
        <v>30882.728999999999</v>
      </c>
      <c r="P26" s="727">
        <v>50922.45</v>
      </c>
      <c r="Q26" s="727">
        <v>29613.170999999998</v>
      </c>
      <c r="R26" s="727">
        <v>1664468</v>
      </c>
      <c r="S26" s="727">
        <v>1481163.5220000001</v>
      </c>
      <c r="T26" s="727">
        <v>1400871.325</v>
      </c>
      <c r="U26" s="727">
        <v>263596.67</v>
      </c>
      <c r="V26" s="727">
        <v>183304.473</v>
      </c>
      <c r="W26" s="727">
        <v>1664468</v>
      </c>
    </row>
    <row r="27" spans="1:23" ht="9.75" customHeight="1">
      <c r="A27" s="726">
        <v>2012</v>
      </c>
      <c r="B27" s="727">
        <v>226043.29800000001</v>
      </c>
      <c r="C27" s="727">
        <v>292953.63500000001</v>
      </c>
      <c r="D27" s="727">
        <v>82304.966</v>
      </c>
      <c r="E27" s="727">
        <v>37417.502999999997</v>
      </c>
      <c r="F27" s="727">
        <v>18600.170999999998</v>
      </c>
      <c r="G27" s="727">
        <v>72834.661999999997</v>
      </c>
      <c r="H27" s="727">
        <v>160771.19500000001</v>
      </c>
      <c r="I27" s="727">
        <v>24479.955000000002</v>
      </c>
      <c r="J27" s="727">
        <v>146729.57999999999</v>
      </c>
      <c r="K27" s="727">
        <v>367572.67800000001</v>
      </c>
      <c r="L27" s="727">
        <v>68333.100999999995</v>
      </c>
      <c r="M27" s="727">
        <v>18474.505000000001</v>
      </c>
      <c r="N27" s="727">
        <v>62945.864999999998</v>
      </c>
      <c r="O27" s="727">
        <v>31491.106</v>
      </c>
      <c r="P27" s="727">
        <v>52443.582999999999</v>
      </c>
      <c r="Q27" s="727">
        <v>30096.190999999999</v>
      </c>
      <c r="R27" s="727">
        <v>1693492</v>
      </c>
      <c r="S27" s="727">
        <v>1507061.3740000001</v>
      </c>
      <c r="T27" s="727">
        <v>1424756.4080000001</v>
      </c>
      <c r="U27" s="727">
        <v>268735.58600000001</v>
      </c>
      <c r="V27" s="727">
        <v>186430.62</v>
      </c>
      <c r="W27" s="727">
        <v>1693492</v>
      </c>
    </row>
    <row r="28" spans="1:23" ht="9.75" customHeight="1">
      <c r="A28" s="726">
        <v>2013</v>
      </c>
      <c r="B28" s="727">
        <v>233686.60200000001</v>
      </c>
      <c r="C28" s="727">
        <v>302868.913</v>
      </c>
      <c r="D28" s="727">
        <v>85751.678</v>
      </c>
      <c r="E28" s="727">
        <v>38780.771999999997</v>
      </c>
      <c r="F28" s="727">
        <v>19071.306</v>
      </c>
      <c r="G28" s="727">
        <v>76278.854000000007</v>
      </c>
      <c r="H28" s="727">
        <v>165733.39600000001</v>
      </c>
      <c r="I28" s="727">
        <v>25189.481</v>
      </c>
      <c r="J28" s="727">
        <v>149742.136</v>
      </c>
      <c r="K28" s="727">
        <v>379470.34399999998</v>
      </c>
      <c r="L28" s="727">
        <v>71166.293000000005</v>
      </c>
      <c r="M28" s="727">
        <v>18649.503000000001</v>
      </c>
      <c r="N28" s="727">
        <v>65064.523000000001</v>
      </c>
      <c r="O28" s="727">
        <v>32257.870999999999</v>
      </c>
      <c r="P28" s="727">
        <v>53191.436000000002</v>
      </c>
      <c r="Q28" s="727">
        <v>31525.89</v>
      </c>
      <c r="R28" s="727">
        <v>1748429</v>
      </c>
      <c r="S28" s="727">
        <v>1555610.4609999999</v>
      </c>
      <c r="T28" s="727">
        <v>1469858.7830000001</v>
      </c>
      <c r="U28" s="727">
        <v>278570.21500000003</v>
      </c>
      <c r="V28" s="727">
        <v>192818.53700000001</v>
      </c>
      <c r="W28" s="727">
        <v>1748429</v>
      </c>
    </row>
    <row r="29" spans="1:23" ht="9.75" customHeight="1">
      <c r="A29" s="726">
        <v>2014</v>
      </c>
      <c r="B29" s="727">
        <v>242353.15599999999</v>
      </c>
      <c r="C29" s="727">
        <v>314602.33500000002</v>
      </c>
      <c r="D29" s="727">
        <v>90268.028000000006</v>
      </c>
      <c r="E29" s="727">
        <v>41000.661</v>
      </c>
      <c r="F29" s="727">
        <v>19747.378000000001</v>
      </c>
      <c r="G29" s="727">
        <v>77695.78</v>
      </c>
      <c r="H29" s="727">
        <v>170913.231</v>
      </c>
      <c r="I29" s="727">
        <v>26494.957999999999</v>
      </c>
      <c r="J29" s="727">
        <v>155894.443</v>
      </c>
      <c r="K29" s="727">
        <v>397456.53</v>
      </c>
      <c r="L29" s="727">
        <v>74305.813999999998</v>
      </c>
      <c r="M29" s="727">
        <v>19108.496999999999</v>
      </c>
      <c r="N29" s="727">
        <v>66924.062999999995</v>
      </c>
      <c r="O29" s="727">
        <v>33219.324000000001</v>
      </c>
      <c r="P29" s="727">
        <v>55150.385000000002</v>
      </c>
      <c r="Q29" s="727">
        <v>33050.423999999999</v>
      </c>
      <c r="R29" s="727">
        <v>1818185</v>
      </c>
      <c r="S29" s="727">
        <v>1617495.577</v>
      </c>
      <c r="T29" s="727">
        <v>1527227.5490000001</v>
      </c>
      <c r="U29" s="727">
        <v>290957.45799999998</v>
      </c>
      <c r="V29" s="727">
        <v>200689.43</v>
      </c>
      <c r="W29" s="727">
        <v>1818185</v>
      </c>
    </row>
    <row r="30" spans="1:23" ht="9.75" customHeight="1">
      <c r="A30" s="726">
        <v>2015</v>
      </c>
      <c r="B30" s="727">
        <v>250553.75700000001</v>
      </c>
      <c r="C30" s="727">
        <v>327540.00599999999</v>
      </c>
      <c r="D30" s="727">
        <v>95181.994000000006</v>
      </c>
      <c r="E30" s="727">
        <v>42122.682999999997</v>
      </c>
      <c r="F30" s="727">
        <v>19992.41</v>
      </c>
      <c r="G30" s="727">
        <v>81459.323999999993</v>
      </c>
      <c r="H30" s="727">
        <v>175977.72</v>
      </c>
      <c r="I30" s="727">
        <v>27383.352999999999</v>
      </c>
      <c r="J30" s="727">
        <v>161124.90599999999</v>
      </c>
      <c r="K30" s="727">
        <v>409570.391</v>
      </c>
      <c r="L30" s="727">
        <v>76479.607000000004</v>
      </c>
      <c r="M30" s="727">
        <v>19595.128000000001</v>
      </c>
      <c r="N30" s="727">
        <v>69181.354000000007</v>
      </c>
      <c r="O30" s="727">
        <v>33989.838000000003</v>
      </c>
      <c r="P30" s="727">
        <v>56919.887999999999</v>
      </c>
      <c r="Q30" s="727">
        <v>33836.641000000003</v>
      </c>
      <c r="R30" s="727">
        <v>1880909</v>
      </c>
      <c r="S30" s="727">
        <v>1674395.1310000001</v>
      </c>
      <c r="T30" s="727">
        <v>1579213.1370000001</v>
      </c>
      <c r="U30" s="727">
        <v>301695.86300000001</v>
      </c>
      <c r="V30" s="727">
        <v>206513.86900000001</v>
      </c>
      <c r="W30" s="727">
        <v>1880909</v>
      </c>
    </row>
    <row r="31" spans="1:23" ht="15" customHeight="1">
      <c r="A31" s="726">
        <v>2016</v>
      </c>
      <c r="B31" s="727">
        <v>256440.28899999999</v>
      </c>
      <c r="C31" s="727">
        <v>341512.18</v>
      </c>
      <c r="D31" s="727">
        <v>101650.236</v>
      </c>
      <c r="E31" s="727">
        <v>43383.044000000002</v>
      </c>
      <c r="F31" s="727">
        <v>20304.274000000001</v>
      </c>
      <c r="G31" s="727">
        <v>82462.551999999996</v>
      </c>
      <c r="H31" s="727">
        <v>181212.58799999999</v>
      </c>
      <c r="I31" s="727">
        <v>28092.218000000001</v>
      </c>
      <c r="J31" s="727">
        <v>165486.34599999999</v>
      </c>
      <c r="K31" s="727">
        <v>419263.84499999997</v>
      </c>
      <c r="L31" s="727">
        <v>78162.289999999994</v>
      </c>
      <c r="M31" s="727">
        <v>20135.370999999999</v>
      </c>
      <c r="N31" s="727">
        <v>71037.972999999998</v>
      </c>
      <c r="O31" s="727">
        <v>34726.805999999997</v>
      </c>
      <c r="P31" s="727">
        <v>58196.171999999999</v>
      </c>
      <c r="Q31" s="727">
        <v>34281.811999999998</v>
      </c>
      <c r="R31" s="727">
        <v>1936348</v>
      </c>
      <c r="S31" s="727">
        <v>1724826.1429999999</v>
      </c>
      <c r="T31" s="727">
        <v>1623175.9069999999</v>
      </c>
      <c r="U31" s="727">
        <v>313172.08899999998</v>
      </c>
      <c r="V31" s="727">
        <v>211521.853</v>
      </c>
      <c r="W31" s="727">
        <v>1936348</v>
      </c>
    </row>
    <row r="32" spans="1:23" ht="9.75" customHeight="1">
      <c r="A32" s="726">
        <v>2017</v>
      </c>
      <c r="B32" s="727">
        <v>267855.36499999999</v>
      </c>
      <c r="C32" s="727">
        <v>356304.68800000002</v>
      </c>
      <c r="D32" s="727">
        <v>108825.735</v>
      </c>
      <c r="E32" s="727">
        <v>45314.627</v>
      </c>
      <c r="F32" s="727">
        <v>20842.266</v>
      </c>
      <c r="G32" s="727">
        <v>86867.788</v>
      </c>
      <c r="H32" s="727">
        <v>188143.94500000001</v>
      </c>
      <c r="I32" s="727">
        <v>29117.245999999999</v>
      </c>
      <c r="J32" s="727">
        <v>170097.36</v>
      </c>
      <c r="K32" s="727">
        <v>437819.85100000002</v>
      </c>
      <c r="L32" s="727">
        <v>81037.712</v>
      </c>
      <c r="M32" s="727">
        <v>20715.026000000002</v>
      </c>
      <c r="N32" s="727">
        <v>73796.998999999996</v>
      </c>
      <c r="O32" s="727">
        <v>35807.038999999997</v>
      </c>
      <c r="P32" s="727">
        <v>61137.970999999998</v>
      </c>
      <c r="Q32" s="727">
        <v>35324.372000000003</v>
      </c>
      <c r="R32" s="727">
        <v>2019008</v>
      </c>
      <c r="S32" s="727">
        <v>1799647.7069999999</v>
      </c>
      <c r="T32" s="727">
        <v>1690821.9720000001</v>
      </c>
      <c r="U32" s="727">
        <v>328186.01799999998</v>
      </c>
      <c r="V32" s="727">
        <v>219360.283</v>
      </c>
      <c r="W32" s="727">
        <v>2019008</v>
      </c>
    </row>
    <row r="33" spans="1:23" ht="9.75" customHeight="1">
      <c r="A33" s="726">
        <v>2018</v>
      </c>
      <c r="B33" s="727">
        <v>278314.41499999998</v>
      </c>
      <c r="C33" s="727">
        <v>368846.65399999998</v>
      </c>
      <c r="D33" s="727">
        <v>115576.216</v>
      </c>
      <c r="E33" s="727">
        <v>46570.292999999998</v>
      </c>
      <c r="F33" s="727">
        <v>21589.67</v>
      </c>
      <c r="G33" s="727">
        <v>88753.467000000004</v>
      </c>
      <c r="H33" s="727">
        <v>194467.50700000001</v>
      </c>
      <c r="I33" s="727">
        <v>30050.15</v>
      </c>
      <c r="J33" s="727">
        <v>174833.66500000001</v>
      </c>
      <c r="K33" s="727">
        <v>455025.74200000003</v>
      </c>
      <c r="L33" s="727">
        <v>83465.312999999995</v>
      </c>
      <c r="M33" s="727">
        <v>21325.794000000002</v>
      </c>
      <c r="N33" s="727">
        <v>76180.054999999993</v>
      </c>
      <c r="O33" s="727">
        <v>36657.567999999999</v>
      </c>
      <c r="P33" s="727">
        <v>62784.082999999999</v>
      </c>
      <c r="Q33" s="727">
        <v>36125.402000000002</v>
      </c>
      <c r="R33" s="727">
        <v>2090566</v>
      </c>
      <c r="S33" s="727">
        <v>1864982.5260000001</v>
      </c>
      <c r="T33" s="727">
        <v>1749406.31</v>
      </c>
      <c r="U33" s="727">
        <v>341159.68400000001</v>
      </c>
      <c r="V33" s="727">
        <v>225583.46799999999</v>
      </c>
      <c r="W33" s="727">
        <v>2090566</v>
      </c>
    </row>
    <row r="34" spans="1:23" ht="9.75" customHeight="1">
      <c r="A34" s="726">
        <v>2019</v>
      </c>
      <c r="B34" s="727">
        <v>287904.12300000002</v>
      </c>
      <c r="C34" s="727">
        <v>382899.495</v>
      </c>
      <c r="D34" s="727">
        <v>121999.70699999999</v>
      </c>
      <c r="E34" s="727">
        <v>48562.326000000001</v>
      </c>
      <c r="F34" s="727">
        <v>22053.793000000001</v>
      </c>
      <c r="G34" s="727">
        <v>92957.95</v>
      </c>
      <c r="H34" s="727">
        <v>201995.842</v>
      </c>
      <c r="I34" s="727">
        <v>31605.787</v>
      </c>
      <c r="J34" s="727">
        <v>181745.56700000001</v>
      </c>
      <c r="K34" s="727">
        <v>465971.57799999998</v>
      </c>
      <c r="L34" s="727">
        <v>86652.195999999996</v>
      </c>
      <c r="M34" s="727">
        <v>21997.809000000001</v>
      </c>
      <c r="N34" s="727">
        <v>79686.585999999996</v>
      </c>
      <c r="O34" s="727">
        <v>37976.603999999999</v>
      </c>
      <c r="P34" s="727">
        <v>65193.678999999996</v>
      </c>
      <c r="Q34" s="727">
        <v>37376.978000000003</v>
      </c>
      <c r="R34" s="727">
        <v>2166580</v>
      </c>
      <c r="S34" s="727">
        <v>1931371.7390000001</v>
      </c>
      <c r="T34" s="727">
        <v>1809372.0319999999</v>
      </c>
      <c r="U34" s="727">
        <v>357207.98800000001</v>
      </c>
      <c r="V34" s="727">
        <v>235208.28099999999</v>
      </c>
      <c r="W34" s="727">
        <v>2166580</v>
      </c>
    </row>
    <row r="35" spans="1:23" ht="9.75" customHeight="1">
      <c r="A35" s="726">
        <v>2020</v>
      </c>
      <c r="B35" s="727">
        <v>284475.84700000001</v>
      </c>
      <c r="C35" s="727">
        <v>380240.01899999997</v>
      </c>
      <c r="D35" s="727">
        <v>122930.928</v>
      </c>
      <c r="E35" s="727">
        <v>48935.809000000001</v>
      </c>
      <c r="F35" s="727">
        <v>21978.346000000001</v>
      </c>
      <c r="G35" s="727">
        <v>91692.94</v>
      </c>
      <c r="H35" s="727">
        <v>199457.66699999999</v>
      </c>
      <c r="I35" s="727">
        <v>31081.03</v>
      </c>
      <c r="J35" s="727">
        <v>180606.97700000001</v>
      </c>
      <c r="K35" s="727">
        <v>465607.446</v>
      </c>
      <c r="L35" s="727">
        <v>86622.989000000001</v>
      </c>
      <c r="M35" s="727">
        <v>21904.782999999999</v>
      </c>
      <c r="N35" s="727">
        <v>79799.362999999998</v>
      </c>
      <c r="O35" s="727">
        <v>37913.218000000001</v>
      </c>
      <c r="P35" s="727">
        <v>65066.731</v>
      </c>
      <c r="Q35" s="727">
        <v>37461.915999999997</v>
      </c>
      <c r="R35" s="727">
        <v>2155776</v>
      </c>
      <c r="S35" s="727">
        <v>1920584.673</v>
      </c>
      <c r="T35" s="727">
        <v>1797653.7450000001</v>
      </c>
      <c r="U35" s="727">
        <v>358122.26400000002</v>
      </c>
      <c r="V35" s="727">
        <v>235191.33600000001</v>
      </c>
      <c r="W35" s="727">
        <v>2155776</v>
      </c>
    </row>
    <row r="36" spans="1:23" ht="9.75" customHeight="1">
      <c r="A36" s="726">
        <v>2021</v>
      </c>
      <c r="B36" s="727">
        <v>295979.33</v>
      </c>
      <c r="C36" s="727">
        <v>398035.57799999998</v>
      </c>
      <c r="D36" s="727">
        <v>130055.018</v>
      </c>
      <c r="E36" s="727">
        <v>51530.483</v>
      </c>
      <c r="F36" s="727">
        <v>23297.9</v>
      </c>
      <c r="G36" s="727">
        <v>98772.328999999998</v>
      </c>
      <c r="H36" s="727">
        <v>208711.81099999999</v>
      </c>
      <c r="I36" s="727">
        <v>32344.417000000001</v>
      </c>
      <c r="J36" s="727">
        <v>188440.63</v>
      </c>
      <c r="K36" s="727">
        <v>487337.21500000003</v>
      </c>
      <c r="L36" s="727">
        <v>97725.736000000004</v>
      </c>
      <c r="M36" s="727">
        <v>22700.870999999999</v>
      </c>
      <c r="N36" s="727">
        <v>83050.078999999998</v>
      </c>
      <c r="O36" s="727">
        <v>39447.580999999998</v>
      </c>
      <c r="P36" s="727">
        <v>68648.812000000005</v>
      </c>
      <c r="Q36" s="727">
        <v>38866.218000000001</v>
      </c>
      <c r="R36" s="727">
        <v>2264944</v>
      </c>
      <c r="S36" s="727">
        <v>2019705.23</v>
      </c>
      <c r="T36" s="727">
        <v>1889650.2120000001</v>
      </c>
      <c r="U36" s="727">
        <v>375293.79599999997</v>
      </c>
      <c r="V36" s="727">
        <v>245238.77799999999</v>
      </c>
      <c r="W36" s="727">
        <v>2264944</v>
      </c>
    </row>
    <row r="37" spans="1:23" s="238" customFormat="1" ht="9.75" customHeight="1">
      <c r="A37" s="726">
        <v>2022</v>
      </c>
      <c r="B37" s="727">
        <v>315562.56099999999</v>
      </c>
      <c r="C37" s="727">
        <v>424975.53399999999</v>
      </c>
      <c r="D37" s="727">
        <v>141871.098</v>
      </c>
      <c r="E37" s="727">
        <v>55079.692999999999</v>
      </c>
      <c r="F37" s="727">
        <v>25304.413</v>
      </c>
      <c r="G37" s="727">
        <v>109416.317</v>
      </c>
      <c r="H37" s="727">
        <v>224918.698</v>
      </c>
      <c r="I37" s="727">
        <v>34782.362999999998</v>
      </c>
      <c r="J37" s="727">
        <v>200910.242</v>
      </c>
      <c r="K37" s="727">
        <v>518610.429</v>
      </c>
      <c r="L37" s="727">
        <v>101272.33199999999</v>
      </c>
      <c r="M37" s="727">
        <v>24071.456999999999</v>
      </c>
      <c r="N37" s="727">
        <v>89107.986999999994</v>
      </c>
      <c r="O37" s="727">
        <v>42685.211000000003</v>
      </c>
      <c r="P37" s="727">
        <v>73811.379000000001</v>
      </c>
      <c r="Q37" s="727">
        <v>41592.286999999997</v>
      </c>
      <c r="R37" s="727">
        <v>2423972</v>
      </c>
      <c r="S37" s="727">
        <v>2160724.46</v>
      </c>
      <c r="T37" s="727">
        <v>2018853.362</v>
      </c>
      <c r="U37" s="727">
        <v>405118.63900000002</v>
      </c>
      <c r="V37" s="727">
        <v>263247.54100000003</v>
      </c>
      <c r="W37" s="727">
        <v>2423972</v>
      </c>
    </row>
    <row r="38" spans="1:23" ht="28" customHeight="1">
      <c r="A38" s="725"/>
      <c r="B38" s="1228" t="s">
        <v>20</v>
      </c>
      <c r="C38" s="1229"/>
      <c r="D38" s="1229"/>
      <c r="E38" s="1229"/>
      <c r="F38" s="1229"/>
      <c r="G38" s="1229"/>
      <c r="H38" s="1229"/>
      <c r="I38" s="1229"/>
      <c r="J38" s="1229"/>
      <c r="K38" s="1228" t="s">
        <v>20</v>
      </c>
      <c r="L38" s="1229"/>
      <c r="M38" s="1229"/>
      <c r="N38" s="1229"/>
      <c r="O38" s="1229"/>
      <c r="P38" s="1229"/>
      <c r="Q38" s="1229"/>
      <c r="R38" s="1229"/>
      <c r="S38" s="1228" t="s">
        <v>20</v>
      </c>
      <c r="T38" s="1229"/>
      <c r="U38" s="1229"/>
      <c r="V38" s="1229"/>
      <c r="W38" s="1229"/>
    </row>
    <row r="39" spans="1:23" ht="9.75" customHeight="1">
      <c r="A39" s="726">
        <v>1992</v>
      </c>
      <c r="B39" s="728">
        <v>7.4634588765689713</v>
      </c>
      <c r="C39" s="728">
        <v>8.873652644161222</v>
      </c>
      <c r="D39" s="728">
        <v>12.107894974260184</v>
      </c>
      <c r="E39" s="728">
        <v>32.842488371981801</v>
      </c>
      <c r="F39" s="728">
        <v>4.1540830470987995</v>
      </c>
      <c r="G39" s="728">
        <v>5.3829541587593495</v>
      </c>
      <c r="H39" s="728">
        <v>5.9601914762538035</v>
      </c>
      <c r="I39" s="728">
        <v>30.740399747484773</v>
      </c>
      <c r="J39" s="728">
        <v>7.959154606572806</v>
      </c>
      <c r="K39" s="728">
        <v>7.3030519141004877</v>
      </c>
      <c r="L39" s="728">
        <v>7.5237243246721617</v>
      </c>
      <c r="M39" s="728">
        <v>5.7593315869817818</v>
      </c>
      <c r="N39" s="728">
        <v>31.266978248456088</v>
      </c>
      <c r="O39" s="728">
        <v>31.861386606080028</v>
      </c>
      <c r="P39" s="728">
        <v>6.3696073520532916</v>
      </c>
      <c r="Q39" s="728">
        <v>32.228896796527337</v>
      </c>
      <c r="R39" s="728">
        <v>9.2625366091584986</v>
      </c>
      <c r="S39" s="728">
        <v>7.5958571688839562</v>
      </c>
      <c r="T39" s="728">
        <v>7.3323358308228244</v>
      </c>
      <c r="U39" s="728">
        <v>23.363710726547843</v>
      </c>
      <c r="V39" s="728">
        <v>31.740392062537115</v>
      </c>
      <c r="W39" s="728">
        <v>9.2625366091584986</v>
      </c>
    </row>
    <row r="40" spans="1:23" ht="15" customHeight="1">
      <c r="A40" s="726">
        <v>1993</v>
      </c>
      <c r="B40" s="728">
        <v>4.5687573604644536</v>
      </c>
      <c r="C40" s="728">
        <v>5.4256928422079627</v>
      </c>
      <c r="D40" s="728">
        <v>9.5400388366351496</v>
      </c>
      <c r="E40" s="728">
        <v>21.03877930525011</v>
      </c>
      <c r="F40" s="728">
        <v>3.2983704155067786</v>
      </c>
      <c r="G40" s="728">
        <v>4.4018613305949472</v>
      </c>
      <c r="H40" s="728">
        <v>5.2860272059502673</v>
      </c>
      <c r="I40" s="728">
        <v>20.424699726331056</v>
      </c>
      <c r="J40" s="728">
        <v>3.7953842685475454</v>
      </c>
      <c r="K40" s="728">
        <v>3.8851931984357426</v>
      </c>
      <c r="L40" s="728">
        <v>3.7768561563331993</v>
      </c>
      <c r="M40" s="728">
        <v>1.730857327312932</v>
      </c>
      <c r="N40" s="728">
        <v>20.631485550817231</v>
      </c>
      <c r="O40" s="728">
        <v>22.122356165617219</v>
      </c>
      <c r="P40" s="728">
        <v>2.8965220640984763</v>
      </c>
      <c r="Q40" s="728">
        <v>21.53145468968383</v>
      </c>
      <c r="R40" s="728">
        <v>6.0385993652093788</v>
      </c>
      <c r="S40" s="728">
        <v>4.6718082720744771</v>
      </c>
      <c r="T40" s="728">
        <v>4.3748333254088756</v>
      </c>
      <c r="U40" s="728">
        <v>16.613811014754479</v>
      </c>
      <c r="V40" s="728">
        <v>21.093659583882143</v>
      </c>
      <c r="W40" s="728">
        <v>6.0385993652093788</v>
      </c>
    </row>
    <row r="41" spans="1:23" ht="9.75" customHeight="1">
      <c r="A41" s="726">
        <v>1994</v>
      </c>
      <c r="B41" s="728">
        <v>3.8850307085867706</v>
      </c>
      <c r="C41" s="728">
        <v>3.2738735477634133</v>
      </c>
      <c r="D41" s="728">
        <v>3.9028278362774569</v>
      </c>
      <c r="E41" s="728">
        <v>13.394824525613316</v>
      </c>
      <c r="F41" s="728">
        <v>2.3658646378886381</v>
      </c>
      <c r="G41" s="728">
        <v>3.324681836079332</v>
      </c>
      <c r="H41" s="728">
        <v>3.067848036881109</v>
      </c>
      <c r="I41" s="728">
        <v>13.075375060887227</v>
      </c>
      <c r="J41" s="728">
        <v>4.5491832055625911</v>
      </c>
      <c r="K41" s="728">
        <v>3.1741901338022553</v>
      </c>
      <c r="L41" s="728">
        <v>3.766345729873446</v>
      </c>
      <c r="M41" s="728">
        <v>3.5917275409558069</v>
      </c>
      <c r="N41" s="728">
        <v>12.633244218751747</v>
      </c>
      <c r="O41" s="728">
        <v>13.136357129299979</v>
      </c>
      <c r="P41" s="728">
        <v>3.0622040595061217</v>
      </c>
      <c r="Q41" s="728">
        <v>14.232247129287389</v>
      </c>
      <c r="R41" s="728">
        <v>4.407060488819412</v>
      </c>
      <c r="S41" s="728">
        <v>3.4850980485886289</v>
      </c>
      <c r="T41" s="728">
        <v>3.4583543656276867</v>
      </c>
      <c r="U41" s="728">
        <v>9.8043346053787559</v>
      </c>
      <c r="V41" s="728">
        <v>13.18519051134143</v>
      </c>
      <c r="W41" s="728">
        <v>4.407060488819412</v>
      </c>
    </row>
    <row r="42" spans="1:23" ht="9.75" customHeight="1">
      <c r="A42" s="726">
        <v>1995</v>
      </c>
      <c r="B42" s="728">
        <v>4.9142640183364827</v>
      </c>
      <c r="C42" s="728">
        <v>4.4553355801794323</v>
      </c>
      <c r="D42" s="728">
        <v>3.1852498636552515</v>
      </c>
      <c r="E42" s="728">
        <v>9.6165126684509126</v>
      </c>
      <c r="F42" s="728">
        <v>2.489280037540905</v>
      </c>
      <c r="G42" s="728">
        <v>3.5766550864402942</v>
      </c>
      <c r="H42" s="728">
        <v>4.4516891596564907</v>
      </c>
      <c r="I42" s="728">
        <v>9.7340501805707795</v>
      </c>
      <c r="J42" s="728">
        <v>3.003766238265499</v>
      </c>
      <c r="K42" s="728">
        <v>4.5659658499922129</v>
      </c>
      <c r="L42" s="728">
        <v>4.1492174444753491</v>
      </c>
      <c r="M42" s="728">
        <v>5.5544410515120202</v>
      </c>
      <c r="N42" s="728">
        <v>11.740636034207951</v>
      </c>
      <c r="O42" s="728">
        <v>8.0927994188686103</v>
      </c>
      <c r="P42" s="728">
        <v>4.3324539202168744</v>
      </c>
      <c r="Q42" s="728">
        <v>8.8279903175792018</v>
      </c>
      <c r="R42" s="728">
        <v>4.8412961171602911</v>
      </c>
      <c r="S42" s="728">
        <v>4.2564376816781504</v>
      </c>
      <c r="T42" s="728">
        <v>4.3253113470767071</v>
      </c>
      <c r="U42" s="728">
        <v>7.6071201374453867</v>
      </c>
      <c r="V42" s="728">
        <v>9.9325728377913425</v>
      </c>
      <c r="W42" s="728">
        <v>4.8412961171602911</v>
      </c>
    </row>
    <row r="43" spans="1:23" ht="9.75" customHeight="1">
      <c r="A43" s="726">
        <v>1996</v>
      </c>
      <c r="B43" s="728">
        <v>2.9851396510766923</v>
      </c>
      <c r="C43" s="728">
        <v>2.5306240471549208</v>
      </c>
      <c r="D43" s="728">
        <v>2.817542730595032E-2</v>
      </c>
      <c r="E43" s="728">
        <v>5.9013016608443234</v>
      </c>
      <c r="F43" s="728">
        <v>2.0853268692991613</v>
      </c>
      <c r="G43" s="728">
        <v>3.1722385946379434</v>
      </c>
      <c r="H43" s="728">
        <v>4.3083196918089399</v>
      </c>
      <c r="I43" s="728">
        <v>5.8386004963258218</v>
      </c>
      <c r="J43" s="728">
        <v>1.5122105600407358</v>
      </c>
      <c r="K43" s="728">
        <v>2.9258034906754582</v>
      </c>
      <c r="L43" s="728">
        <v>2.6407788322851911</v>
      </c>
      <c r="M43" s="728">
        <v>2.7576549517935476</v>
      </c>
      <c r="N43" s="728">
        <v>4.4870974849443108</v>
      </c>
      <c r="O43" s="728">
        <v>4.967733331529149</v>
      </c>
      <c r="P43" s="728">
        <v>3.200112922995177</v>
      </c>
      <c r="Q43" s="728">
        <v>4.9238049419715653</v>
      </c>
      <c r="R43" s="728">
        <v>2.9576455976684612</v>
      </c>
      <c r="S43" s="728">
        <v>2.6998757258954584</v>
      </c>
      <c r="T43" s="728">
        <v>2.8697795840901441</v>
      </c>
      <c r="U43" s="728">
        <v>3.4142721356834898</v>
      </c>
      <c r="V43" s="728">
        <v>5.0857171670267167</v>
      </c>
      <c r="W43" s="728">
        <v>2.9576455976684612</v>
      </c>
    </row>
    <row r="44" spans="1:23" ht="9.75" customHeight="1">
      <c r="A44" s="726">
        <v>1997</v>
      </c>
      <c r="B44" s="728">
        <v>1.8048524844270504</v>
      </c>
      <c r="C44" s="728">
        <v>3.5663389947489086</v>
      </c>
      <c r="D44" s="728">
        <v>-1.2552614591339062</v>
      </c>
      <c r="E44" s="728">
        <v>4.2597552516766868</v>
      </c>
      <c r="F44" s="728">
        <v>2.5271008348347803</v>
      </c>
      <c r="G44" s="728">
        <v>3.8317317462401119</v>
      </c>
      <c r="H44" s="728">
        <v>2.9574354014517694</v>
      </c>
      <c r="I44" s="728">
        <v>0.99056061486901048</v>
      </c>
      <c r="J44" s="728">
        <v>2.254038354461402</v>
      </c>
      <c r="K44" s="728">
        <v>3.3180902007508357</v>
      </c>
      <c r="L44" s="728">
        <v>3.0349097528685269</v>
      </c>
      <c r="M44" s="728">
        <v>1.7269619855296308</v>
      </c>
      <c r="N44" s="728">
        <v>0.51505834064137668</v>
      </c>
      <c r="O44" s="728">
        <v>3.4011582598874877</v>
      </c>
      <c r="P44" s="728">
        <v>3.5381722228991435</v>
      </c>
      <c r="Q44" s="728">
        <v>3.2782906984291866</v>
      </c>
      <c r="R44" s="728">
        <v>2.6716883624256984</v>
      </c>
      <c r="S44" s="728">
        <v>2.7261990396627791</v>
      </c>
      <c r="T44" s="728">
        <v>2.972401535451163</v>
      </c>
      <c r="U44" s="728">
        <v>1.1171582236744582</v>
      </c>
      <c r="V44" s="728">
        <v>2.2318708338577231</v>
      </c>
      <c r="W44" s="728">
        <v>2.6716883624256984</v>
      </c>
    </row>
    <row r="45" spans="1:23" ht="15" customHeight="1">
      <c r="A45" s="726">
        <v>1998</v>
      </c>
      <c r="B45" s="728">
        <v>3.2911453271122464</v>
      </c>
      <c r="C45" s="728">
        <v>4.2607382761857284</v>
      </c>
      <c r="D45" s="728">
        <v>1.9182958596876616</v>
      </c>
      <c r="E45" s="728">
        <v>5.2026035652011764</v>
      </c>
      <c r="F45" s="728">
        <v>1.8507447664446142</v>
      </c>
      <c r="G45" s="728">
        <v>3.5427705696294236</v>
      </c>
      <c r="H45" s="728">
        <v>2.7226794966127934</v>
      </c>
      <c r="I45" s="728">
        <v>3.3465446494448488</v>
      </c>
      <c r="J45" s="728">
        <v>0.90568565133285051</v>
      </c>
      <c r="K45" s="728">
        <v>3.3350043602808608</v>
      </c>
      <c r="L45" s="728">
        <v>0.9550380855104692</v>
      </c>
      <c r="M45" s="728">
        <v>1.1732857361528706</v>
      </c>
      <c r="N45" s="728">
        <v>2.5754677953904612</v>
      </c>
      <c r="O45" s="728">
        <v>4.7696367534972985</v>
      </c>
      <c r="P45" s="728">
        <v>1.3124568872934725</v>
      </c>
      <c r="Q45" s="728">
        <v>4.7757702704186826</v>
      </c>
      <c r="R45" s="728">
        <v>3.0077120393596055</v>
      </c>
      <c r="S45" s="728">
        <v>2.893982679797575</v>
      </c>
      <c r="T45" s="728">
        <v>2.9518393720653484</v>
      </c>
      <c r="U45" s="728">
        <v>3.3018529704798265</v>
      </c>
      <c r="V45" s="728">
        <v>3.929761152418942</v>
      </c>
      <c r="W45" s="728">
        <v>3.0077120393596055</v>
      </c>
    </row>
    <row r="46" spans="1:23" ht="9.75" customHeight="1">
      <c r="A46" s="726">
        <v>1999</v>
      </c>
      <c r="B46" s="728">
        <v>4.2028763641748448</v>
      </c>
      <c r="C46" s="728">
        <v>3.4786503519041698</v>
      </c>
      <c r="D46" s="728">
        <v>0.75280037718226078</v>
      </c>
      <c r="E46" s="728">
        <v>6.3869650230679262</v>
      </c>
      <c r="F46" s="728">
        <v>-0.13449993704733235</v>
      </c>
      <c r="G46" s="728">
        <v>0.99508520050528981</v>
      </c>
      <c r="H46" s="728">
        <v>3.9426428203214532</v>
      </c>
      <c r="I46" s="728">
        <v>3.9833791890854591</v>
      </c>
      <c r="J46" s="728">
        <v>1.4318002333465036</v>
      </c>
      <c r="K46" s="728">
        <v>1.6708803479401182</v>
      </c>
      <c r="L46" s="728">
        <v>2.4512411409202484</v>
      </c>
      <c r="M46" s="728">
        <v>3.3197882116845312</v>
      </c>
      <c r="N46" s="728">
        <v>3.3969938389266852</v>
      </c>
      <c r="O46" s="728">
        <v>2.2229577495833608</v>
      </c>
      <c r="P46" s="728">
        <v>0.92460863225856726</v>
      </c>
      <c r="Q46" s="728">
        <v>3.637820298257989</v>
      </c>
      <c r="R46" s="728">
        <v>2.6663318292653289</v>
      </c>
      <c r="S46" s="728">
        <v>2.5171246589403991</v>
      </c>
      <c r="T46" s="728">
        <v>2.6206960040937286</v>
      </c>
      <c r="U46" s="728">
        <v>2.9057607667309844</v>
      </c>
      <c r="V46" s="728">
        <v>3.8639412380363138</v>
      </c>
      <c r="W46" s="728">
        <v>2.6663318292653289</v>
      </c>
    </row>
    <row r="47" spans="1:23" ht="9.75" customHeight="1">
      <c r="A47" s="726">
        <v>2000</v>
      </c>
      <c r="B47" s="728">
        <v>1.3542877949371963</v>
      </c>
      <c r="C47" s="728">
        <v>3.7085620408256532</v>
      </c>
      <c r="D47" s="728">
        <v>1.7865850969816313</v>
      </c>
      <c r="E47" s="728">
        <v>3.0932879787939518</v>
      </c>
      <c r="F47" s="728">
        <v>2.455025646035164</v>
      </c>
      <c r="G47" s="728">
        <v>1.1500021784284671</v>
      </c>
      <c r="H47" s="728">
        <v>1.6959137544220015</v>
      </c>
      <c r="I47" s="728">
        <v>1.986688352313462</v>
      </c>
      <c r="J47" s="728">
        <v>3.3431027433091103</v>
      </c>
      <c r="K47" s="728">
        <v>2.3698031784566469</v>
      </c>
      <c r="L47" s="728">
        <v>1.6221197867510539</v>
      </c>
      <c r="M47" s="728">
        <v>2.1551393982410465</v>
      </c>
      <c r="N47" s="728">
        <v>1.1996255936237392</v>
      </c>
      <c r="O47" s="728">
        <v>1.3584358754977597</v>
      </c>
      <c r="P47" s="728">
        <v>2.7206818162276121</v>
      </c>
      <c r="Q47" s="728">
        <v>1.0429376026938975</v>
      </c>
      <c r="R47" s="728">
        <v>2.288644598467346</v>
      </c>
      <c r="S47" s="728">
        <v>2.3662281865027768</v>
      </c>
      <c r="T47" s="728">
        <v>2.3996356912128247</v>
      </c>
      <c r="U47" s="728">
        <v>1.70794117495056</v>
      </c>
      <c r="V47" s="728">
        <v>1.673988908763046</v>
      </c>
      <c r="W47" s="728">
        <v>2.288644598467346</v>
      </c>
    </row>
    <row r="48" spans="1:23" ht="9.75" customHeight="1">
      <c r="A48" s="726">
        <v>2001</v>
      </c>
      <c r="B48" s="728">
        <v>6.5537165506328021</v>
      </c>
      <c r="C48" s="728">
        <v>4.964220708633575</v>
      </c>
      <c r="D48" s="728">
        <v>2.8440987091802485</v>
      </c>
      <c r="E48" s="728">
        <v>5.2630390752196021</v>
      </c>
      <c r="F48" s="728">
        <v>3.6554208588871391</v>
      </c>
      <c r="G48" s="728">
        <v>5.0297394527850807</v>
      </c>
      <c r="H48" s="728">
        <v>5.099079794088019</v>
      </c>
      <c r="I48" s="728">
        <v>2.1981504321116296</v>
      </c>
      <c r="J48" s="728">
        <v>2.2204023639636081</v>
      </c>
      <c r="K48" s="728">
        <v>3.577919590013019</v>
      </c>
      <c r="L48" s="728">
        <v>1.6516031201330048</v>
      </c>
      <c r="M48" s="728">
        <v>1.0949307772970731</v>
      </c>
      <c r="N48" s="728">
        <v>4.9953046990281642</v>
      </c>
      <c r="O48" s="728">
        <v>3.0138336645892072</v>
      </c>
      <c r="P48" s="728">
        <v>3.9672917011199891</v>
      </c>
      <c r="Q48" s="728">
        <v>3.1401356076424038</v>
      </c>
      <c r="R48" s="728">
        <v>4.211828759076452</v>
      </c>
      <c r="S48" s="728">
        <v>4.2377096447390059</v>
      </c>
      <c r="T48" s="728">
        <v>4.3175490060192878</v>
      </c>
      <c r="U48" s="728">
        <v>3.6549453828040868</v>
      </c>
      <c r="V48" s="728">
        <v>4.0053929298567708</v>
      </c>
      <c r="W48" s="728">
        <v>4.211828759076452</v>
      </c>
    </row>
    <row r="49" spans="1:23" ht="9.75" customHeight="1">
      <c r="A49" s="726">
        <v>2002</v>
      </c>
      <c r="B49" s="728">
        <v>2.2877114070497035</v>
      </c>
      <c r="C49" s="728">
        <v>4.295233688531285</v>
      </c>
      <c r="D49" s="728">
        <v>9.9979871612323107E-2</v>
      </c>
      <c r="E49" s="728">
        <v>3.7708917926775811</v>
      </c>
      <c r="F49" s="728">
        <v>3.6036202276130935</v>
      </c>
      <c r="G49" s="728">
        <v>2.2959908825024518</v>
      </c>
      <c r="H49" s="728">
        <v>1.3783299432258618</v>
      </c>
      <c r="I49" s="728">
        <v>2.5309272200897013</v>
      </c>
      <c r="J49" s="728">
        <v>2.1887111317995425</v>
      </c>
      <c r="K49" s="728">
        <v>2.7959289214611225</v>
      </c>
      <c r="L49" s="728">
        <v>3.3055465538502875</v>
      </c>
      <c r="M49" s="728">
        <v>2.3727236547302062</v>
      </c>
      <c r="N49" s="728">
        <v>4.4580574838581306</v>
      </c>
      <c r="O49" s="728">
        <v>5.2593035240114787</v>
      </c>
      <c r="P49" s="728">
        <v>1.7304687396649709E-2</v>
      </c>
      <c r="Q49" s="728">
        <v>3.0103418072921935</v>
      </c>
      <c r="R49" s="728">
        <v>2.7052094490613636</v>
      </c>
      <c r="S49" s="728">
        <v>2.5469177779334902</v>
      </c>
      <c r="T49" s="728">
        <v>2.6851217290092886</v>
      </c>
      <c r="U49" s="728">
        <v>2.8116980427631049</v>
      </c>
      <c r="V49" s="728">
        <v>3.9706150969354512</v>
      </c>
      <c r="W49" s="728">
        <v>2.7052094490613636</v>
      </c>
    </row>
    <row r="50" spans="1:23" ht="15" customHeight="1">
      <c r="A50" s="726">
        <v>2003</v>
      </c>
      <c r="B50" s="728">
        <v>1.0451653168423316</v>
      </c>
      <c r="C50" s="728">
        <v>-0.72819904140915614</v>
      </c>
      <c r="D50" s="728">
        <v>-0.70374323298525399</v>
      </c>
      <c r="E50" s="728">
        <v>1.2608725092669177</v>
      </c>
      <c r="F50" s="728">
        <v>2.3269255930460071</v>
      </c>
      <c r="G50" s="728">
        <v>1.4596249850144971</v>
      </c>
      <c r="H50" s="728">
        <v>2.7961499197002726</v>
      </c>
      <c r="I50" s="728">
        <v>1.5601005326385207</v>
      </c>
      <c r="J50" s="728">
        <v>1.3087770494509823</v>
      </c>
      <c r="K50" s="728">
        <v>0.55402741153313739</v>
      </c>
      <c r="L50" s="728">
        <v>1.8872532186386775</v>
      </c>
      <c r="M50" s="728">
        <v>0.76898147855097643</v>
      </c>
      <c r="N50" s="728">
        <v>1.8887058402734787</v>
      </c>
      <c r="O50" s="728">
        <v>0.2195231048565453</v>
      </c>
      <c r="P50" s="728">
        <v>0.39862307983870632</v>
      </c>
      <c r="Q50" s="728">
        <v>1.7788331878117849</v>
      </c>
      <c r="R50" s="728">
        <v>0.82767865830147136</v>
      </c>
      <c r="S50" s="728">
        <v>0.75471781900656221</v>
      </c>
      <c r="T50" s="728">
        <v>0.8350184233961081</v>
      </c>
      <c r="U50" s="728">
        <v>0.7888175836983089</v>
      </c>
      <c r="V50" s="728">
        <v>1.4029516881084763</v>
      </c>
      <c r="W50" s="728">
        <v>0.82767865830147136</v>
      </c>
    </row>
    <row r="51" spans="1:23" ht="9.75" customHeight="1">
      <c r="A51" s="726">
        <v>2004</v>
      </c>
      <c r="B51" s="728">
        <v>1.6461423646565929</v>
      </c>
      <c r="C51" s="728">
        <v>3.0275547475095217</v>
      </c>
      <c r="D51" s="728">
        <v>0.67292171434618431</v>
      </c>
      <c r="E51" s="728">
        <v>1.8996749515929492</v>
      </c>
      <c r="F51" s="728">
        <v>3.0959484931378474</v>
      </c>
      <c r="G51" s="728">
        <v>2.789353228245727</v>
      </c>
      <c r="H51" s="728">
        <v>2.1140951292014756</v>
      </c>
      <c r="I51" s="728">
        <v>1.1807762863941007</v>
      </c>
      <c r="J51" s="728">
        <v>4.1642328248520473</v>
      </c>
      <c r="K51" s="728">
        <v>1.9462714743625398</v>
      </c>
      <c r="L51" s="728">
        <v>2.6830975546687865</v>
      </c>
      <c r="M51" s="728">
        <v>1.2009585328203578</v>
      </c>
      <c r="N51" s="728">
        <v>1.9709528142545691</v>
      </c>
      <c r="O51" s="728">
        <v>1.1783433583479042</v>
      </c>
      <c r="P51" s="728">
        <v>2.447569617953028</v>
      </c>
      <c r="Q51" s="728">
        <v>1.0423478663804018</v>
      </c>
      <c r="R51" s="728">
        <v>2.2703700341463309</v>
      </c>
      <c r="S51" s="728">
        <v>2.3609654788250176</v>
      </c>
      <c r="T51" s="728">
        <v>2.4524882528950713</v>
      </c>
      <c r="U51" s="728">
        <v>1.3056655693286805</v>
      </c>
      <c r="V51" s="728">
        <v>1.5606075734785461</v>
      </c>
      <c r="W51" s="728">
        <v>2.2703700341463309</v>
      </c>
    </row>
    <row r="52" spans="1:23" ht="9.75" customHeight="1">
      <c r="A52" s="726">
        <v>2005</v>
      </c>
      <c r="B52" s="728">
        <v>0.95326400549344448</v>
      </c>
      <c r="C52" s="728">
        <v>1.7459138601342679</v>
      </c>
      <c r="D52" s="728">
        <v>2.2039393841787183</v>
      </c>
      <c r="E52" s="728">
        <v>1.7355540086567498</v>
      </c>
      <c r="F52" s="728">
        <v>4.0411218495357213</v>
      </c>
      <c r="G52" s="728">
        <v>1.8555760917224164</v>
      </c>
      <c r="H52" s="728">
        <v>0.97469802751239409</v>
      </c>
      <c r="I52" s="728">
        <v>0.9790399012730967</v>
      </c>
      <c r="J52" s="728">
        <v>2.7602241154686458</v>
      </c>
      <c r="K52" s="728">
        <v>1.1130591573073523</v>
      </c>
      <c r="L52" s="728">
        <v>0.39347873444224257</v>
      </c>
      <c r="M52" s="728">
        <v>3.3597493190536114</v>
      </c>
      <c r="N52" s="728">
        <v>0.2107247698700693</v>
      </c>
      <c r="O52" s="728">
        <v>-0.83943811261021906</v>
      </c>
      <c r="P52" s="728">
        <v>1.048779578785864</v>
      </c>
      <c r="Q52" s="728">
        <v>-0.23599870358722955</v>
      </c>
      <c r="R52" s="728">
        <v>1.3445480348993983</v>
      </c>
      <c r="S52" s="728">
        <v>1.469881084313756</v>
      </c>
      <c r="T52" s="728">
        <v>1.4307730318632288</v>
      </c>
      <c r="U52" s="728">
        <v>0.88264217027634906</v>
      </c>
      <c r="V52" s="728">
        <v>0.35492483452014473</v>
      </c>
      <c r="W52" s="728">
        <v>1.3445480348993983</v>
      </c>
    </row>
    <row r="53" spans="1:23" ht="9.75" customHeight="1">
      <c r="A53" s="726">
        <v>2006</v>
      </c>
      <c r="B53" s="728">
        <v>4.343681407951637</v>
      </c>
      <c r="C53" s="728">
        <v>2.9408573016711439</v>
      </c>
      <c r="D53" s="728">
        <v>3.9208765729660944</v>
      </c>
      <c r="E53" s="728">
        <v>4.5550483607441787</v>
      </c>
      <c r="F53" s="728">
        <v>3.8350567012796399</v>
      </c>
      <c r="G53" s="728">
        <v>1.099457760201515</v>
      </c>
      <c r="H53" s="728">
        <v>2.8082344610949419</v>
      </c>
      <c r="I53" s="728">
        <v>2.3833095028112905</v>
      </c>
      <c r="J53" s="728">
        <v>4.7149011169534925</v>
      </c>
      <c r="K53" s="728">
        <v>2.7626667870125114</v>
      </c>
      <c r="L53" s="728">
        <v>3.0786992331457324</v>
      </c>
      <c r="M53" s="728">
        <v>2.2577000180515161</v>
      </c>
      <c r="N53" s="728">
        <v>3.3003670108823844</v>
      </c>
      <c r="O53" s="728">
        <v>3.1932014877869523</v>
      </c>
      <c r="P53" s="728">
        <v>1.1908522188270105</v>
      </c>
      <c r="Q53" s="728">
        <v>2.7426927523034221</v>
      </c>
      <c r="R53" s="728">
        <v>3.1742550576629438</v>
      </c>
      <c r="S53" s="728">
        <v>3.1557383281430176</v>
      </c>
      <c r="T53" s="728">
        <v>3.1146637183669688</v>
      </c>
      <c r="U53" s="728">
        <v>3.4952253995410807</v>
      </c>
      <c r="V53" s="728">
        <v>3.3220908973133083</v>
      </c>
      <c r="W53" s="728">
        <v>3.1742550576629438</v>
      </c>
    </row>
    <row r="54" spans="1:23" ht="9.75" customHeight="1">
      <c r="A54" s="726">
        <v>2007</v>
      </c>
      <c r="B54" s="728">
        <v>3.7212489755701865</v>
      </c>
      <c r="C54" s="728">
        <v>3.3420634273119743</v>
      </c>
      <c r="D54" s="728">
        <v>3.5675398052796385</v>
      </c>
      <c r="E54" s="728">
        <v>1.3716247648685702</v>
      </c>
      <c r="F54" s="728">
        <v>2.906920016871104</v>
      </c>
      <c r="G54" s="728">
        <v>2.7395871232875399</v>
      </c>
      <c r="H54" s="728">
        <v>3.6288657217738933</v>
      </c>
      <c r="I54" s="728">
        <v>2.2018877148389726</v>
      </c>
      <c r="J54" s="728">
        <v>3.8600255452600045</v>
      </c>
      <c r="K54" s="728">
        <v>4.7004720027224778</v>
      </c>
      <c r="L54" s="728">
        <v>2.1220859353351007</v>
      </c>
      <c r="M54" s="728">
        <v>2.8501107438643154</v>
      </c>
      <c r="N54" s="728">
        <v>1.7501809833980553</v>
      </c>
      <c r="O54" s="728">
        <v>0.42254026256797289</v>
      </c>
      <c r="P54" s="728">
        <v>2.2201438467676717</v>
      </c>
      <c r="Q54" s="728">
        <v>1.7909587177430615</v>
      </c>
      <c r="R54" s="728">
        <v>3.4470496068192329</v>
      </c>
      <c r="S54" s="728">
        <v>3.6904721447576123</v>
      </c>
      <c r="T54" s="728">
        <v>3.6971230698110071</v>
      </c>
      <c r="U54" s="728">
        <v>2.1050731624368777</v>
      </c>
      <c r="V54" s="728">
        <v>1.5067643881510178</v>
      </c>
      <c r="W54" s="728">
        <v>3.4470496068192329</v>
      </c>
    </row>
    <row r="55" spans="1:23" ht="15" customHeight="1">
      <c r="A55" s="726">
        <v>2008</v>
      </c>
      <c r="B55" s="728">
        <v>2.9883671840670742</v>
      </c>
      <c r="C55" s="728">
        <v>1.8065276828338248</v>
      </c>
      <c r="D55" s="728">
        <v>4.402812208932084</v>
      </c>
      <c r="E55" s="728">
        <v>2.8166895191415477</v>
      </c>
      <c r="F55" s="728">
        <v>4.1753616315258144</v>
      </c>
      <c r="G55" s="728">
        <v>3.6540111025787017</v>
      </c>
      <c r="H55" s="728">
        <v>1.4689139983182224</v>
      </c>
      <c r="I55" s="728">
        <v>2.8205690495878022</v>
      </c>
      <c r="J55" s="728">
        <v>2.7417445082415344</v>
      </c>
      <c r="K55" s="728">
        <v>1.9522911987402003</v>
      </c>
      <c r="L55" s="728">
        <v>2.5977986512201512</v>
      </c>
      <c r="M55" s="728">
        <v>1.1928260607664463</v>
      </c>
      <c r="N55" s="728">
        <v>2.4586771329528418</v>
      </c>
      <c r="O55" s="728">
        <v>1.4036600534471975</v>
      </c>
      <c r="P55" s="728">
        <v>3.0699652357589957</v>
      </c>
      <c r="Q55" s="728">
        <v>1.9701440667664361</v>
      </c>
      <c r="R55" s="728">
        <v>2.3865771673305023</v>
      </c>
      <c r="S55" s="728">
        <v>2.3949897999492213</v>
      </c>
      <c r="T55" s="728">
        <v>2.2864976896929132</v>
      </c>
      <c r="U55" s="728">
        <v>2.9320110756484588</v>
      </c>
      <c r="V55" s="728">
        <v>2.3180765829907108</v>
      </c>
      <c r="W55" s="728">
        <v>2.3865771673305023</v>
      </c>
    </row>
    <row r="56" spans="1:23" ht="9.75" customHeight="1">
      <c r="A56" s="726">
        <v>2009</v>
      </c>
      <c r="B56" s="728">
        <v>-1.6638174686083302</v>
      </c>
      <c r="C56" s="728">
        <v>-0.66558610269847573</v>
      </c>
      <c r="D56" s="728">
        <v>0.478165287206687</v>
      </c>
      <c r="E56" s="728">
        <v>-0.3130324007679206</v>
      </c>
      <c r="F56" s="728">
        <v>-5.6360099885477908</v>
      </c>
      <c r="G56" s="728">
        <v>-1.7700580710541995</v>
      </c>
      <c r="H56" s="728">
        <v>-2.0735836037026423</v>
      </c>
      <c r="I56" s="728">
        <v>1.9456278714228692</v>
      </c>
      <c r="J56" s="728">
        <v>-0.68610956415384428</v>
      </c>
      <c r="K56" s="728">
        <v>-0.41217027551418367</v>
      </c>
      <c r="L56" s="728">
        <v>-0.43265230483048889</v>
      </c>
      <c r="M56" s="728">
        <v>-1.3723417063304619</v>
      </c>
      <c r="N56" s="728">
        <v>-0.67961330811810861</v>
      </c>
      <c r="O56" s="728">
        <v>-0.57250848543507027</v>
      </c>
      <c r="P56" s="728">
        <v>-0.17930852071818407</v>
      </c>
      <c r="Q56" s="728">
        <v>-8.3998257733514478E-2</v>
      </c>
      <c r="R56" s="728">
        <v>-0.86140412216804485</v>
      </c>
      <c r="S56" s="728">
        <v>-0.94957289431515057</v>
      </c>
      <c r="T56" s="728">
        <v>-1.0283165044730671</v>
      </c>
      <c r="U56" s="728">
        <v>4.2568316732668338E-2</v>
      </c>
      <c r="V56" s="728">
        <v>-0.14296109107499164</v>
      </c>
      <c r="W56" s="728">
        <v>-0.86140412216804485</v>
      </c>
    </row>
    <row r="57" spans="1:23" ht="9.75" customHeight="1">
      <c r="A57" s="726">
        <v>2010</v>
      </c>
      <c r="B57" s="728">
        <v>2.6195240162547799</v>
      </c>
      <c r="C57" s="728">
        <v>1.9925576968007546</v>
      </c>
      <c r="D57" s="728">
        <v>3.2772925239855923</v>
      </c>
      <c r="E57" s="728">
        <v>2.4857402112173732</v>
      </c>
      <c r="F57" s="728">
        <v>1.8078548471842983</v>
      </c>
      <c r="G57" s="728">
        <v>1.418039353114174</v>
      </c>
      <c r="H57" s="728">
        <v>0.63088517391639065</v>
      </c>
      <c r="I57" s="728">
        <v>2.2354434443010915</v>
      </c>
      <c r="J57" s="728">
        <v>1.8853495273500607</v>
      </c>
      <c r="K57" s="728">
        <v>0.1218191476615143</v>
      </c>
      <c r="L57" s="728">
        <v>3.0898248902832202</v>
      </c>
      <c r="M57" s="728">
        <v>1.8951595818319538</v>
      </c>
      <c r="N57" s="728">
        <v>2.4711640776568125</v>
      </c>
      <c r="O57" s="728">
        <v>2.232288575015116</v>
      </c>
      <c r="P57" s="728">
        <v>1.8660146164935776</v>
      </c>
      <c r="Q57" s="728">
        <v>2.568621485552081</v>
      </c>
      <c r="R57" s="728">
        <v>1.6363042593947126</v>
      </c>
      <c r="S57" s="728">
        <v>1.5397241260638241</v>
      </c>
      <c r="T57" s="728">
        <v>1.4424338588779191</v>
      </c>
      <c r="U57" s="728">
        <v>2.6750228041044104</v>
      </c>
      <c r="V57" s="728">
        <v>2.4169085734422517</v>
      </c>
      <c r="W57" s="728">
        <v>1.6363042593947126</v>
      </c>
    </row>
    <row r="58" spans="1:23" ht="9.75" customHeight="1">
      <c r="A58" s="726">
        <v>2011</v>
      </c>
      <c r="B58" s="728">
        <v>4.3054655462601747</v>
      </c>
      <c r="C58" s="728">
        <v>5.4666238427222975</v>
      </c>
      <c r="D58" s="728">
        <v>4.8875229339653465</v>
      </c>
      <c r="E58" s="728">
        <v>2.5511325856051896</v>
      </c>
      <c r="F58" s="728">
        <v>4.5622502926516608</v>
      </c>
      <c r="G58" s="728">
        <v>1.4964906215602254</v>
      </c>
      <c r="H58" s="728">
        <v>4.327008300021645</v>
      </c>
      <c r="I58" s="728">
        <v>2.8514561664444353</v>
      </c>
      <c r="J58" s="728">
        <v>5.2176103546824129</v>
      </c>
      <c r="K58" s="728">
        <v>4.0555136633657529</v>
      </c>
      <c r="L58" s="728">
        <v>3.5236217205159259</v>
      </c>
      <c r="M58" s="728">
        <v>2.6117153392385317</v>
      </c>
      <c r="N58" s="728">
        <v>4.4690958751749887</v>
      </c>
      <c r="O58" s="728">
        <v>2.2000556093904287</v>
      </c>
      <c r="P58" s="728">
        <v>3.0641363655075908</v>
      </c>
      <c r="Q58" s="728">
        <v>4.544099382302675</v>
      </c>
      <c r="R58" s="728">
        <v>4.2533295000942655</v>
      </c>
      <c r="S58" s="728">
        <v>4.3492036825416829</v>
      </c>
      <c r="T58" s="728">
        <v>4.3185168133648686</v>
      </c>
      <c r="U58" s="728">
        <v>3.9082646831742194</v>
      </c>
      <c r="V58" s="728">
        <v>3.4850591460265634</v>
      </c>
      <c r="W58" s="728">
        <v>4.2533295000942655</v>
      </c>
    </row>
    <row r="59" spans="1:23" ht="9.75" customHeight="1">
      <c r="A59" s="726">
        <v>2012</v>
      </c>
      <c r="B59" s="728">
        <v>2.2700562774805482</v>
      </c>
      <c r="C59" s="728">
        <v>2.7299221951914436</v>
      </c>
      <c r="D59" s="728">
        <v>2.5068052378738623</v>
      </c>
      <c r="E59" s="728">
        <v>1.2909776688028525</v>
      </c>
      <c r="F59" s="728">
        <v>2.6342606566214766</v>
      </c>
      <c r="G59" s="728">
        <v>1.3252065786191261</v>
      </c>
      <c r="H59" s="728">
        <v>0.43733302073900876</v>
      </c>
      <c r="I59" s="728">
        <v>-0.70288935653082518</v>
      </c>
      <c r="J59" s="728">
        <v>1.9455636645266976</v>
      </c>
      <c r="K59" s="728">
        <v>0.96657465151870148</v>
      </c>
      <c r="L59" s="728">
        <v>1.6302988098595448</v>
      </c>
      <c r="M59" s="728">
        <v>8.8687183185083424E-2</v>
      </c>
      <c r="N59" s="728">
        <v>2.8279797058632541</v>
      </c>
      <c r="O59" s="728">
        <v>1.9699586781984195</v>
      </c>
      <c r="P59" s="728">
        <v>2.9871559596995039</v>
      </c>
      <c r="Q59" s="728">
        <v>1.6310985405784473</v>
      </c>
      <c r="R59" s="728">
        <v>1.7437403422595088</v>
      </c>
      <c r="S59" s="728">
        <v>1.7484802734697649</v>
      </c>
      <c r="T59" s="728">
        <v>1.7050161976868219</v>
      </c>
      <c r="U59" s="728">
        <v>1.9495375264035013</v>
      </c>
      <c r="V59" s="728">
        <v>1.7054395612048159</v>
      </c>
      <c r="W59" s="728">
        <v>1.7437403422595088</v>
      </c>
    </row>
    <row r="60" spans="1:23" ht="15" customHeight="1">
      <c r="A60" s="726">
        <v>2013</v>
      </c>
      <c r="B60" s="728">
        <v>3.3813451084933295</v>
      </c>
      <c r="C60" s="728">
        <v>3.3845895102137922</v>
      </c>
      <c r="D60" s="728">
        <v>4.1877327304891905</v>
      </c>
      <c r="E60" s="728">
        <v>3.6433991867388906</v>
      </c>
      <c r="F60" s="728">
        <v>2.5329605840720495</v>
      </c>
      <c r="G60" s="728">
        <v>4.728781469460241</v>
      </c>
      <c r="H60" s="728">
        <v>3.0864987972503406</v>
      </c>
      <c r="I60" s="728">
        <v>2.8983958508093663</v>
      </c>
      <c r="J60" s="728">
        <v>2.0531347530606983</v>
      </c>
      <c r="K60" s="728">
        <v>3.2368200119596486</v>
      </c>
      <c r="L60" s="728">
        <v>4.1461487310520271</v>
      </c>
      <c r="M60" s="728">
        <v>0.94724053499674277</v>
      </c>
      <c r="N60" s="728">
        <v>3.3658414258029499</v>
      </c>
      <c r="O60" s="728">
        <v>2.4348620845517459</v>
      </c>
      <c r="P60" s="728">
        <v>1.4260143133240915</v>
      </c>
      <c r="Q60" s="728">
        <v>4.7504317074542755</v>
      </c>
      <c r="R60" s="728">
        <v>3.2440070576064133</v>
      </c>
      <c r="S60" s="728">
        <v>3.2214406020600457</v>
      </c>
      <c r="T60" s="728">
        <v>3.1656200840193027</v>
      </c>
      <c r="U60" s="728">
        <v>3.6595931139540263</v>
      </c>
      <c r="V60" s="728">
        <v>3.4264312375295432</v>
      </c>
      <c r="W60" s="728">
        <v>3.2440070576064133</v>
      </c>
    </row>
    <row r="61" spans="1:23" ht="9.75" customHeight="1">
      <c r="A61" s="726">
        <v>2014</v>
      </c>
      <c r="B61" s="728">
        <v>3.7086225422542625</v>
      </c>
      <c r="C61" s="728">
        <v>3.8740925517172506</v>
      </c>
      <c r="D61" s="728">
        <v>5.266777403469586</v>
      </c>
      <c r="E61" s="728">
        <v>5.7242001268051084</v>
      </c>
      <c r="F61" s="728">
        <v>3.5449695998795256</v>
      </c>
      <c r="G61" s="728">
        <v>1.8575606812341465</v>
      </c>
      <c r="H61" s="728">
        <v>3.1254020764770911</v>
      </c>
      <c r="I61" s="728">
        <v>5.1826276214265787</v>
      </c>
      <c r="J61" s="728">
        <v>4.1086010687065393</v>
      </c>
      <c r="K61" s="728">
        <v>4.7398133436219192</v>
      </c>
      <c r="L61" s="728">
        <v>4.4115280811380746</v>
      </c>
      <c r="M61" s="728">
        <v>2.4611594207094956</v>
      </c>
      <c r="N61" s="728">
        <v>2.8579937487592124</v>
      </c>
      <c r="O61" s="728">
        <v>2.9805221801525588</v>
      </c>
      <c r="P61" s="728">
        <v>3.6828278146128635</v>
      </c>
      <c r="Q61" s="728">
        <v>4.8358158960777953</v>
      </c>
      <c r="R61" s="728">
        <v>3.9896386985116354</v>
      </c>
      <c r="S61" s="728">
        <v>3.9781884701532615</v>
      </c>
      <c r="T61" s="728">
        <v>3.9030120895634366</v>
      </c>
      <c r="U61" s="728">
        <v>4.4467219871298873</v>
      </c>
      <c r="V61" s="728">
        <v>4.0820209106762384</v>
      </c>
      <c r="W61" s="728">
        <v>3.9896386985116354</v>
      </c>
    </row>
    <row r="62" spans="1:23" ht="9.75" customHeight="1">
      <c r="A62" s="726">
        <v>2015</v>
      </c>
      <c r="B62" s="728">
        <v>3.3837401316944269</v>
      </c>
      <c r="C62" s="728">
        <v>4.1123887398992132</v>
      </c>
      <c r="D62" s="728">
        <v>5.4437502500885477</v>
      </c>
      <c r="E62" s="728">
        <v>2.7365949051406755</v>
      </c>
      <c r="F62" s="728">
        <v>1.2408330868027138</v>
      </c>
      <c r="G62" s="728">
        <v>4.8439490536036836</v>
      </c>
      <c r="H62" s="728">
        <v>2.9631930602259811</v>
      </c>
      <c r="I62" s="728">
        <v>3.353071931648278</v>
      </c>
      <c r="J62" s="728">
        <v>3.3551311383177396</v>
      </c>
      <c r="K62" s="728">
        <v>3.047845509042209</v>
      </c>
      <c r="L62" s="728">
        <v>2.9254682547451805</v>
      </c>
      <c r="M62" s="728">
        <v>2.546673346417565</v>
      </c>
      <c r="N62" s="728">
        <v>3.3729138650771997</v>
      </c>
      <c r="O62" s="728">
        <v>2.3194752548245714</v>
      </c>
      <c r="P62" s="728">
        <v>3.2085052534084757</v>
      </c>
      <c r="Q62" s="728">
        <v>2.3788408886978272</v>
      </c>
      <c r="R62" s="728">
        <v>3.4498139628255649</v>
      </c>
      <c r="S62" s="728">
        <v>3.5177563888942864</v>
      </c>
      <c r="T62" s="728">
        <v>3.4039189532718415</v>
      </c>
      <c r="U62" s="728">
        <v>3.6907130938709258</v>
      </c>
      <c r="V62" s="728">
        <v>2.9022151291176619</v>
      </c>
      <c r="W62" s="728">
        <v>3.4498139628255649</v>
      </c>
    </row>
    <row r="63" spans="1:23" ht="9.75" customHeight="1">
      <c r="A63" s="726">
        <v>2016</v>
      </c>
      <c r="B63" s="728">
        <v>2.3494087937384234</v>
      </c>
      <c r="C63" s="728">
        <v>4.2657915808916487</v>
      </c>
      <c r="D63" s="728">
        <v>6.7956571701996493</v>
      </c>
      <c r="E63" s="728">
        <v>2.9921194715920634</v>
      </c>
      <c r="F63" s="728">
        <v>1.5599119865989144</v>
      </c>
      <c r="G63" s="728">
        <v>1.2315692676261345</v>
      </c>
      <c r="H63" s="728">
        <v>2.9747333923862636</v>
      </c>
      <c r="I63" s="728">
        <v>2.5886712996761205</v>
      </c>
      <c r="J63" s="728">
        <v>2.706868918204365</v>
      </c>
      <c r="K63" s="728">
        <v>2.3667370037010316</v>
      </c>
      <c r="L63" s="728">
        <v>2.2001721321606689</v>
      </c>
      <c r="M63" s="728">
        <v>2.7570271549132008</v>
      </c>
      <c r="N63" s="728">
        <v>2.6836985584294868</v>
      </c>
      <c r="O63" s="728">
        <v>2.1682009781864804</v>
      </c>
      <c r="P63" s="728">
        <v>2.2422461548062076</v>
      </c>
      <c r="Q63" s="728">
        <v>1.3156477322911573</v>
      </c>
      <c r="R63" s="728">
        <v>2.9474578514962713</v>
      </c>
      <c r="S63" s="728">
        <v>3.0118943292603255</v>
      </c>
      <c r="T63" s="728">
        <v>2.7838401904074335</v>
      </c>
      <c r="U63" s="728">
        <v>3.8039056571352456</v>
      </c>
      <c r="V63" s="728">
        <v>2.4250109807395068</v>
      </c>
      <c r="W63" s="728">
        <v>2.9474578514962713</v>
      </c>
    </row>
    <row r="64" spans="1:23" ht="9.75" customHeight="1">
      <c r="A64" s="726">
        <v>2017</v>
      </c>
      <c r="B64" s="728">
        <v>4.4513582653153225</v>
      </c>
      <c r="C64" s="728">
        <v>4.3314730385311586</v>
      </c>
      <c r="D64" s="728">
        <v>7.0590086972350958</v>
      </c>
      <c r="E64" s="728">
        <v>4.4523915841405692</v>
      </c>
      <c r="F64" s="728">
        <v>2.6496490344840695</v>
      </c>
      <c r="G64" s="728">
        <v>5.3421048623379983</v>
      </c>
      <c r="H64" s="728">
        <v>3.8249864849344792</v>
      </c>
      <c r="I64" s="728">
        <v>3.6487969728840919</v>
      </c>
      <c r="J64" s="728">
        <v>2.7863410555937951</v>
      </c>
      <c r="K64" s="728">
        <v>4.42585408240961</v>
      </c>
      <c r="L64" s="728">
        <v>3.6787842321405884</v>
      </c>
      <c r="M64" s="728">
        <v>2.8787897675190588</v>
      </c>
      <c r="N64" s="728">
        <v>3.8838748960362368</v>
      </c>
      <c r="O64" s="728">
        <v>3.1106603930116696</v>
      </c>
      <c r="P64" s="728">
        <v>5.0549699385725919</v>
      </c>
      <c r="Q64" s="728">
        <v>3.0411461331157175</v>
      </c>
      <c r="R64" s="728">
        <v>4.26886076263151</v>
      </c>
      <c r="S64" s="728">
        <v>4.3379191754284534</v>
      </c>
      <c r="T64" s="728">
        <v>4.167512880660321</v>
      </c>
      <c r="U64" s="728">
        <v>4.7941465818175129</v>
      </c>
      <c r="V64" s="728">
        <v>3.7057305847259197</v>
      </c>
      <c r="W64" s="728">
        <v>4.26886076263151</v>
      </c>
    </row>
    <row r="65" spans="1:23" ht="9.75" customHeight="1">
      <c r="A65" s="726">
        <v>2018</v>
      </c>
      <c r="B65" s="728">
        <v>3.9047379170471346</v>
      </c>
      <c r="C65" s="728">
        <v>3.5200115020658949</v>
      </c>
      <c r="D65" s="728">
        <v>6.2030189825963502</v>
      </c>
      <c r="E65" s="728">
        <v>2.7709948931059278</v>
      </c>
      <c r="F65" s="728">
        <v>3.5860016372499994</v>
      </c>
      <c r="G65" s="728">
        <v>2.1707459616676323</v>
      </c>
      <c r="H65" s="728">
        <v>3.3610233908936054</v>
      </c>
      <c r="I65" s="728">
        <v>3.2039568577330426</v>
      </c>
      <c r="J65" s="728">
        <v>2.7844670840276415</v>
      </c>
      <c r="K65" s="728">
        <v>3.9299019815344098</v>
      </c>
      <c r="L65" s="728">
        <v>2.9956435591370103</v>
      </c>
      <c r="M65" s="728">
        <v>2.9484298016328823</v>
      </c>
      <c r="N65" s="728">
        <v>3.2292044829627828</v>
      </c>
      <c r="O65" s="728">
        <v>2.3753122954400112</v>
      </c>
      <c r="P65" s="728">
        <v>2.6924544159308135</v>
      </c>
      <c r="Q65" s="728">
        <v>2.2676411628775734</v>
      </c>
      <c r="R65" s="728">
        <v>3.5442157732906456</v>
      </c>
      <c r="S65" s="728">
        <v>3.630422706948166</v>
      </c>
      <c r="T65" s="728">
        <v>3.4648436659894553</v>
      </c>
      <c r="U65" s="728">
        <v>3.9531440367456483</v>
      </c>
      <c r="V65" s="728">
        <v>2.836969808249199</v>
      </c>
      <c r="W65" s="728">
        <v>3.5442157732906456</v>
      </c>
    </row>
    <row r="66" spans="1:23" s="238" customFormat="1" ht="9.75" customHeight="1">
      <c r="A66" s="726">
        <v>2019</v>
      </c>
      <c r="B66" s="728">
        <v>3.4456382720959673</v>
      </c>
      <c r="C66" s="728">
        <v>3.809941298803269</v>
      </c>
      <c r="D66" s="728">
        <v>5.5577965971822438</v>
      </c>
      <c r="E66" s="728">
        <v>4.2774757719475804</v>
      </c>
      <c r="F66" s="728">
        <v>2.1497456885630952</v>
      </c>
      <c r="G66" s="728">
        <v>4.7372605737193343</v>
      </c>
      <c r="H66" s="728">
        <v>3.8712559831396409</v>
      </c>
      <c r="I66" s="728">
        <v>5.176802778022739</v>
      </c>
      <c r="J66" s="728">
        <v>3.9534159510984339</v>
      </c>
      <c r="K66" s="728">
        <v>2.4055421462287292</v>
      </c>
      <c r="L66" s="728">
        <v>3.8182124830706621</v>
      </c>
      <c r="M66" s="728">
        <v>3.1511839606065779</v>
      </c>
      <c r="N66" s="728">
        <v>4.6029515205784506</v>
      </c>
      <c r="O66" s="728">
        <v>3.5982638018976054</v>
      </c>
      <c r="P66" s="728">
        <v>3.8379090445583159</v>
      </c>
      <c r="Q66" s="728">
        <v>3.4645316888099957</v>
      </c>
      <c r="R66" s="728">
        <v>3.6360488020947437</v>
      </c>
      <c r="S66" s="728">
        <v>3.5597766775000874</v>
      </c>
      <c r="T66" s="728">
        <v>3.4277755634710156</v>
      </c>
      <c r="U66" s="728">
        <v>4.7040446901105701</v>
      </c>
      <c r="V66" s="728">
        <v>4.2666304784355917</v>
      </c>
      <c r="W66" s="728">
        <v>3.6360488020947437</v>
      </c>
    </row>
    <row r="67" spans="1:23" ht="9.75" customHeight="1">
      <c r="A67" s="726">
        <v>2020</v>
      </c>
      <c r="B67" s="728">
        <v>-1.1907700258950442</v>
      </c>
      <c r="C67" s="728">
        <v>-0.69456242035524229</v>
      </c>
      <c r="D67" s="728">
        <v>0.76329773480521557</v>
      </c>
      <c r="E67" s="728">
        <v>0.76907971829850164</v>
      </c>
      <c r="F67" s="728">
        <v>-0.34210441714039846</v>
      </c>
      <c r="G67" s="728">
        <v>-1.3608411114918089</v>
      </c>
      <c r="H67" s="728">
        <v>-1.2565481422137392</v>
      </c>
      <c r="I67" s="728">
        <v>-1.6603193586035367</v>
      </c>
      <c r="J67" s="728">
        <v>-0.62647470240635905</v>
      </c>
      <c r="K67" s="728">
        <v>-7.8144680317819723E-2</v>
      </c>
      <c r="L67" s="728">
        <v>-3.3706012482361089E-2</v>
      </c>
      <c r="M67" s="728">
        <v>-0.42288757030302426</v>
      </c>
      <c r="N67" s="728">
        <v>0.14152570170342094</v>
      </c>
      <c r="O67" s="728">
        <v>-0.1669080257939862</v>
      </c>
      <c r="P67" s="728">
        <v>-0.1947243995848125</v>
      </c>
      <c r="Q67" s="728">
        <v>0.22724683627445749</v>
      </c>
      <c r="R67" s="728">
        <v>-0.49866610049017346</v>
      </c>
      <c r="S67" s="728">
        <v>-0.5585183723142384</v>
      </c>
      <c r="T67" s="728">
        <v>-0.64764386719557743</v>
      </c>
      <c r="U67" s="728">
        <v>0.25595060320991475</v>
      </c>
      <c r="V67" s="728">
        <v>-7.2042531529746597E-3</v>
      </c>
      <c r="W67" s="728">
        <v>-0.49866610049017346</v>
      </c>
    </row>
    <row r="68" spans="1:23" ht="9.75" customHeight="1">
      <c r="A68" s="726">
        <v>2021</v>
      </c>
      <c r="B68" s="728">
        <v>4.0437468141188102</v>
      </c>
      <c r="C68" s="728">
        <v>4.6800857644602631</v>
      </c>
      <c r="D68" s="728">
        <v>5.7951974461626126</v>
      </c>
      <c r="E68" s="728">
        <v>5.3021990501883804</v>
      </c>
      <c r="F68" s="728">
        <v>6.0038821847649499</v>
      </c>
      <c r="G68" s="728">
        <v>7.7207569088743364</v>
      </c>
      <c r="H68" s="728">
        <v>4.6396531851543212</v>
      </c>
      <c r="I68" s="728">
        <v>4.0648170282645077</v>
      </c>
      <c r="J68" s="728">
        <v>4.337403310836657</v>
      </c>
      <c r="K68" s="728">
        <v>4.6669719710625071</v>
      </c>
      <c r="L68" s="728">
        <v>12.81732150803524</v>
      </c>
      <c r="M68" s="728">
        <v>3.634311282608917</v>
      </c>
      <c r="N68" s="728">
        <v>4.073611464793272</v>
      </c>
      <c r="O68" s="728">
        <v>4.0470397421817372</v>
      </c>
      <c r="P68" s="728">
        <v>5.5052419953293796</v>
      </c>
      <c r="Q68" s="728">
        <v>3.7486123240466398</v>
      </c>
      <c r="R68" s="728">
        <v>5.0639769623560147</v>
      </c>
      <c r="S68" s="728">
        <v>5.1609574101813109</v>
      </c>
      <c r="T68" s="728">
        <v>5.1175854780643535</v>
      </c>
      <c r="U68" s="728">
        <v>4.7948797732385611</v>
      </c>
      <c r="V68" s="728">
        <v>4.2720289662370901</v>
      </c>
      <c r="W68" s="728">
        <v>5.0639769623560147</v>
      </c>
    </row>
    <row r="69" spans="1:23" ht="9.75" customHeight="1">
      <c r="A69" s="726">
        <v>2022</v>
      </c>
      <c r="B69" s="728">
        <v>6.6164184505722075</v>
      </c>
      <c r="C69" s="728">
        <v>6.7682281406512859</v>
      </c>
      <c r="D69" s="728">
        <v>9.0854472066583387</v>
      </c>
      <c r="E69" s="728">
        <v>6.8875931164860225</v>
      </c>
      <c r="F69" s="728">
        <v>8.612420003519631</v>
      </c>
      <c r="G69" s="728">
        <v>10.776285329872094</v>
      </c>
      <c r="H69" s="728">
        <v>7.7651987792871005</v>
      </c>
      <c r="I69" s="728">
        <v>7.537455382176157</v>
      </c>
      <c r="J69" s="728">
        <v>6.617262954385156</v>
      </c>
      <c r="K69" s="728">
        <v>6.417161061668561</v>
      </c>
      <c r="L69" s="728">
        <v>3.6291320435795948</v>
      </c>
      <c r="M69" s="728">
        <v>6.0375921258704128</v>
      </c>
      <c r="N69" s="728">
        <v>7.2942832480628947</v>
      </c>
      <c r="O69" s="728">
        <v>8.2074234158996973</v>
      </c>
      <c r="P69" s="728">
        <v>7.5202568691210567</v>
      </c>
      <c r="Q69" s="728">
        <v>7.0139806245104683</v>
      </c>
      <c r="R69" s="728">
        <v>7.021277347254502</v>
      </c>
      <c r="S69" s="728">
        <v>6.9821688781783271</v>
      </c>
      <c r="T69" s="728">
        <v>6.837410922905768</v>
      </c>
      <c r="U69" s="728">
        <v>7.9470652906822901</v>
      </c>
      <c r="V69" s="728">
        <v>7.3433586428978206</v>
      </c>
      <c r="W69" s="728">
        <v>7.021277347254502</v>
      </c>
    </row>
    <row r="70" spans="1:23" ht="28" customHeight="1">
      <c r="A70" s="725"/>
      <c r="B70" s="1228" t="s">
        <v>286</v>
      </c>
      <c r="C70" s="1229"/>
      <c r="D70" s="1229"/>
      <c r="E70" s="1229"/>
      <c r="F70" s="1229"/>
      <c r="G70" s="1229"/>
      <c r="H70" s="1229"/>
      <c r="I70" s="1229"/>
      <c r="J70" s="1229"/>
      <c r="K70" s="1228" t="s">
        <v>286</v>
      </c>
      <c r="L70" s="1229"/>
      <c r="M70" s="1229"/>
      <c r="N70" s="1229"/>
      <c r="O70" s="1229"/>
      <c r="P70" s="1229"/>
      <c r="Q70" s="1229"/>
      <c r="R70" s="1229"/>
      <c r="S70" s="1228" t="s">
        <v>286</v>
      </c>
      <c r="T70" s="1229"/>
      <c r="U70" s="1229"/>
      <c r="V70" s="1229"/>
      <c r="W70" s="1229"/>
    </row>
    <row r="71" spans="1:23" ht="9.75" customHeight="1">
      <c r="A71" s="726">
        <v>1991</v>
      </c>
      <c r="B71" s="729">
        <v>47.497706450276858</v>
      </c>
      <c r="C71" s="729">
        <v>44.891387099748663</v>
      </c>
      <c r="D71" s="729">
        <v>48.246159877676021</v>
      </c>
      <c r="E71" s="729">
        <v>26.308008442862008</v>
      </c>
      <c r="F71" s="729">
        <v>55.862644873729579</v>
      </c>
      <c r="G71" s="729">
        <v>53.232442734241204</v>
      </c>
      <c r="H71" s="729">
        <v>51.745698262257292</v>
      </c>
      <c r="I71" s="729">
        <v>31.370785747092402</v>
      </c>
      <c r="J71" s="729">
        <v>50.033411966738399</v>
      </c>
      <c r="K71" s="729">
        <v>51.450676521194133</v>
      </c>
      <c r="L71" s="729">
        <v>51.813877652378629</v>
      </c>
      <c r="M71" s="729">
        <v>59.914311353311902</v>
      </c>
      <c r="N71" s="729">
        <v>30.123579252293904</v>
      </c>
      <c r="O71" s="729">
        <v>32.901315975674848</v>
      </c>
      <c r="P71" s="729">
        <v>56.093169051913804</v>
      </c>
      <c r="Q71" s="729">
        <v>29.58418065197429</v>
      </c>
      <c r="R71" s="729">
        <v>47.524999880376988</v>
      </c>
      <c r="S71" s="729">
        <v>49.701333251189439</v>
      </c>
      <c r="T71" s="729">
        <v>49.789039147285159</v>
      </c>
      <c r="U71" s="729">
        <v>35.673994641418069</v>
      </c>
      <c r="V71" s="729">
        <v>29.879498795308514</v>
      </c>
      <c r="W71" s="729">
        <v>47.524999880376988</v>
      </c>
    </row>
    <row r="72" spans="1:23" ht="9.75" customHeight="1">
      <c r="A72" s="726">
        <v>1992</v>
      </c>
      <c r="B72" s="729">
        <v>51.042678238506717</v>
      </c>
      <c r="C72" s="729">
        <v>48.874892858126159</v>
      </c>
      <c r="D72" s="729">
        <v>54.087754244778694</v>
      </c>
      <c r="E72" s="729">
        <v>34.948213056608957</v>
      </c>
      <c r="F72" s="729">
        <v>58.183225534090184</v>
      </c>
      <c r="G72" s="729">
        <v>56.097920724213225</v>
      </c>
      <c r="H72" s="729">
        <v>54.829840959412365</v>
      </c>
      <c r="I72" s="729">
        <v>41.014290689675583</v>
      </c>
      <c r="J72" s="729">
        <v>54.015648580114608</v>
      </c>
      <c r="K72" s="729">
        <v>55.20814613769285</v>
      </c>
      <c r="L72" s="729">
        <v>55.712210968866508</v>
      </c>
      <c r="M72" s="729">
        <v>63.364975212205806</v>
      </c>
      <c r="N72" s="729">
        <v>39.54231222476507</v>
      </c>
      <c r="O72" s="729">
        <v>43.384131457172579</v>
      </c>
      <c r="P72" s="729">
        <v>59.666083671844191</v>
      </c>
      <c r="Q72" s="729">
        <v>39.118835702397291</v>
      </c>
      <c r="R72" s="729">
        <v>51.927020392799442</v>
      </c>
      <c r="S72" s="729">
        <v>53.476575535980821</v>
      </c>
      <c r="T72" s="729">
        <v>53.439738704503952</v>
      </c>
      <c r="U72" s="729">
        <v>44.008763554043163</v>
      </c>
      <c r="V72" s="729">
        <v>39.36336885926049</v>
      </c>
      <c r="W72" s="729">
        <v>51.927020392799442</v>
      </c>
    </row>
    <row r="73" spans="1:23" ht="9.75" customHeight="1">
      <c r="A73" s="726">
        <v>1993</v>
      </c>
      <c r="B73" s="729">
        <v>53.374694357506684</v>
      </c>
      <c r="C73" s="729">
        <v>51.526694421566326</v>
      </c>
      <c r="D73" s="729">
        <v>59.247747005594356</v>
      </c>
      <c r="E73" s="729">
        <v>42.300890472717512</v>
      </c>
      <c r="F73" s="729">
        <v>60.102323831894203</v>
      </c>
      <c r="G73" s="729">
        <v>58.567273403840176</v>
      </c>
      <c r="H73" s="729">
        <v>57.72816126950616</v>
      </c>
      <c r="I73" s="729">
        <v>49.391336407926374</v>
      </c>
      <c r="J73" s="729">
        <v>56.065750008878204</v>
      </c>
      <c r="K73" s="729">
        <v>57.353089276416959</v>
      </c>
      <c r="L73" s="729">
        <v>57.816381038673484</v>
      </c>
      <c r="M73" s="729">
        <v>64.461732528616295</v>
      </c>
      <c r="N73" s="729">
        <v>47.700478657876516</v>
      </c>
      <c r="O73" s="729">
        <v>52.981723537487881</v>
      </c>
      <c r="P73" s="729">
        <v>61.394324950182614</v>
      </c>
      <c r="Q73" s="729">
        <v>47.541690086790823</v>
      </c>
      <c r="R73" s="729">
        <v>55.062685116611171</v>
      </c>
      <c r="S73" s="729">
        <v>55.974898615492926</v>
      </c>
      <c r="T73" s="729">
        <v>55.777638202360016</v>
      </c>
      <c r="U73" s="729">
        <v>51.320296360842043</v>
      </c>
      <c r="V73" s="729">
        <v>47.666543887180765</v>
      </c>
      <c r="W73" s="729">
        <v>55.062685116611171</v>
      </c>
    </row>
    <row r="74" spans="1:23" ht="9.75" customHeight="1">
      <c r="A74" s="726">
        <v>1994</v>
      </c>
      <c r="B74" s="729">
        <v>55.448317623910143</v>
      </c>
      <c r="C74" s="729">
        <v>53.213613240270867</v>
      </c>
      <c r="D74" s="729">
        <v>61.560084568095938</v>
      </c>
      <c r="E74" s="729">
        <v>47.967020524309909</v>
      </c>
      <c r="F74" s="729">
        <v>61.524263457982308</v>
      </c>
      <c r="G74" s="729">
        <v>60.514448904584576</v>
      </c>
      <c r="H74" s="729">
        <v>59.499173531740269</v>
      </c>
      <c r="I74" s="729">
        <v>55.849438890847296</v>
      </c>
      <c r="J74" s="729">
        <v>58.616283692354799</v>
      </c>
      <c r="K74" s="729">
        <v>59.173585377659784</v>
      </c>
      <c r="L74" s="729">
        <v>59.993945837090926</v>
      </c>
      <c r="M74" s="729">
        <v>66.777022329223882</v>
      </c>
      <c r="N74" s="729">
        <v>53.726596620239611</v>
      </c>
      <c r="O74" s="729">
        <v>59.941591954630674</v>
      </c>
      <c r="P74" s="729">
        <v>63.274344461113486</v>
      </c>
      <c r="Q74" s="729">
        <v>54.307940909382822</v>
      </c>
      <c r="R74" s="729">
        <v>57.489330956468386</v>
      </c>
      <c r="S74" s="729">
        <v>57.925678714840934</v>
      </c>
      <c r="T74" s="729">
        <v>57.706626588175347</v>
      </c>
      <c r="U74" s="729">
        <v>56.351909936531015</v>
      </c>
      <c r="V74" s="729">
        <v>53.951468508877724</v>
      </c>
      <c r="W74" s="729">
        <v>57.489330956468386</v>
      </c>
    </row>
    <row r="75" spans="1:23" ht="15" customHeight="1">
      <c r="A75" s="726">
        <v>1995</v>
      </c>
      <c r="B75" s="729">
        <v>58.173194345674887</v>
      </c>
      <c r="C75" s="729">
        <v>55.584458284463729</v>
      </c>
      <c r="D75" s="729">
        <v>63.52092707786727</v>
      </c>
      <c r="E75" s="729">
        <v>52.579775129708615</v>
      </c>
      <c r="F75" s="729">
        <v>63.055774666485931</v>
      </c>
      <c r="G75" s="729">
        <v>62.67884201936171</v>
      </c>
      <c r="H75" s="729">
        <v>62.147891789937951</v>
      </c>
      <c r="I75" s="729">
        <v>61.285851298049586</v>
      </c>
      <c r="J75" s="729">
        <v>60.37697983203168</v>
      </c>
      <c r="K75" s="729">
        <v>61.875431078219712</v>
      </c>
      <c r="L75" s="729">
        <v>62.483225103392591</v>
      </c>
      <c r="M75" s="729">
        <v>70.48611267045564</v>
      </c>
      <c r="N75" s="729">
        <v>60.034440782989009</v>
      </c>
      <c r="O75" s="729">
        <v>64.792544759995621</v>
      </c>
      <c r="P75" s="729">
        <v>66.01567627821052</v>
      </c>
      <c r="Q75" s="729">
        <v>59.102240674539772</v>
      </c>
      <c r="R75" s="729">
        <v>60.272559703845324</v>
      </c>
      <c r="S75" s="729">
        <v>60.391249131027244</v>
      </c>
      <c r="T75" s="729">
        <v>60.202617856008878</v>
      </c>
      <c r="U75" s="729">
        <v>60.638667425147958</v>
      </c>
      <c r="V75" s="729">
        <v>59.310237415580062</v>
      </c>
      <c r="W75" s="729">
        <v>60.272559703845324</v>
      </c>
    </row>
    <row r="76" spans="1:23" ht="9.75" customHeight="1">
      <c r="A76" s="726">
        <v>1996</v>
      </c>
      <c r="B76" s="729">
        <v>59.909745436385535</v>
      </c>
      <c r="C76" s="729">
        <v>56.991091952291164</v>
      </c>
      <c r="D76" s="729">
        <v>63.538824370500159</v>
      </c>
      <c r="E76" s="729">
        <v>55.682666272706321</v>
      </c>
      <c r="F76" s="729">
        <v>64.370693678250902</v>
      </c>
      <c r="G76" s="729">
        <v>64.667164436572051</v>
      </c>
      <c r="H76" s="729">
        <v>64.825421649967964</v>
      </c>
      <c r="I76" s="729">
        <v>64.864087316115018</v>
      </c>
      <c r="J76" s="729">
        <v>61.29000689688533</v>
      </c>
      <c r="K76" s="729">
        <v>63.685784600576753</v>
      </c>
      <c r="L76" s="729">
        <v>64.133268885652086</v>
      </c>
      <c r="M76" s="729">
        <v>72.429876446839231</v>
      </c>
      <c r="N76" s="729">
        <v>62.728244665462896</v>
      </c>
      <c r="O76" s="729">
        <v>68.011265602383872</v>
      </c>
      <c r="P76" s="729">
        <v>68.128252465992205</v>
      </c>
      <c r="Q76" s="729">
        <v>62.012319721688684</v>
      </c>
      <c r="R76" s="729">
        <v>62.055208412528195</v>
      </c>
      <c r="S76" s="729">
        <v>62.0217378068809</v>
      </c>
      <c r="T76" s="729">
        <v>61.930300292328432</v>
      </c>
      <c r="U76" s="729">
        <v>62.709036550494559</v>
      </c>
      <c r="V76" s="729">
        <v>62.326588341628522</v>
      </c>
      <c r="W76" s="729">
        <v>62.055208412528195</v>
      </c>
    </row>
    <row r="77" spans="1:23" ht="9.75" customHeight="1">
      <c r="A77" s="726">
        <v>1997</v>
      </c>
      <c r="B77" s="729">
        <v>60.991027965308056</v>
      </c>
      <c r="C77" s="729">
        <v>59.023587488118935</v>
      </c>
      <c r="D77" s="729">
        <v>62.741245996590493</v>
      </c>
      <c r="E77" s="729">
        <v>58.054611573531531</v>
      </c>
      <c r="F77" s="729">
        <v>65.997406015582911</v>
      </c>
      <c r="G77" s="729">
        <v>67.145036705681477</v>
      </c>
      <c r="H77" s="729">
        <v>66.742591618984491</v>
      </c>
      <c r="I77" s="729">
        <v>65.506605418262694</v>
      </c>
      <c r="J77" s="729">
        <v>62.671507159793158</v>
      </c>
      <c r="K77" s="729">
        <v>65.79893637867977</v>
      </c>
      <c r="L77" s="729">
        <v>66.079655717896145</v>
      </c>
      <c r="M77" s="729">
        <v>73.680712879242222</v>
      </c>
      <c r="N77" s="729">
        <v>63.051331721550291</v>
      </c>
      <c r="O77" s="729">
        <v>70.324436380073365</v>
      </c>
      <c r="P77" s="729">
        <v>70.538747370690544</v>
      </c>
      <c r="Q77" s="729">
        <v>64.045263831004974</v>
      </c>
      <c r="R77" s="729">
        <v>63.71313019396473</v>
      </c>
      <c r="S77" s="729">
        <v>63.712573827354255</v>
      </c>
      <c r="T77" s="729">
        <v>63.771117489127121</v>
      </c>
      <c r="U77" s="729">
        <v>63.409595709305435</v>
      </c>
      <c r="V77" s="729">
        <v>63.7176372885639</v>
      </c>
      <c r="W77" s="729">
        <v>63.71313019396473</v>
      </c>
    </row>
    <row r="78" spans="1:23" ht="9.75" customHeight="1">
      <c r="A78" s="726">
        <v>1998</v>
      </c>
      <c r="B78" s="729">
        <v>62.998331332146016</v>
      </c>
      <c r="C78" s="729">
        <v>61.538428072203189</v>
      </c>
      <c r="D78" s="729">
        <v>63.944808720859534</v>
      </c>
      <c r="E78" s="729">
        <v>61.074962865019778</v>
      </c>
      <c r="F78" s="729">
        <v>67.218849553405519</v>
      </c>
      <c r="G78" s="729">
        <v>69.523831305057229</v>
      </c>
      <c r="H78" s="729">
        <v>68.559778476502601</v>
      </c>
      <c r="I78" s="729">
        <v>67.698813216920513</v>
      </c>
      <c r="J78" s="729">
        <v>63.239114007613445</v>
      </c>
      <c r="K78" s="729">
        <v>67.993333775927169</v>
      </c>
      <c r="L78" s="729">
        <v>66.710741596776245</v>
      </c>
      <c r="M78" s="729">
        <v>74.545198173750123</v>
      </c>
      <c r="N78" s="729">
        <v>64.675198464603625</v>
      </c>
      <c r="O78" s="729">
        <v>73.678656544347163</v>
      </c>
      <c r="P78" s="729">
        <v>71.464538018767712</v>
      </c>
      <c r="Q78" s="729">
        <v>67.103918500657315</v>
      </c>
      <c r="R78" s="729">
        <v>65.629437681461468</v>
      </c>
      <c r="S78" s="729">
        <v>65.556404678771131</v>
      </c>
      <c r="T78" s="729">
        <v>65.653538443177226</v>
      </c>
      <c r="U78" s="729">
        <v>65.503287328802386</v>
      </c>
      <c r="V78" s="729">
        <v>66.221588245969087</v>
      </c>
      <c r="W78" s="729">
        <v>65.629437681461468</v>
      </c>
    </row>
    <row r="79" spans="1:23" ht="9.75" customHeight="1">
      <c r="A79" s="726">
        <v>1999</v>
      </c>
      <c r="B79" s="729">
        <v>65.646073309529342</v>
      </c>
      <c r="C79" s="729">
        <v>63.679134816893175</v>
      </c>
      <c r="D79" s="729">
        <v>64.426185482098646</v>
      </c>
      <c r="E79" s="729">
        <v>64.975799381060312</v>
      </c>
      <c r="F79" s="729">
        <v>67.128440243072248</v>
      </c>
      <c r="G79" s="729">
        <v>70.215652661198121</v>
      </c>
      <c r="H79" s="729">
        <v>71.262845660234717</v>
      </c>
      <c r="I79" s="729">
        <v>70.395513653861158</v>
      </c>
      <c r="J79" s="729">
        <v>64.14457178954072</v>
      </c>
      <c r="K79" s="729">
        <v>69.129421027898474</v>
      </c>
      <c r="L79" s="729">
        <v>68.345982740209422</v>
      </c>
      <c r="M79" s="729">
        <v>77.019940875099152</v>
      </c>
      <c r="N79" s="729">
        <v>66.872210971759813</v>
      </c>
      <c r="O79" s="729">
        <v>75.316501949788645</v>
      </c>
      <c r="P79" s="729">
        <v>72.125305306292944</v>
      </c>
      <c r="Q79" s="729">
        <v>69.545038468800726</v>
      </c>
      <c r="R79" s="729">
        <v>67.379336267730125</v>
      </c>
      <c r="S79" s="729">
        <v>67.206541106455234</v>
      </c>
      <c r="T79" s="729">
        <v>67.374118101703715</v>
      </c>
      <c r="U79" s="729">
        <v>67.406656152921798</v>
      </c>
      <c r="V79" s="729">
        <v>68.780351502687694</v>
      </c>
      <c r="W79" s="729">
        <v>67.379336267730125</v>
      </c>
    </row>
    <row r="80" spans="1:23" ht="15" customHeight="1">
      <c r="A80" s="726">
        <v>2000</v>
      </c>
      <c r="B80" s="729">
        <v>66.535110068215815</v>
      </c>
      <c r="C80" s="729">
        <v>66.040715038638666</v>
      </c>
      <c r="D80" s="729">
        <v>65.577214110475566</v>
      </c>
      <c r="E80" s="729">
        <v>66.985687972439933</v>
      </c>
      <c r="F80" s="729">
        <v>68.776460666823056</v>
      </c>
      <c r="G80" s="729">
        <v>71.023134196399667</v>
      </c>
      <c r="H80" s="729">
        <v>72.471402061579155</v>
      </c>
      <c r="I80" s="729">
        <v>71.794053124173658</v>
      </c>
      <c r="J80" s="729">
        <v>66.288990728720734</v>
      </c>
      <c r="K80" s="729">
        <v>70.767652244666294</v>
      </c>
      <c r="L80" s="729">
        <v>69.454636449687825</v>
      </c>
      <c r="M80" s="729">
        <v>78.679827965400378</v>
      </c>
      <c r="N80" s="729">
        <v>67.67442712959911</v>
      </c>
      <c r="O80" s="729">
        <v>76.339628332444533</v>
      </c>
      <c r="P80" s="729">
        <v>74.087605372659908</v>
      </c>
      <c r="Q80" s="729">
        <v>70.270349825799784</v>
      </c>
      <c r="R80" s="729">
        <v>68.921409807704677</v>
      </c>
      <c r="S80" s="729">
        <v>68.796801225289755</v>
      </c>
      <c r="T80" s="729">
        <v>68.990851486312067</v>
      </c>
      <c r="U80" s="729">
        <v>68.557922188014885</v>
      </c>
      <c r="V80" s="729">
        <v>69.93172695825092</v>
      </c>
      <c r="W80" s="729">
        <v>68.921409807704677</v>
      </c>
    </row>
    <row r="81" spans="1:23" ht="9.75" customHeight="1">
      <c r="A81" s="726">
        <v>2001</v>
      </c>
      <c r="B81" s="729">
        <v>70.895632588738238</v>
      </c>
      <c r="C81" s="729">
        <v>69.31912189071646</v>
      </c>
      <c r="D81" s="729">
        <v>67.44229481050796</v>
      </c>
      <c r="E81" s="729">
        <v>70.511170905234124</v>
      </c>
      <c r="F81" s="729">
        <v>71.290529756042417</v>
      </c>
      <c r="G81" s="729">
        <v>74.595412797680467</v>
      </c>
      <c r="H81" s="729">
        <v>76.166776680593429</v>
      </c>
      <c r="I81" s="729">
        <v>73.372194413153125</v>
      </c>
      <c r="J81" s="729">
        <v>67.760873045908866</v>
      </c>
      <c r="K81" s="729">
        <v>73.299661937720487</v>
      </c>
      <c r="L81" s="729">
        <v>70.601751392367902</v>
      </c>
      <c r="M81" s="729">
        <v>79.541317617317944</v>
      </c>
      <c r="N81" s="729">
        <v>71.054970968044373</v>
      </c>
      <c r="O81" s="729">
        <v>78.64037775055003</v>
      </c>
      <c r="P81" s="729">
        <v>77.026876792167968</v>
      </c>
      <c r="Q81" s="729">
        <v>72.476934102294607</v>
      </c>
      <c r="R81" s="729">
        <v>71.824261567146522</v>
      </c>
      <c r="S81" s="729">
        <v>71.712209906085775</v>
      </c>
      <c r="T81" s="729">
        <v>71.969565308903583</v>
      </c>
      <c r="U81" s="729">
        <v>71.063676799572164</v>
      </c>
      <c r="V81" s="729">
        <v>72.73276740556345</v>
      </c>
      <c r="W81" s="729">
        <v>71.824261567146522</v>
      </c>
    </row>
    <row r="82" spans="1:23" ht="9.75" customHeight="1">
      <c r="A82" s="726">
        <v>2002</v>
      </c>
      <c r="B82" s="729">
        <v>72.517520062570838</v>
      </c>
      <c r="C82" s="729">
        <v>72.296540166760579</v>
      </c>
      <c r="D82" s="729">
        <v>67.509723530271913</v>
      </c>
      <c r="E82" s="729">
        <v>73.170070861820463</v>
      </c>
      <c r="F82" s="729">
        <v>73.859569706703695</v>
      </c>
      <c r="G82" s="729">
        <v>76.308116674280285</v>
      </c>
      <c r="H82" s="729">
        <v>77.216606170372017</v>
      </c>
      <c r="I82" s="729">
        <v>75.229191253532761</v>
      </c>
      <c r="J82" s="729">
        <v>69.243962817269235</v>
      </c>
      <c r="K82" s="729">
        <v>75.349068385170455</v>
      </c>
      <c r="L82" s="729">
        <v>72.935525152476274</v>
      </c>
      <c r="M82" s="729">
        <v>81.42861327570813</v>
      </c>
      <c r="N82" s="729">
        <v>74.222642418938491</v>
      </c>
      <c r="O82" s="729">
        <v>82.776313908880653</v>
      </c>
      <c r="P82" s="729">
        <v>77.040206052408251</v>
      </c>
      <c r="Q82" s="729">
        <v>74.658737550219598</v>
      </c>
      <c r="R82" s="729">
        <v>73.767258277779518</v>
      </c>
      <c r="S82" s="729">
        <v>73.53866092913286</v>
      </c>
      <c r="T82" s="729">
        <v>73.902035745286483</v>
      </c>
      <c r="U82" s="729">
        <v>73.061772809261228</v>
      </c>
      <c r="V82" s="729">
        <v>75.620705648587702</v>
      </c>
      <c r="W82" s="729">
        <v>73.767258277779518</v>
      </c>
    </row>
    <row r="83" spans="1:23" ht="9.75" customHeight="1">
      <c r="A83" s="726">
        <v>2003</v>
      </c>
      <c r="B83" s="729">
        <v>73.275448030899014</v>
      </c>
      <c r="C83" s="729">
        <v>71.770077454294238</v>
      </c>
      <c r="D83" s="729">
        <v>67.034628419320569</v>
      </c>
      <c r="E83" s="729">
        <v>74.092652170328279</v>
      </c>
      <c r="F83" s="729">
        <v>75.578226937122636</v>
      </c>
      <c r="G83" s="729">
        <v>77.421929010852097</v>
      </c>
      <c r="H83" s="729">
        <v>79.375698241800151</v>
      </c>
      <c r="I83" s="729">
        <v>76.40284226697878</v>
      </c>
      <c r="J83" s="729">
        <v>70.15021191075202</v>
      </c>
      <c r="K83" s="729">
        <v>75.76652287835914</v>
      </c>
      <c r="L83" s="729">
        <v>74.3120031984474</v>
      </c>
      <c r="M83" s="729">
        <v>82.054784230039218</v>
      </c>
      <c r="N83" s="729">
        <v>75.624489801110286</v>
      </c>
      <c r="O83" s="729">
        <v>82.958027043259222</v>
      </c>
      <c r="P83" s="729">
        <v>77.347306094488445</v>
      </c>
      <c r="Q83" s="729">
        <v>75.986791951364197</v>
      </c>
      <c r="R83" s="729">
        <v>74.377814131358832</v>
      </c>
      <c r="S83" s="729">
        <v>74.093670307023842</v>
      </c>
      <c r="T83" s="729">
        <v>74.519131359024399</v>
      </c>
      <c r="U83" s="729">
        <v>73.638096920142388</v>
      </c>
      <c r="V83" s="729">
        <v>76.681627615044107</v>
      </c>
      <c r="W83" s="729">
        <v>74.377814131358832</v>
      </c>
    </row>
    <row r="84" spans="1:23" ht="9.75" customHeight="1">
      <c r="A84" s="726">
        <v>2004</v>
      </c>
      <c r="B84" s="729">
        <v>74.481666223827574</v>
      </c>
      <c r="C84" s="729">
        <v>73.942955841552987</v>
      </c>
      <c r="D84" s="729">
        <v>67.485718990085459</v>
      </c>
      <c r="E84" s="729">
        <v>75.500171724578891</v>
      </c>
      <c r="F84" s="729">
        <v>77.918089915122792</v>
      </c>
      <c r="G84" s="729">
        <v>79.581500087086411</v>
      </c>
      <c r="H84" s="729">
        <v>81.053776012099718</v>
      </c>
      <c r="I84" s="729">
        <v>77.304988910598354</v>
      </c>
      <c r="J84" s="729">
        <v>73.071430061842833</v>
      </c>
      <c r="K84" s="729">
        <v>77.241145100257015</v>
      </c>
      <c r="L84" s="729">
        <v>76.305866739090334</v>
      </c>
      <c r="M84" s="729">
        <v>83.040228162837209</v>
      </c>
      <c r="N84" s="729">
        <v>77.11501281111093</v>
      </c>
      <c r="O84" s="729">
        <v>83.935557445139921</v>
      </c>
      <c r="P84" s="729">
        <v>79.240435258762275</v>
      </c>
      <c r="Q84" s="729">
        <v>76.778838656000161</v>
      </c>
      <c r="R84" s="729">
        <v>76.066465735450251</v>
      </c>
      <c r="S84" s="729">
        <v>75.8429962849671</v>
      </c>
      <c r="T84" s="729">
        <v>76.346704301763921</v>
      </c>
      <c r="U84" s="729">
        <v>74.599564197537575</v>
      </c>
      <c r="V84" s="729">
        <v>77.878326903071098</v>
      </c>
      <c r="W84" s="729">
        <v>76.066465735450251</v>
      </c>
    </row>
    <row r="85" spans="1:23" ht="15" customHeight="1">
      <c r="A85" s="726">
        <v>2005</v>
      </c>
      <c r="B85" s="729">
        <v>75.191673138631089</v>
      </c>
      <c r="C85" s="729">
        <v>75.233936156183617</v>
      </c>
      <c r="D85" s="729">
        <v>68.97306332960413</v>
      </c>
      <c r="E85" s="729">
        <v>76.81051798148755</v>
      </c>
      <c r="F85" s="729">
        <v>81.066854871423701</v>
      </c>
      <c r="G85" s="729">
        <v>81.058195376136439</v>
      </c>
      <c r="H85" s="729">
        <v>81.843805568113964</v>
      </c>
      <c r="I85" s="729">
        <v>78.061835597707855</v>
      </c>
      <c r="J85" s="729">
        <v>75.088365295927616</v>
      </c>
      <c r="K85" s="729">
        <v>78.100884739004485</v>
      </c>
      <c r="L85" s="729">
        <v>76.606114097840489</v>
      </c>
      <c r="M85" s="729">
        <v>85.830171663078701</v>
      </c>
      <c r="N85" s="729">
        <v>77.277513244392409</v>
      </c>
      <c r="O85" s="729">
        <v>83.230970385913579</v>
      </c>
      <c r="P85" s="729">
        <v>80.071492761897218</v>
      </c>
      <c r="Q85" s="729">
        <v>76.597641592142665</v>
      </c>
      <c r="R85" s="729">
        <v>77.089215905713672</v>
      </c>
      <c r="S85" s="729">
        <v>76.957798141136621</v>
      </c>
      <c r="T85" s="729">
        <v>77.439052357629919</v>
      </c>
      <c r="U85" s="729">
        <v>75.258011409987418</v>
      </c>
      <c r="V85" s="729">
        <v>78.154736425958873</v>
      </c>
      <c r="W85" s="729">
        <v>77.089215905713672</v>
      </c>
    </row>
    <row r="86" spans="1:23" ht="9.75" customHeight="1">
      <c r="A86" s="726">
        <v>2006</v>
      </c>
      <c r="B86" s="729">
        <v>78.45775986508157</v>
      </c>
      <c r="C86" s="729">
        <v>77.446458860967354</v>
      </c>
      <c r="D86" s="729">
        <v>71.677412011351649</v>
      </c>
      <c r="E86" s="729">
        <v>80.309274221682415</v>
      </c>
      <c r="F86" s="729">
        <v>84.175814721686876</v>
      </c>
      <c r="G86" s="729">
        <v>81.949395995478682</v>
      </c>
      <c r="H86" s="729">
        <v>84.142171520349279</v>
      </c>
      <c r="I86" s="729">
        <v>79.922290743576951</v>
      </c>
      <c r="J86" s="729">
        <v>78.628707469967424</v>
      </c>
      <c r="K86" s="729">
        <v>80.258551942051881</v>
      </c>
      <c r="L86" s="729">
        <v>78.964585945113441</v>
      </c>
      <c r="M86" s="729">
        <v>87.767959464209682</v>
      </c>
      <c r="N86" s="729">
        <v>79.827954798340599</v>
      </c>
      <c r="O86" s="729">
        <v>85.888702970576091</v>
      </c>
      <c r="P86" s="729">
        <v>81.025025910100169</v>
      </c>
      <c r="Q86" s="729">
        <v>78.698479556525726</v>
      </c>
      <c r="R86" s="729">
        <v>79.536224240513491</v>
      </c>
      <c r="S86" s="729">
        <v>79.386384873571401</v>
      </c>
      <c r="T86" s="729">
        <v>79.851018425260222</v>
      </c>
      <c r="U86" s="729">
        <v>77.888448539978825</v>
      </c>
      <c r="V86" s="729">
        <v>80.75110781058487</v>
      </c>
      <c r="W86" s="729">
        <v>79.536224240513491</v>
      </c>
    </row>
    <row r="87" spans="1:23" ht="9.75" customHeight="1">
      <c r="A87" s="726">
        <v>2007</v>
      </c>
      <c r="B87" s="729">
        <v>81.37736845031624</v>
      </c>
      <c r="C87" s="729">
        <v>80.034768638307952</v>
      </c>
      <c r="D87" s="729">
        <v>74.234532216250898</v>
      </c>
      <c r="E87" s="729">
        <v>81.410816115393217</v>
      </c>
      <c r="F87" s="729">
        <v>86.622738329195926</v>
      </c>
      <c r="G87" s="729">
        <v>84.194471095782731</v>
      </c>
      <c r="H87" s="729">
        <v>87.195577940207428</v>
      </c>
      <c r="I87" s="729">
        <v>81.682089844877652</v>
      </c>
      <c r="J87" s="729">
        <v>81.663795664215939</v>
      </c>
      <c r="K87" s="729">
        <v>84.031082705878518</v>
      </c>
      <c r="L87" s="729">
        <v>80.640282317350298</v>
      </c>
      <c r="M87" s="729">
        <v>90.269443506569587</v>
      </c>
      <c r="N87" s="729">
        <v>81.225088482656759</v>
      </c>
      <c r="O87" s="729">
        <v>86.251617321624181</v>
      </c>
      <c r="P87" s="729">
        <v>82.823898037185174</v>
      </c>
      <c r="Q87" s="729">
        <v>80.107936836874558</v>
      </c>
      <c r="R87" s="729">
        <v>82.277877345474977</v>
      </c>
      <c r="S87" s="729">
        <v>82.316117294060618</v>
      </c>
      <c r="T87" s="729">
        <v>82.803208848939562</v>
      </c>
      <c r="U87" s="729">
        <v>79.528057366832371</v>
      </c>
      <c r="V87" s="729">
        <v>81.967836746112198</v>
      </c>
      <c r="W87" s="729">
        <v>82.277877345474977</v>
      </c>
    </row>
    <row r="88" spans="1:23" ht="9.75" customHeight="1">
      <c r="A88" s="726">
        <v>2008</v>
      </c>
      <c r="B88" s="729">
        <v>83.809223024342842</v>
      </c>
      <c r="C88" s="729">
        <v>81.480618889650998</v>
      </c>
      <c r="D88" s="729">
        <v>77.502939263911614</v>
      </c>
      <c r="E88" s="729">
        <v>83.703906040363094</v>
      </c>
      <c r="F88" s="729">
        <v>90.239550909570184</v>
      </c>
      <c r="G88" s="729">
        <v>87.270946417380046</v>
      </c>
      <c r="H88" s="729">
        <v>88.476405990485617</v>
      </c>
      <c r="I88" s="729">
        <v>83.985989590098768</v>
      </c>
      <c r="J88" s="729">
        <v>83.902808297061156</v>
      </c>
      <c r="K88" s="729">
        <v>85.671614137751476</v>
      </c>
      <c r="L88" s="729">
        <v>82.73515448373054</v>
      </c>
      <c r="M88" s="729">
        <v>91.346200953624802</v>
      </c>
      <c r="N88" s="729">
        <v>83.222151159400553</v>
      </c>
      <c r="O88" s="729">
        <v>87.462296819419976</v>
      </c>
      <c r="P88" s="729">
        <v>85.366562913827238</v>
      </c>
      <c r="Q88" s="729">
        <v>81.686178601475248</v>
      </c>
      <c r="R88" s="729">
        <v>84.241502379966278</v>
      </c>
      <c r="S88" s="729">
        <v>84.287579906967608</v>
      </c>
      <c r="T88" s="729">
        <v>84.696502306262161</v>
      </c>
      <c r="U88" s="729">
        <v>81.85982881707595</v>
      </c>
      <c r="V88" s="729">
        <v>83.867913975307872</v>
      </c>
      <c r="W88" s="729">
        <v>84.241502379966278</v>
      </c>
    </row>
    <row r="89" spans="1:23" ht="9.75" customHeight="1">
      <c r="A89" s="726">
        <v>2009</v>
      </c>
      <c r="B89" s="729">
        <v>82.414790531358904</v>
      </c>
      <c r="C89" s="729">
        <v>80.938295213928768</v>
      </c>
      <c r="D89" s="729">
        <v>77.873531416036528</v>
      </c>
      <c r="E89" s="729">
        <v>83.441885693748432</v>
      </c>
      <c r="F89" s="729">
        <v>85.153640806686141</v>
      </c>
      <c r="G89" s="729">
        <v>85.726199986633816</v>
      </c>
      <c r="H89" s="729">
        <v>86.641773742721526</v>
      </c>
      <c r="I89" s="729">
        <v>85.62004441165405</v>
      </c>
      <c r="J89" s="729">
        <v>83.327143104741367</v>
      </c>
      <c r="K89" s="729">
        <v>85.318501209722456</v>
      </c>
      <c r="L89" s="729">
        <v>82.377198930951621</v>
      </c>
      <c r="M89" s="729">
        <v>90.092618940789777</v>
      </c>
      <c r="N89" s="729">
        <v>82.656562344819093</v>
      </c>
      <c r="O89" s="729">
        <v>86.961567748572378</v>
      </c>
      <c r="P89" s="729">
        <v>85.213493392678501</v>
      </c>
      <c r="Q89" s="729">
        <v>81.617563634640916</v>
      </c>
      <c r="R89" s="729">
        <v>83.515842605888963</v>
      </c>
      <c r="S89" s="729">
        <v>83.487207894896827</v>
      </c>
      <c r="T89" s="729">
        <v>83.825554194335453</v>
      </c>
      <c r="U89" s="729">
        <v>81.894675168283626</v>
      </c>
      <c r="V89" s="729">
        <v>83.748015490426937</v>
      </c>
      <c r="W89" s="729">
        <v>83.515842605888963</v>
      </c>
    </row>
    <row r="90" spans="1:23" ht="15" customHeight="1">
      <c r="A90" s="726">
        <v>2010</v>
      </c>
      <c r="B90" s="729">
        <v>84.573665762273919</v>
      </c>
      <c r="C90" s="729">
        <v>82.551037444873216</v>
      </c>
      <c r="D90" s="729">
        <v>80.425674839297855</v>
      </c>
      <c r="E90" s="729">
        <v>85.516034199435964</v>
      </c>
      <c r="F90" s="729">
        <v>86.693095029563722</v>
      </c>
      <c r="G90" s="729">
        <v>86.941831238373652</v>
      </c>
      <c r="H90" s="729">
        <v>87.18838384768253</v>
      </c>
      <c r="I90" s="729">
        <v>87.534032081462044</v>
      </c>
      <c r="J90" s="729">
        <v>84.898151003420907</v>
      </c>
      <c r="K90" s="729">
        <v>85.422435480693721</v>
      </c>
      <c r="L90" s="729">
        <v>84.922510127438287</v>
      </c>
      <c r="M90" s="729">
        <v>91.800017841169492</v>
      </c>
      <c r="N90" s="729">
        <v>84.699141621310275</v>
      </c>
      <c r="O90" s="729">
        <v>88.902800890077799</v>
      </c>
      <c r="P90" s="729">
        <v>86.80358963461066</v>
      </c>
      <c r="Q90" s="729">
        <v>83.714009910144455</v>
      </c>
      <c r="R90" s="729">
        <v>84.882415895718509</v>
      </c>
      <c r="S90" s="729">
        <v>84.772680577031608</v>
      </c>
      <c r="T90" s="729">
        <v>85.034682370426609</v>
      </c>
      <c r="U90" s="729">
        <v>84.085376404382444</v>
      </c>
      <c r="V90" s="729">
        <v>85.77212845690282</v>
      </c>
      <c r="W90" s="729">
        <v>84.882415895718509</v>
      </c>
    </row>
    <row r="91" spans="1:23" ht="9.75" customHeight="1">
      <c r="A91" s="726">
        <v>2011</v>
      </c>
      <c r="B91" s="729">
        <v>88.214955802877867</v>
      </c>
      <c r="C91" s="729">
        <v>87.063792140249276</v>
      </c>
      <c r="D91" s="729">
        <v>84.356498141864947</v>
      </c>
      <c r="E91" s="729">
        <v>87.697661613815058</v>
      </c>
      <c r="F91" s="729">
        <v>90.648251011258779</v>
      </c>
      <c r="G91" s="729">
        <v>88.242907589068622</v>
      </c>
      <c r="H91" s="729">
        <v>90.961032453426498</v>
      </c>
      <c r="I91" s="729">
        <v>90.030026636986349</v>
      </c>
      <c r="J91" s="729">
        <v>89.327805721109314</v>
      </c>
      <c r="K91" s="729">
        <v>88.886754023193049</v>
      </c>
      <c r="L91" s="729">
        <v>87.91485813989604</v>
      </c>
      <c r="M91" s="729">
        <v>94.19757298855103</v>
      </c>
      <c r="N91" s="729">
        <v>88.484427465816879</v>
      </c>
      <c r="O91" s="729">
        <v>90.858711947965148</v>
      </c>
      <c r="P91" s="729">
        <v>89.463369991170751</v>
      </c>
      <c r="Q91" s="729">
        <v>87.51805771737213</v>
      </c>
      <c r="R91" s="729">
        <v>88.492744731403803</v>
      </c>
      <c r="S91" s="729">
        <v>88.459617122477169</v>
      </c>
      <c r="T91" s="729">
        <v>88.706919425784889</v>
      </c>
      <c r="U91" s="729">
        <v>87.371655474109033</v>
      </c>
      <c r="V91" s="729">
        <v>88.761337864431752</v>
      </c>
      <c r="W91" s="729">
        <v>88.492744731403803</v>
      </c>
    </row>
    <row r="92" spans="1:23" ht="9.75" customHeight="1">
      <c r="A92" s="726">
        <v>2012</v>
      </c>
      <c r="B92" s="729">
        <v>90.217484944757786</v>
      </c>
      <c r="C92" s="729">
        <v>89.440565925861279</v>
      </c>
      <c r="D92" s="729">
        <v>86.471151255772185</v>
      </c>
      <c r="E92" s="729">
        <v>88.829818841311706</v>
      </c>
      <c r="F92" s="729">
        <v>93.036162223563849</v>
      </c>
      <c r="G92" s="729">
        <v>89.412308405603753</v>
      </c>
      <c r="H92" s="729">
        <v>91.358835084350446</v>
      </c>
      <c r="I92" s="729">
        <v>89.39721516207311</v>
      </c>
      <c r="J92" s="729">
        <v>91.065735051538212</v>
      </c>
      <c r="K92" s="729">
        <v>89.745910856139005</v>
      </c>
      <c r="L92" s="729">
        <v>89.348133025840468</v>
      </c>
      <c r="M92" s="729">
        <v>94.281114162663286</v>
      </c>
      <c r="N92" s="729">
        <v>90.986749117399469</v>
      </c>
      <c r="O92" s="729">
        <v>92.648591028883402</v>
      </c>
      <c r="P92" s="729">
        <v>92.135780379610026</v>
      </c>
      <c r="Q92" s="729">
        <v>88.945563479542784</v>
      </c>
      <c r="R92" s="729">
        <v>90.035828421258017</v>
      </c>
      <c r="S92" s="729">
        <v>90.006316077850556</v>
      </c>
      <c r="T92" s="729">
        <v>90.21938677046353</v>
      </c>
      <c r="U92" s="729">
        <v>89.074998685016766</v>
      </c>
      <c r="V92" s="729">
        <v>90.275108835426451</v>
      </c>
      <c r="W92" s="729">
        <v>90.035828421258017</v>
      </c>
    </row>
    <row r="93" spans="1:23" ht="9.75" customHeight="1">
      <c r="A93" s="726">
        <v>2013</v>
      </c>
      <c r="B93" s="729">
        <v>93.268049458943054</v>
      </c>
      <c r="C93" s="729">
        <v>92.46776193806383</v>
      </c>
      <c r="D93" s="729">
        <v>90.092331959340967</v>
      </c>
      <c r="E93" s="729">
        <v>92.066243738557674</v>
      </c>
      <c r="F93" s="729">
        <v>95.392731541620051</v>
      </c>
      <c r="G93" s="729">
        <v>93.640421076904587</v>
      </c>
      <c r="H93" s="729">
        <v>94.178624430410849</v>
      </c>
      <c r="I93" s="729">
        <v>91.988300337069745</v>
      </c>
      <c r="J93" s="729">
        <v>92.935437306011522</v>
      </c>
      <c r="K93" s="729">
        <v>92.650824458645985</v>
      </c>
      <c r="L93" s="729">
        <v>93.05263950951003</v>
      </c>
      <c r="M93" s="729">
        <v>95.174183092858598</v>
      </c>
      <c r="N93" s="729">
        <v>94.049218811184303</v>
      </c>
      <c r="O93" s="729">
        <v>94.904456443717095</v>
      </c>
      <c r="P93" s="729">
        <v>93.449649795516109</v>
      </c>
      <c r="Q93" s="729">
        <v>93.170861729448859</v>
      </c>
      <c r="R93" s="729">
        <v>92.956597049618026</v>
      </c>
      <c r="S93" s="729">
        <v>92.90581608840094</v>
      </c>
      <c r="T93" s="729">
        <v>93.075389797748372</v>
      </c>
      <c r="U93" s="729">
        <v>92.334781203148282</v>
      </c>
      <c r="V93" s="729">
        <v>93.368323364277288</v>
      </c>
      <c r="W93" s="729">
        <v>92.956597049618026</v>
      </c>
    </row>
    <row r="94" spans="1:23" ht="9.75" customHeight="1">
      <c r="A94" s="726">
        <v>2014</v>
      </c>
      <c r="B94" s="729">
        <v>96.727009365898269</v>
      </c>
      <c r="C94" s="729">
        <v>96.050048616045999</v>
      </c>
      <c r="D94" s="729">
        <v>94.837294541234343</v>
      </c>
      <c r="E94" s="729">
        <v>97.336299779384902</v>
      </c>
      <c r="F94" s="729">
        <v>98.774374875265167</v>
      </c>
      <c r="G94" s="729">
        <v>95.37984872057126</v>
      </c>
      <c r="H94" s="729">
        <v>97.122085113956473</v>
      </c>
      <c r="I94" s="729">
        <v>96.755711398819571</v>
      </c>
      <c r="J94" s="729">
        <v>96.753783676373416</v>
      </c>
      <c r="K94" s="729">
        <v>97.042300599312611</v>
      </c>
      <c r="L94" s="729">
        <v>97.157682831712251</v>
      </c>
      <c r="M94" s="729">
        <v>97.516571466131779</v>
      </c>
      <c r="N94" s="729">
        <v>96.73713960556482</v>
      </c>
      <c r="O94" s="729">
        <v>97.733104817975303</v>
      </c>
      <c r="P94" s="729">
        <v>96.891239490843688</v>
      </c>
      <c r="Q94" s="729">
        <v>97.676433071474207</v>
      </c>
      <c r="R94" s="729">
        <v>96.665229418329119</v>
      </c>
      <c r="S94" s="729">
        <v>96.601784552131505</v>
      </c>
      <c r="T94" s="729">
        <v>96.708133513962778</v>
      </c>
      <c r="U94" s="729">
        <v>96.440652220676952</v>
      </c>
      <c r="V94" s="729">
        <v>97.179637847954893</v>
      </c>
      <c r="W94" s="729">
        <v>96.665229418329119</v>
      </c>
    </row>
    <row r="95" spans="1:23" ht="9.75" customHeight="1">
      <c r="A95" s="726">
        <v>2015</v>
      </c>
      <c r="B95" s="729">
        <v>100</v>
      </c>
      <c r="C95" s="729">
        <v>100</v>
      </c>
      <c r="D95" s="729">
        <v>100</v>
      </c>
      <c r="E95" s="729">
        <v>100</v>
      </c>
      <c r="F95" s="729">
        <v>100</v>
      </c>
      <c r="G95" s="729">
        <v>100</v>
      </c>
      <c r="H95" s="729">
        <v>100</v>
      </c>
      <c r="I95" s="729">
        <v>100</v>
      </c>
      <c r="J95" s="729">
        <v>100</v>
      </c>
      <c r="K95" s="729">
        <v>100</v>
      </c>
      <c r="L95" s="729">
        <v>100</v>
      </c>
      <c r="M95" s="729">
        <v>100</v>
      </c>
      <c r="N95" s="729">
        <v>100</v>
      </c>
      <c r="O95" s="729">
        <v>100</v>
      </c>
      <c r="P95" s="729">
        <v>100</v>
      </c>
      <c r="Q95" s="729">
        <v>100</v>
      </c>
      <c r="R95" s="729">
        <v>100</v>
      </c>
      <c r="S95" s="729">
        <v>100</v>
      </c>
      <c r="T95" s="729">
        <v>100</v>
      </c>
      <c r="U95" s="729">
        <v>100</v>
      </c>
      <c r="V95" s="729">
        <v>100</v>
      </c>
      <c r="W95" s="729">
        <v>100</v>
      </c>
    </row>
    <row r="96" spans="1:23" s="238" customFormat="1" ht="9.75" customHeight="1">
      <c r="A96" s="726">
        <v>2016</v>
      </c>
      <c r="B96" s="729">
        <v>102.34940879373842</v>
      </c>
      <c r="C96" s="729">
        <v>104.26579158089164</v>
      </c>
      <c r="D96" s="729">
        <v>106.79565717019965</v>
      </c>
      <c r="E96" s="729">
        <v>102.99211947159206</v>
      </c>
      <c r="F96" s="729">
        <v>101.55991198659892</v>
      </c>
      <c r="G96" s="729">
        <v>101.23156926762613</v>
      </c>
      <c r="H96" s="729">
        <v>102.97473339238627</v>
      </c>
      <c r="I96" s="729">
        <v>102.58867129967612</v>
      </c>
      <c r="J96" s="729">
        <v>102.70686891820436</v>
      </c>
      <c r="K96" s="729">
        <v>102.36673700370103</v>
      </c>
      <c r="L96" s="729">
        <v>102.20017213216067</v>
      </c>
      <c r="M96" s="729">
        <v>102.7570271549132</v>
      </c>
      <c r="N96" s="729">
        <v>102.68369855842948</v>
      </c>
      <c r="O96" s="729">
        <v>102.16820097818648</v>
      </c>
      <c r="P96" s="729">
        <v>102.24224615480621</v>
      </c>
      <c r="Q96" s="729">
        <v>101.31564773229115</v>
      </c>
      <c r="R96" s="729">
        <v>102.94745785149627</v>
      </c>
      <c r="S96" s="729">
        <v>103.01189432926033</v>
      </c>
      <c r="T96" s="729">
        <v>102.78384019040743</v>
      </c>
      <c r="U96" s="729">
        <v>103.80390565713525</v>
      </c>
      <c r="V96" s="729">
        <v>102.4250109807395</v>
      </c>
      <c r="W96" s="729">
        <v>102.94745785149627</v>
      </c>
    </row>
    <row r="97" spans="1:23" ht="9.75" customHeight="1">
      <c r="A97" s="726">
        <v>2017</v>
      </c>
      <c r="B97" s="729">
        <v>106.90534766157987</v>
      </c>
      <c r="C97" s="729">
        <v>108.78203623162906</v>
      </c>
      <c r="D97" s="729">
        <v>114.33437189811342</v>
      </c>
      <c r="E97" s="729">
        <v>107.57773193127323</v>
      </c>
      <c r="F97" s="729">
        <v>104.25089321397471</v>
      </c>
      <c r="G97" s="729">
        <v>106.63946585169305</v>
      </c>
      <c r="H97" s="729">
        <v>106.91350302754235</v>
      </c>
      <c r="I97" s="729">
        <v>106.33192363258071</v>
      </c>
      <c r="J97" s="729">
        <v>105.5686325737872</v>
      </c>
      <c r="K97" s="729">
        <v>106.89733941240884</v>
      </c>
      <c r="L97" s="729">
        <v>105.95989594977914</v>
      </c>
      <c r="M97" s="729">
        <v>105.71518593805563</v>
      </c>
      <c r="N97" s="729">
        <v>106.67180494906185</v>
      </c>
      <c r="O97" s="729">
        <v>105.34630674026749</v>
      </c>
      <c r="P97" s="729">
        <v>107.41056096245305</v>
      </c>
      <c r="Q97" s="729">
        <v>104.39680463554288</v>
      </c>
      <c r="R97" s="729">
        <v>107.3421414858454</v>
      </c>
      <c r="S97" s="729">
        <v>107.4804670463414</v>
      </c>
      <c r="T97" s="729">
        <v>107.06736996957999</v>
      </c>
      <c r="U97" s="729">
        <v>108.78041705198987</v>
      </c>
      <c r="V97" s="729">
        <v>106.22060593906166</v>
      </c>
      <c r="W97" s="729">
        <v>107.3421414858454</v>
      </c>
    </row>
    <row r="98" spans="1:23" ht="9.75" customHeight="1">
      <c r="A98" s="726">
        <v>2018</v>
      </c>
      <c r="B98" s="729">
        <v>111.07972130707263</v>
      </c>
      <c r="C98" s="729">
        <v>112.6111764191639</v>
      </c>
      <c r="D98" s="729">
        <v>121.4265546905857</v>
      </c>
      <c r="E98" s="729">
        <v>110.558705389208</v>
      </c>
      <c r="F98" s="729">
        <v>107.98933195147559</v>
      </c>
      <c r="G98" s="729">
        <v>108.95433775021262</v>
      </c>
      <c r="H98" s="729">
        <v>110.50689087232179</v>
      </c>
      <c r="I98" s="729">
        <v>109.73875259176624</v>
      </c>
      <c r="J98" s="729">
        <v>108.50815639886238</v>
      </c>
      <c r="K98" s="729">
        <v>111.09830007218466</v>
      </c>
      <c r="L98" s="729">
        <v>109.13407674806697</v>
      </c>
      <c r="M98" s="729">
        <v>108.83212398510487</v>
      </c>
      <c r="N98" s="729">
        <v>110.11645565653427</v>
      </c>
      <c r="O98" s="729">
        <v>107.848610517061</v>
      </c>
      <c r="P98" s="729">
        <v>110.30254135426267</v>
      </c>
      <c r="Q98" s="729">
        <v>106.76414955018733</v>
      </c>
      <c r="R98" s="729">
        <v>111.1465785957747</v>
      </c>
      <c r="S98" s="729">
        <v>111.38246232752573</v>
      </c>
      <c r="T98" s="729">
        <v>110.77708695631247</v>
      </c>
      <c r="U98" s="729">
        <v>113.08066362182765</v>
      </c>
      <c r="V98" s="729">
        <v>109.23405245969218</v>
      </c>
      <c r="W98" s="729">
        <v>111.1465785957747</v>
      </c>
    </row>
    <row r="99" spans="1:23" ht="9.75" customHeight="1">
      <c r="A99" s="726">
        <v>2019</v>
      </c>
      <c r="B99" s="729">
        <v>114.90712669696667</v>
      </c>
      <c r="C99" s="729">
        <v>116.90159613662583</v>
      </c>
      <c r="D99" s="729">
        <v>128.17519561525472</v>
      </c>
      <c r="E99" s="729">
        <v>115.28782722601026</v>
      </c>
      <c r="F99" s="729">
        <v>110.31082795921051</v>
      </c>
      <c r="G99" s="729">
        <v>114.11578863581043</v>
      </c>
      <c r="H99" s="729">
        <v>114.78489549699815</v>
      </c>
      <c r="I99" s="729">
        <v>115.4197113845043</v>
      </c>
      <c r="J99" s="729">
        <v>112.79793516217785</v>
      </c>
      <c r="K99" s="729">
        <v>113.77081650416473</v>
      </c>
      <c r="L99" s="729">
        <v>113.30104768974559</v>
      </c>
      <c r="M99" s="729">
        <v>112.26162442011096</v>
      </c>
      <c r="N99" s="729">
        <v>115.18506272658381</v>
      </c>
      <c r="O99" s="729">
        <v>111.72928803014595</v>
      </c>
      <c r="P99" s="729">
        <v>114.5358525652756</v>
      </c>
      <c r="Q99" s="729">
        <v>110.46302734364205</v>
      </c>
      <c r="R99" s="729">
        <v>115.18792243537567</v>
      </c>
      <c r="S99" s="729">
        <v>115.3474292442863</v>
      </c>
      <c r="T99" s="729">
        <v>114.57427687292599</v>
      </c>
      <c r="U99" s="729">
        <v>118.40002857447203</v>
      </c>
      <c r="V99" s="729">
        <v>113.89466583476774</v>
      </c>
      <c r="W99" s="729">
        <v>115.18792243537567</v>
      </c>
    </row>
    <row r="100" spans="1:23" ht="15" customHeight="1">
      <c r="A100" s="726">
        <v>2020</v>
      </c>
      <c r="B100" s="729">
        <v>113.53884707464195</v>
      </c>
      <c r="C100" s="729">
        <v>116.08964158106537</v>
      </c>
      <c r="D100" s="729">
        <v>129.15355397996811</v>
      </c>
      <c r="E100" s="729">
        <v>116.17448252287254</v>
      </c>
      <c r="F100" s="729">
        <v>109.93344974417792</v>
      </c>
      <c r="G100" s="729">
        <v>112.56285406935123</v>
      </c>
      <c r="H100" s="729">
        <v>113.34256802508862</v>
      </c>
      <c r="I100" s="729">
        <v>113.50337557274304</v>
      </c>
      <c r="J100" s="729">
        <v>112.09128463355007</v>
      </c>
      <c r="K100" s="729">
        <v>113.68191066331258</v>
      </c>
      <c r="L100" s="729">
        <v>113.26285842446863</v>
      </c>
      <c r="M100" s="729">
        <v>111.78688396421805</v>
      </c>
      <c r="N100" s="729">
        <v>115.34807919486514</v>
      </c>
      <c r="O100" s="729">
        <v>111.54280288126115</v>
      </c>
      <c r="P100" s="729">
        <v>114.31282331405852</v>
      </c>
      <c r="Q100" s="729">
        <v>110.71405107853347</v>
      </c>
      <c r="R100" s="729">
        <v>114.61351931433153</v>
      </c>
      <c r="S100" s="729">
        <v>114.7031926599648</v>
      </c>
      <c r="T100" s="729">
        <v>113.83224359537481</v>
      </c>
      <c r="U100" s="729">
        <v>118.70307416180911</v>
      </c>
      <c r="V100" s="729">
        <v>113.88646057471327</v>
      </c>
      <c r="W100" s="729">
        <v>114.61351931433153</v>
      </c>
    </row>
    <row r="101" spans="1:23" ht="9.75" customHeight="1">
      <c r="A101" s="726">
        <v>2021</v>
      </c>
      <c r="B101" s="729">
        <v>118.13007058601001</v>
      </c>
      <c r="C101" s="729">
        <v>121.52273637071374</v>
      </c>
      <c r="D101" s="729">
        <v>136.63825744184348</v>
      </c>
      <c r="E101" s="729">
        <v>122.33428483176155</v>
      </c>
      <c r="F101" s="729">
        <v>116.53372454846614</v>
      </c>
      <c r="G101" s="729">
        <v>121.2535584017368</v>
      </c>
      <c r="H101" s="729">
        <v>118.60127009260036</v>
      </c>
      <c r="I101" s="729">
        <v>118.11708011067893</v>
      </c>
      <c r="J101" s="729">
        <v>116.95313572440502</v>
      </c>
      <c r="K101" s="729">
        <v>118.98741357013769</v>
      </c>
      <c r="L101" s="729">
        <v>127.78012313792355</v>
      </c>
      <c r="M101" s="729">
        <v>115.84956730060657</v>
      </c>
      <c r="N101" s="729">
        <v>120.04691177336599</v>
      </c>
      <c r="O101" s="729">
        <v>116.05698444340923</v>
      </c>
      <c r="P101" s="729">
        <v>120.60602086919074</v>
      </c>
      <c r="Q101" s="729">
        <v>114.86429164171467</v>
      </c>
      <c r="R101" s="729">
        <v>120.41752152815474</v>
      </c>
      <c r="S101" s="729">
        <v>120.6229755812638</v>
      </c>
      <c r="T101" s="729">
        <v>119.65770596296655</v>
      </c>
      <c r="U101" s="729">
        <v>124.39474385500606</v>
      </c>
      <c r="V101" s="729">
        <v>118.75172315908721</v>
      </c>
      <c r="W101" s="729">
        <v>120.41752152815474</v>
      </c>
    </row>
    <row r="102" spans="1:23" ht="9.75" customHeight="1">
      <c r="A102" s="726">
        <v>2022</v>
      </c>
      <c r="B102" s="729">
        <v>125.94605037193675</v>
      </c>
      <c r="C102" s="729">
        <v>129.74767241104587</v>
      </c>
      <c r="D102" s="729">
        <v>149.05245418582007</v>
      </c>
      <c r="E102" s="729">
        <v>130.76017261293637</v>
      </c>
      <c r="F102" s="729">
        <v>126.57009835232471</v>
      </c>
      <c r="G102" s="729">
        <v>134.32018782773105</v>
      </c>
      <c r="H102" s="729">
        <v>127.81089447004996</v>
      </c>
      <c r="I102" s="729">
        <v>127.02010232275062</v>
      </c>
      <c r="J102" s="729">
        <v>124.69223224868786</v>
      </c>
      <c r="K102" s="729">
        <v>126.6230275420471</v>
      </c>
      <c r="L102" s="729">
        <v>132.4174325320474</v>
      </c>
      <c r="M102" s="729">
        <v>122.84409165380292</v>
      </c>
      <c r="N102" s="729">
        <v>128.80347354866745</v>
      </c>
      <c r="O102" s="729">
        <v>125.58227256040468</v>
      </c>
      <c r="P102" s="729">
        <v>129.67590343817963</v>
      </c>
      <c r="Q102" s="729">
        <v>122.92085080194573</v>
      </c>
      <c r="R102" s="729">
        <v>128.87236968933638</v>
      </c>
      <c r="S102" s="729">
        <v>129.04507544223145</v>
      </c>
      <c r="T102" s="729">
        <v>127.83919502057688</v>
      </c>
      <c r="U102" s="729">
        <v>134.28047536734039</v>
      </c>
      <c r="V102" s="729">
        <v>127.47208808528012</v>
      </c>
      <c r="W102" s="729">
        <v>128.87236968933638</v>
      </c>
    </row>
    <row r="103" spans="1:23" ht="28" customHeight="1">
      <c r="A103" s="725"/>
      <c r="B103" s="1228" t="s">
        <v>23</v>
      </c>
      <c r="C103" s="1229"/>
      <c r="D103" s="1229"/>
      <c r="E103" s="1229"/>
      <c r="F103" s="1229"/>
      <c r="G103" s="1229"/>
      <c r="H103" s="1229"/>
      <c r="I103" s="1229"/>
      <c r="J103" s="1229"/>
      <c r="K103" s="1228" t="s">
        <v>23</v>
      </c>
      <c r="L103" s="1229"/>
      <c r="M103" s="1229"/>
      <c r="N103" s="1229"/>
      <c r="O103" s="1229"/>
      <c r="P103" s="1229"/>
      <c r="Q103" s="1229"/>
      <c r="R103" s="1229"/>
      <c r="S103" s="1228" t="s">
        <v>23</v>
      </c>
      <c r="T103" s="1229"/>
      <c r="U103" s="1229"/>
      <c r="V103" s="1229"/>
      <c r="W103" s="1229"/>
    </row>
    <row r="104" spans="1:23" ht="9.75" customHeight="1">
      <c r="A104" s="726">
        <v>1991</v>
      </c>
      <c r="B104" s="729">
        <v>13.313236574031606</v>
      </c>
      <c r="C104" s="729">
        <v>16.448923036305992</v>
      </c>
      <c r="D104" s="729">
        <v>5.1372138109099206</v>
      </c>
      <c r="E104" s="729">
        <v>1.2396928298627814</v>
      </c>
      <c r="F104" s="729">
        <v>1.2493862861924461</v>
      </c>
      <c r="G104" s="729">
        <v>4.8509554738662626</v>
      </c>
      <c r="H104" s="729">
        <v>10.186899682515532</v>
      </c>
      <c r="I104" s="729">
        <v>0.96099717866164303</v>
      </c>
      <c r="J104" s="729">
        <v>9.0184704811041918</v>
      </c>
      <c r="K104" s="729">
        <v>23.573807531474369</v>
      </c>
      <c r="L104" s="729">
        <v>4.433041877073773</v>
      </c>
      <c r="M104" s="729">
        <v>1.3133750679604699</v>
      </c>
      <c r="N104" s="729">
        <v>2.3313405720090121</v>
      </c>
      <c r="O104" s="729">
        <v>1.2510436267062832</v>
      </c>
      <c r="P104" s="729">
        <v>3.571775093914098</v>
      </c>
      <c r="Q104" s="729">
        <v>1.1198423317097399</v>
      </c>
      <c r="R104" s="730">
        <v>100</v>
      </c>
      <c r="S104" s="729">
        <v>93.09708491534866</v>
      </c>
      <c r="T104" s="729">
        <v>87.959871104438747</v>
      </c>
      <c r="U104" s="729">
        <v>12.04013034985938</v>
      </c>
      <c r="V104" s="729">
        <v>6.9029165389494596</v>
      </c>
      <c r="W104" s="730">
        <v>100</v>
      </c>
    </row>
    <row r="105" spans="1:23" ht="15" customHeight="1">
      <c r="A105" s="726">
        <v>1992</v>
      </c>
      <c r="B105" s="729">
        <v>13.094025596396028</v>
      </c>
      <c r="C105" s="729">
        <v>16.390378519504452</v>
      </c>
      <c r="D105" s="729">
        <v>5.270994471178458</v>
      </c>
      <c r="E105" s="729">
        <v>1.5072309818777516</v>
      </c>
      <c r="F105" s="729">
        <v>1.1909725606634587</v>
      </c>
      <c r="G105" s="729">
        <v>4.6787127060509883</v>
      </c>
      <c r="H105" s="729">
        <v>9.8790113647998368</v>
      </c>
      <c r="I105" s="729">
        <v>1.1499015050680863</v>
      </c>
      <c r="J105" s="729">
        <v>8.9108900378826661</v>
      </c>
      <c r="K105" s="729">
        <v>23.151041261390397</v>
      </c>
      <c r="L105" s="729">
        <v>4.3624941128289141</v>
      </c>
      <c r="M105" s="729">
        <v>1.2712652810484284</v>
      </c>
      <c r="N105" s="729">
        <v>2.8008505170471998</v>
      </c>
      <c r="O105" s="729">
        <v>1.5097978908569674</v>
      </c>
      <c r="P105" s="729">
        <v>3.4772056926384765</v>
      </c>
      <c r="Q105" s="729">
        <v>1.355226784068803</v>
      </c>
      <c r="R105" s="730">
        <v>100</v>
      </c>
      <c r="S105" s="729">
        <v>91.67699160438211</v>
      </c>
      <c r="T105" s="729">
        <v>86.405997133203641</v>
      </c>
      <c r="U105" s="729">
        <v>13.594002150097266</v>
      </c>
      <c r="V105" s="729">
        <v>8.3230076789188079</v>
      </c>
      <c r="W105" s="730">
        <v>100</v>
      </c>
    </row>
    <row r="106" spans="1:23" ht="9.75" customHeight="1">
      <c r="A106" s="726">
        <v>1993</v>
      </c>
      <c r="B106" s="729">
        <v>12.912524247377807</v>
      </c>
      <c r="C106" s="729">
        <v>16.295641603238067</v>
      </c>
      <c r="D106" s="729">
        <v>5.4450449415311111</v>
      </c>
      <c r="E106" s="729">
        <v>1.7204433033787496</v>
      </c>
      <c r="F106" s="729">
        <v>1.1601956783906984</v>
      </c>
      <c r="G106" s="729">
        <v>4.6064953523244174</v>
      </c>
      <c r="H106" s="729">
        <v>9.8088985100595849</v>
      </c>
      <c r="I106" s="729">
        <v>1.3059069460711281</v>
      </c>
      <c r="J106" s="729">
        <v>8.7223828039382862</v>
      </c>
      <c r="K106" s="729">
        <v>22.680895528440761</v>
      </c>
      <c r="L106" s="729">
        <v>4.2694445865948811</v>
      </c>
      <c r="M106" s="729">
        <v>1.2196210408823582</v>
      </c>
      <c r="N106" s="729">
        <v>3.1862997125557242</v>
      </c>
      <c r="O106" s="729">
        <v>1.7388015012373526</v>
      </c>
      <c r="P106" s="729">
        <v>3.3741710510689122</v>
      </c>
      <c r="Q106" s="729">
        <v>1.5532332894651721</v>
      </c>
      <c r="R106" s="730">
        <v>100</v>
      </c>
      <c r="S106" s="729">
        <v>90.495315343846883</v>
      </c>
      <c r="T106" s="729">
        <v>85.050270402315775</v>
      </c>
      <c r="U106" s="729">
        <v>14.949729694239238</v>
      </c>
      <c r="V106" s="729">
        <v>9.5046847527081262</v>
      </c>
      <c r="W106" s="730">
        <v>100</v>
      </c>
    </row>
    <row r="107" spans="1:23" ht="9.75" customHeight="1">
      <c r="A107" s="726">
        <v>1994</v>
      </c>
      <c r="B107" s="729">
        <v>12.847962309099417</v>
      </c>
      <c r="C107" s="729">
        <v>16.118776090748177</v>
      </c>
      <c r="D107" s="729">
        <v>5.4187481619721041</v>
      </c>
      <c r="E107" s="729">
        <v>1.8685457245852761</v>
      </c>
      <c r="F107" s="729">
        <v>1.1375134326315381</v>
      </c>
      <c r="G107" s="729">
        <v>4.5587402272403592</v>
      </c>
      <c r="H107" s="729">
        <v>9.6830813578194093</v>
      </c>
      <c r="I107" s="729">
        <v>1.4143288493159298</v>
      </c>
      <c r="J107" s="729">
        <v>8.7342560310434827</v>
      </c>
      <c r="K107" s="729">
        <v>22.413072609269026</v>
      </c>
      <c r="L107" s="729">
        <v>4.2432442880104171</v>
      </c>
      <c r="M107" s="729">
        <v>1.2100968074264651</v>
      </c>
      <c r="N107" s="729">
        <v>3.437346784769014</v>
      </c>
      <c r="O107" s="729">
        <v>1.8841797355459335</v>
      </c>
      <c r="P107" s="729">
        <v>3.3307087065647418</v>
      </c>
      <c r="Q107" s="729">
        <v>1.6993997162732286</v>
      </c>
      <c r="R107" s="730">
        <v>100</v>
      </c>
      <c r="S107" s="729">
        <v>89.696200021825135</v>
      </c>
      <c r="T107" s="729">
        <v>84.277451859853031</v>
      </c>
      <c r="U107" s="729">
        <v>15.722548972461487</v>
      </c>
      <c r="V107" s="729">
        <v>10.303800810489383</v>
      </c>
      <c r="W107" s="730">
        <v>100</v>
      </c>
    </row>
    <row r="108" spans="1:23" ht="9.75" customHeight="1">
      <c r="A108" s="726">
        <v>1995</v>
      </c>
      <c r="B108" s="729">
        <v>12.856904289776937</v>
      </c>
      <c r="C108" s="729">
        <v>16.059436768306881</v>
      </c>
      <c r="D108" s="729">
        <v>5.3331550042693125</v>
      </c>
      <c r="E108" s="729">
        <v>1.953652555589271</v>
      </c>
      <c r="F108" s="729">
        <v>1.111994386383363</v>
      </c>
      <c r="G108" s="729">
        <v>4.5037507321341623</v>
      </c>
      <c r="H108" s="729">
        <v>9.6470974849868387</v>
      </c>
      <c r="I108" s="729">
        <v>1.4803330240140005</v>
      </c>
      <c r="J108" s="729">
        <v>8.581172684868287</v>
      </c>
      <c r="K108" s="729">
        <v>22.354212241283193</v>
      </c>
      <c r="L108" s="729">
        <v>4.2152337713200998</v>
      </c>
      <c r="M108" s="729">
        <v>1.2183280525584119</v>
      </c>
      <c r="N108" s="729">
        <v>3.6635498627468968</v>
      </c>
      <c r="O108" s="729">
        <v>1.9426148833172205</v>
      </c>
      <c r="P108" s="729">
        <v>3.3145432717752579</v>
      </c>
      <c r="Q108" s="729">
        <v>1.764021074878801</v>
      </c>
      <c r="R108" s="730">
        <v>100</v>
      </c>
      <c r="S108" s="729">
        <v>89.19582868766274</v>
      </c>
      <c r="T108" s="729">
        <v>83.862673683393439</v>
      </c>
      <c r="U108" s="729">
        <v>16.137326404815504</v>
      </c>
      <c r="V108" s="729">
        <v>10.80417140054619</v>
      </c>
      <c r="W108" s="730">
        <v>100</v>
      </c>
    </row>
    <row r="109" spans="1:23" ht="9.75" customHeight="1">
      <c r="A109" s="726">
        <v>1996</v>
      </c>
      <c r="B109" s="729">
        <v>12.860337627934154</v>
      </c>
      <c r="C109" s="729">
        <v>15.992829518797945</v>
      </c>
      <c r="D109" s="729">
        <v>5.1814099016279958</v>
      </c>
      <c r="E109" s="729">
        <v>2.0095093222938276</v>
      </c>
      <c r="F109" s="729">
        <v>1.1025729051183943</v>
      </c>
      <c r="G109" s="729">
        <v>4.5131378287562907</v>
      </c>
      <c r="H109" s="729">
        <v>9.7736552027840933</v>
      </c>
      <c r="I109" s="729">
        <v>1.5217556172796141</v>
      </c>
      <c r="J109" s="729">
        <v>8.4607005471203784</v>
      </c>
      <c r="K109" s="729">
        <v>22.347298668096869</v>
      </c>
      <c r="L109" s="729">
        <v>4.2022607911912422</v>
      </c>
      <c r="M109" s="729">
        <v>1.2159615045210683</v>
      </c>
      <c r="N109" s="729">
        <v>3.7179724674906316</v>
      </c>
      <c r="O109" s="729">
        <v>1.9805414144252667</v>
      </c>
      <c r="P109" s="729">
        <v>3.3223490878185609</v>
      </c>
      <c r="Q109" s="729">
        <v>1.797708194468481</v>
      </c>
      <c r="R109" s="730">
        <v>100</v>
      </c>
      <c r="S109" s="729">
        <v>88.972513583766997</v>
      </c>
      <c r="T109" s="729">
        <v>83.791103682138996</v>
      </c>
      <c r="U109" s="729">
        <v>16.208896917585815</v>
      </c>
      <c r="V109" s="729">
        <v>11.027487015957821</v>
      </c>
      <c r="W109" s="730">
        <v>100</v>
      </c>
    </row>
    <row r="110" spans="1:23" ht="15" customHeight="1">
      <c r="A110" s="726">
        <v>1997</v>
      </c>
      <c r="B110" s="729">
        <v>12.751760451140116</v>
      </c>
      <c r="C110" s="729">
        <v>16.132186290560803</v>
      </c>
      <c r="D110" s="729">
        <v>4.9832331986521874</v>
      </c>
      <c r="E110" s="729">
        <v>2.0405912619139408</v>
      </c>
      <c r="F110" s="729">
        <v>1.101020205509744</v>
      </c>
      <c r="G110" s="729">
        <v>4.564129837965397</v>
      </c>
      <c r="H110" s="729">
        <v>9.8008564018605018</v>
      </c>
      <c r="I110" s="729">
        <v>1.4968386646706486</v>
      </c>
      <c r="J110" s="729">
        <v>8.4262839352262127</v>
      </c>
      <c r="K110" s="729">
        <v>22.48799310072047</v>
      </c>
      <c r="L110" s="729">
        <v>4.2171271193088034</v>
      </c>
      <c r="M110" s="729">
        <v>1.2047729195768309</v>
      </c>
      <c r="N110" s="729">
        <v>3.6398760499538545</v>
      </c>
      <c r="O110" s="729">
        <v>1.9946129210454728</v>
      </c>
      <c r="P110" s="729">
        <v>3.350387604661603</v>
      </c>
      <c r="Q110" s="729">
        <v>1.8083293696688714</v>
      </c>
      <c r="R110" s="730">
        <v>100</v>
      </c>
      <c r="S110" s="729">
        <v>89.019751065182675</v>
      </c>
      <c r="T110" s="729">
        <v>84.036517866530488</v>
      </c>
      <c r="U110" s="729">
        <v>15.963481465904975</v>
      </c>
      <c r="V110" s="729">
        <v>10.980248267252788</v>
      </c>
      <c r="W110" s="730">
        <v>100</v>
      </c>
    </row>
    <row r="111" spans="1:23" ht="9.75" customHeight="1">
      <c r="A111" s="726">
        <v>1998</v>
      </c>
      <c r="B111" s="729">
        <v>12.786847856905617</v>
      </c>
      <c r="C111" s="729">
        <v>16.328424536020673</v>
      </c>
      <c r="D111" s="729">
        <v>4.9305302042238122</v>
      </c>
      <c r="E111" s="729">
        <v>2.0840722438696404</v>
      </c>
      <c r="F111" s="729">
        <v>1.0886537106194762</v>
      </c>
      <c r="G111" s="729">
        <v>4.5878375444537154</v>
      </c>
      <c r="H111" s="729">
        <v>9.7737364613627342</v>
      </c>
      <c r="I111" s="729">
        <v>1.5017623518547021</v>
      </c>
      <c r="J111" s="729">
        <v>8.2543330119974403</v>
      </c>
      <c r="K111" s="729">
        <v>22.559445493061574</v>
      </c>
      <c r="L111" s="729">
        <v>4.1330908192445097</v>
      </c>
      <c r="M111" s="729">
        <v>1.1833175635718509</v>
      </c>
      <c r="N111" s="729">
        <v>3.6246022860753544</v>
      </c>
      <c r="O111" s="729">
        <v>2.0287303451795564</v>
      </c>
      <c r="P111" s="729">
        <v>3.2952484142478715</v>
      </c>
      <c r="Q111" s="729">
        <v>1.8393681294200561</v>
      </c>
      <c r="R111" s="730">
        <v>100</v>
      </c>
      <c r="S111" s="729">
        <v>88.92146561570928</v>
      </c>
      <c r="T111" s="729">
        <v>83.990935411485466</v>
      </c>
      <c r="U111" s="729">
        <v>16.009065560623121</v>
      </c>
      <c r="V111" s="729">
        <v>11.078535356399311</v>
      </c>
      <c r="W111" s="730">
        <v>100</v>
      </c>
    </row>
    <row r="112" spans="1:23" ht="9.75" customHeight="1">
      <c r="A112" s="726">
        <v>1999</v>
      </c>
      <c r="B112" s="729">
        <v>12.978220830334937</v>
      </c>
      <c r="C112" s="729">
        <v>16.457618610258937</v>
      </c>
      <c r="D112" s="729">
        <v>4.838633236122158</v>
      </c>
      <c r="E112" s="729">
        <v>2.1595991301493518</v>
      </c>
      <c r="F112" s="729">
        <v>1.0589542381547552</v>
      </c>
      <c r="G112" s="729">
        <v>4.5131547551414615</v>
      </c>
      <c r="H112" s="729">
        <v>9.8952400453231331</v>
      </c>
      <c r="I112" s="729">
        <v>1.5210275978739789</v>
      </c>
      <c r="J112" s="729">
        <v>8.1550771534800344</v>
      </c>
      <c r="K112" s="729">
        <v>22.340709389084573</v>
      </c>
      <c r="L112" s="729">
        <v>4.1244318038354226</v>
      </c>
      <c r="M112" s="729">
        <v>1.1908492090545266</v>
      </c>
      <c r="N112" s="729">
        <v>3.6503980766074564</v>
      </c>
      <c r="O112" s="729">
        <v>2.0199690849524674</v>
      </c>
      <c r="P112" s="729">
        <v>3.2393448818947341</v>
      </c>
      <c r="Q112" s="729">
        <v>1.8567732991200494</v>
      </c>
      <c r="R112" s="730">
        <v>100</v>
      </c>
      <c r="S112" s="729">
        <v>88.792234152684671</v>
      </c>
      <c r="T112" s="729">
        <v>83.953600916562507</v>
      </c>
      <c r="U112" s="729">
        <v>16.04640042482546</v>
      </c>
      <c r="V112" s="729">
        <v>11.207767188703304</v>
      </c>
      <c r="W112" s="730">
        <v>100</v>
      </c>
    </row>
    <row r="113" spans="1:23" ht="9.75" customHeight="1">
      <c r="A113" s="726">
        <v>2000</v>
      </c>
      <c r="B113" s="729">
        <v>12.859671122514076</v>
      </c>
      <c r="C113" s="729">
        <v>16.686074660450235</v>
      </c>
      <c r="D113" s="729">
        <v>4.814883954860921</v>
      </c>
      <c r="E113" s="729">
        <v>2.1765874004608325</v>
      </c>
      <c r="F113" s="729">
        <v>1.0606767159152357</v>
      </c>
      <c r="G113" s="729">
        <v>4.4629158505927027</v>
      </c>
      <c r="H113" s="729">
        <v>9.8379002105142987</v>
      </c>
      <c r="I113" s="729">
        <v>1.5165375219173232</v>
      </c>
      <c r="J113" s="729">
        <v>8.2391450141898517</v>
      </c>
      <c r="K113" s="729">
        <v>22.358435112766703</v>
      </c>
      <c r="L113" s="729">
        <v>4.0975565222019688</v>
      </c>
      <c r="M113" s="729">
        <v>1.1892949352373474</v>
      </c>
      <c r="N113" s="729">
        <v>3.611534008203038</v>
      </c>
      <c r="O113" s="729">
        <v>2.0015995692517987</v>
      </c>
      <c r="P113" s="729">
        <v>3.2530269240767726</v>
      </c>
      <c r="Q113" s="729">
        <v>1.8341608625455028</v>
      </c>
      <c r="R113" s="730">
        <v>100</v>
      </c>
      <c r="S113" s="729">
        <v>88.859581023320104</v>
      </c>
      <c r="T113" s="729">
        <v>84.044697068459186</v>
      </c>
      <c r="U113" s="729">
        <v>15.955303317239416</v>
      </c>
      <c r="V113" s="729">
        <v>11.140419362378495</v>
      </c>
      <c r="W113" s="730">
        <v>100</v>
      </c>
    </row>
    <row r="114" spans="1:23" ht="9.75" customHeight="1">
      <c r="A114" s="726">
        <v>2001</v>
      </c>
      <c r="B114" s="729">
        <v>13.148658535592388</v>
      </c>
      <c r="C114" s="729">
        <v>16.806545324805008</v>
      </c>
      <c r="D114" s="729">
        <v>4.7516909224552517</v>
      </c>
      <c r="E114" s="729">
        <v>2.1985431722441038</v>
      </c>
      <c r="F114" s="729">
        <v>1.0550135497342978</v>
      </c>
      <c r="G114" s="729">
        <v>4.4979432236153993</v>
      </c>
      <c r="H114" s="729">
        <v>9.92165929283785</v>
      </c>
      <c r="I114" s="729">
        <v>1.4872335669222154</v>
      </c>
      <c r="J114" s="729">
        <v>8.0816998273065828</v>
      </c>
      <c r="K114" s="729">
        <v>22.222431194663898</v>
      </c>
      <c r="L114" s="729">
        <v>3.9968897419517688</v>
      </c>
      <c r="M114" s="729">
        <v>1.1537240117872696</v>
      </c>
      <c r="N114" s="729">
        <v>3.6386859163447323</v>
      </c>
      <c r="O114" s="729">
        <v>1.9785896432803902</v>
      </c>
      <c r="P114" s="729">
        <v>3.2453935714819728</v>
      </c>
      <c r="Q114" s="729">
        <v>1.8152987270429897</v>
      </c>
      <c r="R114" s="730">
        <v>100</v>
      </c>
      <c r="S114" s="729">
        <v>88.881649196231692</v>
      </c>
      <c r="T114" s="729">
        <v>84.129958273776438</v>
      </c>
      <c r="U114" s="729">
        <v>15.870041948289684</v>
      </c>
      <c r="V114" s="729">
        <v>11.118351025834432</v>
      </c>
      <c r="W114" s="730">
        <v>100</v>
      </c>
    </row>
    <row r="115" spans="1:23" ht="15" customHeight="1">
      <c r="A115" s="726">
        <v>2002</v>
      </c>
      <c r="B115" s="729">
        <v>13.095209063816446</v>
      </c>
      <c r="C115" s="729">
        <v>17.066734799044323</v>
      </c>
      <c r="D115" s="729">
        <v>4.6311591032760475</v>
      </c>
      <c r="E115" s="729">
        <v>2.2213555364163473</v>
      </c>
      <c r="F115" s="729">
        <v>1.0642422495216199</v>
      </c>
      <c r="G115" s="729">
        <v>4.4800216216995379</v>
      </c>
      <c r="H115" s="729">
        <v>9.7934783909131209</v>
      </c>
      <c r="I115" s="729">
        <v>1.4847098548102875</v>
      </c>
      <c r="J115" s="729">
        <v>8.0410574452520542</v>
      </c>
      <c r="K115" s="729">
        <v>22.242060259676613</v>
      </c>
      <c r="L115" s="729">
        <v>4.0202525414506001</v>
      </c>
      <c r="M115" s="729">
        <v>1.1499890810417335</v>
      </c>
      <c r="N115" s="729">
        <v>3.7007865974291798</v>
      </c>
      <c r="O115" s="729">
        <v>2.02779361367068</v>
      </c>
      <c r="P115" s="729">
        <v>3.1604581638132028</v>
      </c>
      <c r="Q115" s="729">
        <v>1.8206918943852051</v>
      </c>
      <c r="R115" s="730">
        <v>100</v>
      </c>
      <c r="S115" s="729">
        <v>88.7446627195053</v>
      </c>
      <c r="T115" s="729">
        <v>84.113503616229252</v>
      </c>
      <c r="U115" s="729">
        <v>15.886496599987748</v>
      </c>
      <c r="V115" s="729">
        <v>11.2553374967117</v>
      </c>
      <c r="W115" s="730">
        <v>100</v>
      </c>
    </row>
    <row r="116" spans="1:23" ht="9.75" customHeight="1">
      <c r="A116" s="726">
        <v>2003</v>
      </c>
      <c r="B116" s="729">
        <v>13.123455605838258</v>
      </c>
      <c r="C116" s="729">
        <v>16.803377034251408</v>
      </c>
      <c r="D116" s="729">
        <v>4.5608187113602137</v>
      </c>
      <c r="E116" s="729">
        <v>2.2308993201470502</v>
      </c>
      <c r="F116" s="729">
        <v>1.0800668916402605</v>
      </c>
      <c r="G116" s="729">
        <v>4.5081005504728804</v>
      </c>
      <c r="H116" s="729">
        <v>9.9846776827958106</v>
      </c>
      <c r="I116" s="729">
        <v>1.4954949288016475</v>
      </c>
      <c r="J116" s="729">
        <v>8.0794252808655447</v>
      </c>
      <c r="K116" s="729">
        <v>22.181694221285667</v>
      </c>
      <c r="L116" s="729">
        <v>4.0625004378192955</v>
      </c>
      <c r="M116" s="729">
        <v>1.1493196109448391</v>
      </c>
      <c r="N116" s="729">
        <v>3.7397306178291454</v>
      </c>
      <c r="O116" s="729">
        <v>2.0155627068026041</v>
      </c>
      <c r="P116" s="729">
        <v>3.1470093546793767</v>
      </c>
      <c r="Q116" s="729">
        <v>1.8378673303888049</v>
      </c>
      <c r="R116" s="730">
        <v>100</v>
      </c>
      <c r="S116" s="729">
        <v>88.680445381953547</v>
      </c>
      <c r="T116" s="729">
        <v>84.119626670593334</v>
      </c>
      <c r="U116" s="729">
        <v>15.880373615329466</v>
      </c>
      <c r="V116" s="729">
        <v>11.319554903969252</v>
      </c>
      <c r="W116" s="730">
        <v>100</v>
      </c>
    </row>
    <row r="117" spans="1:23" ht="9.75" customHeight="1">
      <c r="A117" s="726">
        <v>2004</v>
      </c>
      <c r="B117" s="729">
        <v>13.043353968328299</v>
      </c>
      <c r="C117" s="729">
        <v>16.927785112749266</v>
      </c>
      <c r="D117" s="729">
        <v>4.4895793857868052</v>
      </c>
      <c r="E117" s="729">
        <v>2.2228130737848431</v>
      </c>
      <c r="F117" s="729">
        <v>1.088785741094999</v>
      </c>
      <c r="G117" s="729">
        <v>4.5309774445549547</v>
      </c>
      <c r="H117" s="729">
        <v>9.9694205310395105</v>
      </c>
      <c r="I117" s="729">
        <v>1.4795618494192868</v>
      </c>
      <c r="J117" s="729">
        <v>8.2290416644242388</v>
      </c>
      <c r="K117" s="729">
        <v>22.111399617401052</v>
      </c>
      <c r="L117" s="729">
        <v>4.0788952717507918</v>
      </c>
      <c r="M117" s="729">
        <v>1.1373015101964645</v>
      </c>
      <c r="N117" s="729">
        <v>3.7287817990817347</v>
      </c>
      <c r="O117" s="729">
        <v>1.9940408501608606</v>
      </c>
      <c r="P117" s="729">
        <v>3.1524620458909056</v>
      </c>
      <c r="Q117" s="729">
        <v>1.8157989461404964</v>
      </c>
      <c r="R117" s="730">
        <v>100</v>
      </c>
      <c r="S117" s="729">
        <v>88.759002293217293</v>
      </c>
      <c r="T117" s="729">
        <v>84.269422907430481</v>
      </c>
      <c r="U117" s="729">
        <v>15.730575904374026</v>
      </c>
      <c r="V117" s="729">
        <v>11.240996518587222</v>
      </c>
      <c r="W117" s="730">
        <v>100</v>
      </c>
    </row>
    <row r="118" spans="1:23" ht="9.75" customHeight="1">
      <c r="A118" s="726">
        <v>2005</v>
      </c>
      <c r="B118" s="729">
        <v>12.992994514399529</v>
      </c>
      <c r="C118" s="729">
        <v>16.994826059429869</v>
      </c>
      <c r="D118" s="729">
        <v>4.5276505574567336</v>
      </c>
      <c r="E118" s="729">
        <v>2.2313890969380226</v>
      </c>
      <c r="F118" s="729">
        <v>1.1177561314723397</v>
      </c>
      <c r="G118" s="729">
        <v>4.5538248166523907</v>
      </c>
      <c r="H118" s="729">
        <v>9.9330378116081768</v>
      </c>
      <c r="I118" s="729">
        <v>1.4742256779068372</v>
      </c>
      <c r="J118" s="729">
        <v>8.3439926674749554</v>
      </c>
      <c r="K118" s="729">
        <v>22.060893268725458</v>
      </c>
      <c r="L118" s="729">
        <v>4.0406168231517992</v>
      </c>
      <c r="M118" s="729">
        <v>1.1599163573516287</v>
      </c>
      <c r="N118" s="729">
        <v>3.6870649071916954</v>
      </c>
      <c r="O118" s="729">
        <v>1.9510690507028383</v>
      </c>
      <c r="P118" s="729">
        <v>3.1432617598335977</v>
      </c>
      <c r="Q118" s="729">
        <v>1.7874801548713153</v>
      </c>
      <c r="R118" s="730">
        <v>100</v>
      </c>
      <c r="S118" s="729">
        <v>88.86877076755647</v>
      </c>
      <c r="T118" s="729">
        <v>84.341120210099746</v>
      </c>
      <c r="U118" s="729">
        <v>15.658879445067443</v>
      </c>
      <c r="V118" s="729">
        <v>11.131228887610709</v>
      </c>
      <c r="W118" s="730">
        <v>100</v>
      </c>
    </row>
    <row r="119" spans="1:23" ht="9.75" customHeight="1">
      <c r="A119" s="726">
        <v>2006</v>
      </c>
      <c r="B119" s="729">
        <v>13.140263328172919</v>
      </c>
      <c r="C119" s="729">
        <v>16.956380865291806</v>
      </c>
      <c r="D119" s="729">
        <v>4.5604149454145846</v>
      </c>
      <c r="E119" s="729">
        <v>2.2612520421068392</v>
      </c>
      <c r="F119" s="729">
        <v>1.1249150403341168</v>
      </c>
      <c r="G119" s="729">
        <v>4.4622490314197023</v>
      </c>
      <c r="H119" s="729">
        <v>9.8977994042796684</v>
      </c>
      <c r="I119" s="729">
        <v>1.4629240964596351</v>
      </c>
      <c r="J119" s="729">
        <v>8.4685890545747196</v>
      </c>
      <c r="K119" s="729">
        <v>21.972886770356229</v>
      </c>
      <c r="L119" s="729">
        <v>4.0368745671803019</v>
      </c>
      <c r="M119" s="729">
        <v>1.1496121668123882</v>
      </c>
      <c r="N119" s="729">
        <v>3.6915716802896248</v>
      </c>
      <c r="O119" s="729">
        <v>1.9514273357557868</v>
      </c>
      <c r="P119" s="729">
        <v>3.0828362758388348</v>
      </c>
      <c r="Q119" s="729">
        <v>1.7800033957128456</v>
      </c>
      <c r="R119" s="730">
        <v>100</v>
      </c>
      <c r="S119" s="729">
        <v>88.852821449675275</v>
      </c>
      <c r="T119" s="729">
        <v>84.292406504260683</v>
      </c>
      <c r="U119" s="729">
        <v>15.707593495739316</v>
      </c>
      <c r="V119" s="729">
        <v>11.147178550324732</v>
      </c>
      <c r="W119" s="730">
        <v>100</v>
      </c>
    </row>
    <row r="120" spans="1:23" ht="15" customHeight="1">
      <c r="A120" s="726">
        <v>2007</v>
      </c>
      <c r="B120" s="729">
        <v>13.175093242834583</v>
      </c>
      <c r="C120" s="729">
        <v>16.939172200065652</v>
      </c>
      <c r="D120" s="729">
        <v>4.5657266996301304</v>
      </c>
      <c r="E120" s="729">
        <v>2.215885270604534</v>
      </c>
      <c r="F120" s="729">
        <v>1.1190415050155986</v>
      </c>
      <c r="G120" s="729">
        <v>4.4317322231211209</v>
      </c>
      <c r="H120" s="729">
        <v>9.9151955450214917</v>
      </c>
      <c r="I120" s="729">
        <v>1.4453153068160964</v>
      </c>
      <c r="J120" s="729">
        <v>8.5023969159431676</v>
      </c>
      <c r="K120" s="729">
        <v>22.239122573941632</v>
      </c>
      <c r="L120" s="729">
        <v>3.985169736852308</v>
      </c>
      <c r="M120" s="729">
        <v>1.1429783557727846</v>
      </c>
      <c r="N120" s="729">
        <v>3.6310178783281164</v>
      </c>
      <c r="O120" s="729">
        <v>1.8943729273985315</v>
      </c>
      <c r="P120" s="729">
        <v>3.0462731297800683</v>
      </c>
      <c r="Q120" s="729">
        <v>1.7515071996650236</v>
      </c>
      <c r="R120" s="730">
        <v>100</v>
      </c>
      <c r="S120" s="729">
        <v>89.061902127978541</v>
      </c>
      <c r="T120" s="729">
        <v>84.496175428348408</v>
      </c>
      <c r="U120" s="729">
        <v>15.503825282442433</v>
      </c>
      <c r="V120" s="729">
        <v>10.938098582812302</v>
      </c>
      <c r="W120" s="730">
        <v>100</v>
      </c>
    </row>
    <row r="121" spans="1:23" ht="9.75" customHeight="1">
      <c r="A121" s="726">
        <v>2008</v>
      </c>
      <c r="B121" s="729">
        <v>13.252531514554063</v>
      </c>
      <c r="C121" s="729">
        <v>16.843206904864985</v>
      </c>
      <c r="D121" s="729">
        <v>4.6556367094854796</v>
      </c>
      <c r="E121" s="729">
        <v>2.2251939090164381</v>
      </c>
      <c r="F121" s="729">
        <v>1.1385921542739503</v>
      </c>
      <c r="G121" s="729">
        <v>4.4865922249584411</v>
      </c>
      <c r="H121" s="729">
        <v>9.8263283319848576</v>
      </c>
      <c r="I121" s="729">
        <v>1.4514416480593952</v>
      </c>
      <c r="J121" s="729">
        <v>8.5318907596436997</v>
      </c>
      <c r="K121" s="729">
        <v>22.144792446352366</v>
      </c>
      <c r="L121" s="729">
        <v>3.9933910632083438</v>
      </c>
      <c r="M121" s="729">
        <v>1.1296520808378132</v>
      </c>
      <c r="N121" s="729">
        <v>3.6335748176403246</v>
      </c>
      <c r="O121" s="729">
        <v>1.8761868367806749</v>
      </c>
      <c r="P121" s="729">
        <v>3.0666057433673335</v>
      </c>
      <c r="Q121" s="729">
        <v>1.7443833598610545</v>
      </c>
      <c r="R121" s="730">
        <v>100</v>
      </c>
      <c r="S121" s="729">
        <v>89.069219933531329</v>
      </c>
      <c r="T121" s="729">
        <v>84.413583224045851</v>
      </c>
      <c r="U121" s="729">
        <v>15.586417280843367</v>
      </c>
      <c r="V121" s="729">
        <v>10.930780571357888</v>
      </c>
      <c r="W121" s="730">
        <v>100</v>
      </c>
    </row>
    <row r="122" spans="1:23" ht="9.75" customHeight="1">
      <c r="A122" s="726">
        <v>2009</v>
      </c>
      <c r="B122" s="729">
        <v>13.145267455917375</v>
      </c>
      <c r="C122" s="729">
        <v>16.876475516230951</v>
      </c>
      <c r="D122" s="729">
        <v>4.7185440813517721</v>
      </c>
      <c r="E122" s="729">
        <v>2.2375022678703407</v>
      </c>
      <c r="F122" s="729">
        <v>1.0837565099814941</v>
      </c>
      <c r="G122" s="729">
        <v>4.445470402461841</v>
      </c>
      <c r="H122" s="729">
        <v>9.7061806389760488</v>
      </c>
      <c r="I122" s="729">
        <v>1.4925380858983344</v>
      </c>
      <c r="J122" s="729">
        <v>8.5469766503252682</v>
      </c>
      <c r="K122" s="729">
        <v>22.245138736371292</v>
      </c>
      <c r="L122" s="729">
        <v>4.0106615688124378</v>
      </c>
      <c r="M122" s="729">
        <v>1.1238301131165982</v>
      </c>
      <c r="N122" s="729">
        <v>3.6402377173733829</v>
      </c>
      <c r="O122" s="729">
        <v>1.8816541543883372</v>
      </c>
      <c r="P122" s="729">
        <v>3.0877046733089006</v>
      </c>
      <c r="Q122" s="729">
        <v>1.7580621278703281</v>
      </c>
      <c r="R122" s="730">
        <v>100</v>
      </c>
      <c r="S122" s="729">
        <v>88.990006346853974</v>
      </c>
      <c r="T122" s="729">
        <v>84.271462265502208</v>
      </c>
      <c r="U122" s="729">
        <v>15.728538434752496</v>
      </c>
      <c r="V122" s="729">
        <v>11.009994353400723</v>
      </c>
      <c r="W122" s="730">
        <v>100</v>
      </c>
    </row>
    <row r="123" spans="1:23" ht="9.75" customHeight="1">
      <c r="A123" s="726">
        <v>2010</v>
      </c>
      <c r="B123" s="729">
        <v>13.272433499252456</v>
      </c>
      <c r="C123" s="729">
        <v>16.935630583485381</v>
      </c>
      <c r="D123" s="729">
        <v>4.7947282314925648</v>
      </c>
      <c r="E123" s="729">
        <v>2.2562024250874222</v>
      </c>
      <c r="F123" s="729">
        <v>1.0855857684109784</v>
      </c>
      <c r="G123" s="729">
        <v>4.4359237135317722</v>
      </c>
      <c r="H123" s="729">
        <v>9.6101639711855675</v>
      </c>
      <c r="I123" s="729">
        <v>1.5013364976346033</v>
      </c>
      <c r="J123" s="729">
        <v>8.5679197976149979</v>
      </c>
      <c r="K123" s="729">
        <v>21.913663367700952</v>
      </c>
      <c r="L123" s="729">
        <v>4.0680188229575949</v>
      </c>
      <c r="M123" s="729">
        <v>1.1266923719168889</v>
      </c>
      <c r="N123" s="729">
        <v>3.6701393181970499</v>
      </c>
      <c r="O123" s="729">
        <v>1.8926879712081155</v>
      </c>
      <c r="P123" s="729">
        <v>3.0946832598316005</v>
      </c>
      <c r="Q123" s="729">
        <v>1.7741889598956757</v>
      </c>
      <c r="R123" s="730">
        <v>100</v>
      </c>
      <c r="S123" s="729">
        <v>88.905443387380757</v>
      </c>
      <c r="T123" s="729">
        <v>84.110715155888187</v>
      </c>
      <c r="U123" s="729">
        <v>15.889283403515432</v>
      </c>
      <c r="V123" s="729">
        <v>11.094555172022867</v>
      </c>
      <c r="W123" s="730">
        <v>100</v>
      </c>
    </row>
    <row r="124" spans="1:23" ht="9.75" customHeight="1">
      <c r="A124" s="726">
        <v>2011</v>
      </c>
      <c r="B124" s="729">
        <v>13.279070910344927</v>
      </c>
      <c r="C124" s="729">
        <v>17.132726492789288</v>
      </c>
      <c r="D124" s="729">
        <v>4.8238955029474884</v>
      </c>
      <c r="E124" s="729">
        <v>2.219364265338835</v>
      </c>
      <c r="F124" s="729">
        <v>1.0888025483217461</v>
      </c>
      <c r="G124" s="729">
        <v>4.3186216857278117</v>
      </c>
      <c r="H124" s="729">
        <v>9.6169557480227912</v>
      </c>
      <c r="I124" s="729">
        <v>1.4811483308780944</v>
      </c>
      <c r="J124" s="729">
        <v>8.6471679239252417</v>
      </c>
      <c r="K124" s="729">
        <v>21.8720832121735</v>
      </c>
      <c r="L124" s="729">
        <v>4.0395452480912821</v>
      </c>
      <c r="M124" s="729">
        <v>1.1089510281963966</v>
      </c>
      <c r="N124" s="729">
        <v>3.6777351682339341</v>
      </c>
      <c r="O124" s="729">
        <v>1.8554113987171876</v>
      </c>
      <c r="P124" s="729">
        <v>3.0593829379717725</v>
      </c>
      <c r="Q124" s="729">
        <v>1.7791372979234206</v>
      </c>
      <c r="R124" s="730">
        <v>100</v>
      </c>
      <c r="S124" s="729">
        <v>88.987203238512251</v>
      </c>
      <c r="T124" s="729">
        <v>84.163307735564757</v>
      </c>
      <c r="U124" s="729">
        <v>15.836691964038961</v>
      </c>
      <c r="V124" s="729">
        <v>11.012796461091472</v>
      </c>
      <c r="W124" s="730">
        <v>100</v>
      </c>
    </row>
    <row r="125" spans="1:23" ht="9.75" customHeight="1">
      <c r="A125" s="726">
        <v>2012</v>
      </c>
      <c r="B125" s="729">
        <v>13.347762965517404</v>
      </c>
      <c r="C125" s="729">
        <v>17.298790605447206</v>
      </c>
      <c r="D125" s="729">
        <v>4.8600740954194057</v>
      </c>
      <c r="E125" s="729">
        <v>2.2094880282871134</v>
      </c>
      <c r="F125" s="729">
        <v>1.0983323806666934</v>
      </c>
      <c r="G125" s="729">
        <v>4.3008565732817159</v>
      </c>
      <c r="H125" s="729">
        <v>9.4934723636131739</v>
      </c>
      <c r="I125" s="729">
        <v>1.4455311864478839</v>
      </c>
      <c r="J125" s="729">
        <v>8.6643208234818943</v>
      </c>
      <c r="K125" s="729">
        <v>21.705014136470677</v>
      </c>
      <c r="L125" s="729">
        <v>4.0350412638500801</v>
      </c>
      <c r="M125" s="729">
        <v>1.0909118555033033</v>
      </c>
      <c r="N125" s="729">
        <v>3.7169272131194004</v>
      </c>
      <c r="O125" s="729">
        <v>1.8595367441948354</v>
      </c>
      <c r="P125" s="729">
        <v>3.096771818231205</v>
      </c>
      <c r="Q125" s="729">
        <v>1.7771675921704975</v>
      </c>
      <c r="R125" s="730">
        <v>100</v>
      </c>
      <c r="S125" s="729">
        <v>88.991348881482764</v>
      </c>
      <c r="T125" s="729">
        <v>84.131274786063358</v>
      </c>
      <c r="U125" s="729">
        <v>15.868724859639137</v>
      </c>
      <c r="V125" s="729">
        <v>11.00865076421973</v>
      </c>
      <c r="W125" s="730">
        <v>100</v>
      </c>
    </row>
    <row r="126" spans="1:23" ht="9.75" customHeight="1">
      <c r="A126" s="726">
        <v>2013</v>
      </c>
      <c r="B126" s="729">
        <v>13.365518531207158</v>
      </c>
      <c r="C126" s="729">
        <v>17.322345545629819</v>
      </c>
      <c r="D126" s="729">
        <v>4.904498724283342</v>
      </c>
      <c r="E126" s="729">
        <v>2.2180352762394127</v>
      </c>
      <c r="F126" s="729">
        <v>1.0907681124026196</v>
      </c>
      <c r="G126" s="729">
        <v>4.3627081225488711</v>
      </c>
      <c r="H126" s="729">
        <v>9.478989195443452</v>
      </c>
      <c r="I126" s="729">
        <v>1.4406922442947354</v>
      </c>
      <c r="J126" s="729">
        <v>8.5643818536526215</v>
      </c>
      <c r="K126" s="729">
        <v>21.703503202017355</v>
      </c>
      <c r="L126" s="729">
        <v>4.0702992800965898</v>
      </c>
      <c r="M126" s="729">
        <v>1.0666434267562481</v>
      </c>
      <c r="N126" s="729">
        <v>3.721313419075067</v>
      </c>
      <c r="O126" s="729">
        <v>1.8449631640747208</v>
      </c>
      <c r="P126" s="729">
        <v>3.042241692399291</v>
      </c>
      <c r="Q126" s="729">
        <v>1.8030980954902944</v>
      </c>
      <c r="R126" s="730">
        <v>100</v>
      </c>
      <c r="S126" s="729">
        <v>88.971897686437373</v>
      </c>
      <c r="T126" s="729">
        <v>84.06739896215403</v>
      </c>
      <c r="U126" s="729">
        <v>15.932600923457573</v>
      </c>
      <c r="V126" s="729">
        <v>11.02810219917423</v>
      </c>
      <c r="W126" s="730">
        <v>100</v>
      </c>
    </row>
    <row r="127" spans="1:23" s="238" customFormat="1" ht="9.75" customHeight="1">
      <c r="A127" s="726">
        <v>2014</v>
      </c>
      <c r="B127" s="729">
        <v>13.329400253549556</v>
      </c>
      <c r="C127" s="729">
        <v>17.303098144578247</v>
      </c>
      <c r="D127" s="729">
        <v>4.9647328517175096</v>
      </c>
      <c r="E127" s="729">
        <v>2.2550324086932849</v>
      </c>
      <c r="F127" s="729">
        <v>1.0861038893181938</v>
      </c>
      <c r="G127" s="729">
        <v>4.2732604217942622</v>
      </c>
      <c r="H127" s="729">
        <v>9.4002112546303049</v>
      </c>
      <c r="I127" s="729">
        <v>1.4572201398647553</v>
      </c>
      <c r="J127" s="729">
        <v>8.57417936018612</v>
      </c>
      <c r="K127" s="729">
        <v>21.860070894875935</v>
      </c>
      <c r="L127" s="729">
        <v>4.0868126180779187</v>
      </c>
      <c r="M127" s="729">
        <v>1.0509654958103822</v>
      </c>
      <c r="N127" s="729">
        <v>3.6808170235702087</v>
      </c>
      <c r="O127" s="729">
        <v>1.8270596226456604</v>
      </c>
      <c r="P127" s="729">
        <v>3.033265866784733</v>
      </c>
      <c r="Q127" s="729">
        <v>1.8177701389022569</v>
      </c>
      <c r="R127" s="730">
        <v>100</v>
      </c>
      <c r="S127" s="729">
        <v>88.96210105132316</v>
      </c>
      <c r="T127" s="729">
        <v>83.997368199605646</v>
      </c>
      <c r="U127" s="729">
        <v>16.002632185393676</v>
      </c>
      <c r="V127" s="729">
        <v>11.037899333676165</v>
      </c>
      <c r="W127" s="730">
        <v>100</v>
      </c>
    </row>
    <row r="128" spans="1:23" ht="9.75" customHeight="1">
      <c r="A128" s="726">
        <v>2015</v>
      </c>
      <c r="B128" s="729">
        <v>13.320886709564364</v>
      </c>
      <c r="C128" s="729">
        <v>17.413920928657369</v>
      </c>
      <c r="D128" s="729">
        <v>5.0604252518330233</v>
      </c>
      <c r="E128" s="729">
        <v>2.2394854296513014</v>
      </c>
      <c r="F128" s="729">
        <v>1.0629121345051782</v>
      </c>
      <c r="G128" s="729">
        <v>4.3308487545117815</v>
      </c>
      <c r="H128" s="729">
        <v>9.3559932989846928</v>
      </c>
      <c r="I128" s="729">
        <v>1.4558574072429873</v>
      </c>
      <c r="J128" s="729">
        <v>8.5663318108425237</v>
      </c>
      <c r="K128" s="729">
        <v>21.775130588454836</v>
      </c>
      <c r="L128" s="729">
        <v>4.0660982003914068</v>
      </c>
      <c r="M128" s="729">
        <v>1.0417903258477683</v>
      </c>
      <c r="N128" s="729">
        <v>3.6780808640928404</v>
      </c>
      <c r="O128" s="729">
        <v>1.8070963560703894</v>
      </c>
      <c r="P128" s="729">
        <v>3.0261904217588409</v>
      </c>
      <c r="Q128" s="729">
        <v>1.7989515175906969</v>
      </c>
      <c r="R128" s="730">
        <v>100</v>
      </c>
      <c r="S128" s="729">
        <v>89.020528425351785</v>
      </c>
      <c r="T128" s="729">
        <v>83.96010317351876</v>
      </c>
      <c r="U128" s="729">
        <v>16.03989682648124</v>
      </c>
      <c r="V128" s="729">
        <v>10.979471574648215</v>
      </c>
      <c r="W128" s="730">
        <v>100</v>
      </c>
    </row>
    <row r="129" spans="1:23" ht="9.75" customHeight="1">
      <c r="A129" s="726">
        <v>2016</v>
      </c>
      <c r="B129" s="729">
        <v>13.243502149407028</v>
      </c>
      <c r="C129" s="729">
        <v>17.636921669038831</v>
      </c>
      <c r="D129" s="729">
        <v>5.2495850952411445</v>
      </c>
      <c r="E129" s="729">
        <v>2.2404569839718893</v>
      </c>
      <c r="F129" s="729">
        <v>1.0485859979714389</v>
      </c>
      <c r="G129" s="729">
        <v>4.2586638352197026</v>
      </c>
      <c r="H129" s="729">
        <v>9.3584721341411772</v>
      </c>
      <c r="I129" s="729">
        <v>1.450783536843584</v>
      </c>
      <c r="J129" s="729">
        <v>8.5463122331316477</v>
      </c>
      <c r="K129" s="729">
        <v>21.65229829555431</v>
      </c>
      <c r="L129" s="729">
        <v>4.0365827836731825</v>
      </c>
      <c r="M129" s="729">
        <v>1.0398632373932786</v>
      </c>
      <c r="N129" s="729">
        <v>3.6686573384536252</v>
      </c>
      <c r="O129" s="729">
        <v>1.7934176088182496</v>
      </c>
      <c r="P129" s="729">
        <v>3.0054603821213957</v>
      </c>
      <c r="Q129" s="729">
        <v>1.7704365124450769</v>
      </c>
      <c r="R129" s="730">
        <v>100</v>
      </c>
      <c r="S129" s="729">
        <v>89.076247812893143</v>
      </c>
      <c r="T129" s="729">
        <v>83.826662717651999</v>
      </c>
      <c r="U129" s="729">
        <v>16.173337075773571</v>
      </c>
      <c r="V129" s="729">
        <v>10.923751980532424</v>
      </c>
      <c r="W129" s="730">
        <v>100</v>
      </c>
    </row>
    <row r="130" spans="1:23" ht="15" customHeight="1">
      <c r="A130" s="726">
        <v>2017</v>
      </c>
      <c r="B130" s="729">
        <v>13.266681707056138</v>
      </c>
      <c r="C130" s="729">
        <v>17.647512441753573</v>
      </c>
      <c r="D130" s="729">
        <v>5.3900596233397788</v>
      </c>
      <c r="E130" s="729">
        <v>2.2444005670111262</v>
      </c>
      <c r="F130" s="729">
        <v>1.032302298950772</v>
      </c>
      <c r="G130" s="729">
        <v>4.302498454686658</v>
      </c>
      <c r="H130" s="729">
        <v>9.3186329623260526</v>
      </c>
      <c r="I130" s="729">
        <v>1.4421560489111485</v>
      </c>
      <c r="J130" s="729">
        <v>8.4247987130313504</v>
      </c>
      <c r="K130" s="729">
        <v>21.684899267362983</v>
      </c>
      <c r="L130" s="729">
        <v>4.0137390243129296</v>
      </c>
      <c r="M130" s="729">
        <v>1.0260001941547532</v>
      </c>
      <c r="N130" s="729">
        <v>3.6551117677592164</v>
      </c>
      <c r="O130" s="729">
        <v>1.7734966379528956</v>
      </c>
      <c r="P130" s="729">
        <v>3.028119304133515</v>
      </c>
      <c r="Q130" s="729">
        <v>1.7495904919643706</v>
      </c>
      <c r="R130" s="730">
        <v>100</v>
      </c>
      <c r="S130" s="729">
        <v>89.13524399110851</v>
      </c>
      <c r="T130" s="729">
        <v>83.745184367768729</v>
      </c>
      <c r="U130" s="729">
        <v>16.254815136938536</v>
      </c>
      <c r="V130" s="729">
        <v>10.864755513598757</v>
      </c>
      <c r="W130" s="730">
        <v>100</v>
      </c>
    </row>
    <row r="131" spans="1:23" ht="9.75" customHeight="1">
      <c r="A131" s="726">
        <v>2018</v>
      </c>
      <c r="B131" s="729">
        <v>13.312873882001334</v>
      </c>
      <c r="C131" s="729">
        <v>17.643387197534064</v>
      </c>
      <c r="D131" s="729">
        <v>5.5284653055679662</v>
      </c>
      <c r="E131" s="729">
        <v>2.2276404093436897</v>
      </c>
      <c r="F131" s="729">
        <v>1.0327188904822904</v>
      </c>
      <c r="G131" s="729">
        <v>4.2454276497369614</v>
      </c>
      <c r="H131" s="729">
        <v>9.3021462608690655</v>
      </c>
      <c r="I131" s="729">
        <v>1.4374169483288257</v>
      </c>
      <c r="J131" s="729">
        <v>8.3629823215339769</v>
      </c>
      <c r="K131" s="729">
        <v>21.765672167250401</v>
      </c>
      <c r="L131" s="729">
        <v>3.9924744303695747</v>
      </c>
      <c r="M131" s="729">
        <v>1.0200966628176293</v>
      </c>
      <c r="N131" s="729">
        <v>3.6439918663175428</v>
      </c>
      <c r="O131" s="729">
        <v>1.7534757572829558</v>
      </c>
      <c r="P131" s="729">
        <v>3.0032098005994547</v>
      </c>
      <c r="Q131" s="729">
        <v>1.7280201629606529</v>
      </c>
      <c r="R131" s="730">
        <v>100</v>
      </c>
      <c r="S131" s="729">
        <v>89.209454568762723</v>
      </c>
      <c r="T131" s="729">
        <v>83.680989263194746</v>
      </c>
      <c r="U131" s="729">
        <v>16.319010449801631</v>
      </c>
      <c r="V131" s="729">
        <v>10.790545144233667</v>
      </c>
      <c r="W131" s="730">
        <v>100</v>
      </c>
    </row>
    <row r="132" spans="1:23" ht="9.75" customHeight="1">
      <c r="A132" s="726">
        <v>2019</v>
      </c>
      <c r="B132" s="729">
        <v>13.288414136565462</v>
      </c>
      <c r="C132" s="729">
        <v>17.672991304267555</v>
      </c>
      <c r="D132" s="729">
        <v>5.630980946930185</v>
      </c>
      <c r="E132" s="729">
        <v>2.2414277801881304</v>
      </c>
      <c r="F132" s="729">
        <v>1.0179080855541913</v>
      </c>
      <c r="G132" s="729">
        <v>4.2905385446187081</v>
      </c>
      <c r="H132" s="729">
        <v>9.3232579457024443</v>
      </c>
      <c r="I132" s="729">
        <v>1.4587869822485207</v>
      </c>
      <c r="J132" s="729">
        <v>8.3885924821608242</v>
      </c>
      <c r="K132" s="729">
        <v>21.50724081270943</v>
      </c>
      <c r="L132" s="729">
        <v>3.9994921027610335</v>
      </c>
      <c r="M132" s="729">
        <v>1.0153241052719031</v>
      </c>
      <c r="N132" s="729">
        <v>3.6779895503512448</v>
      </c>
      <c r="O132" s="729">
        <v>1.7528364519196153</v>
      </c>
      <c r="P132" s="729">
        <v>3.0090593931449567</v>
      </c>
      <c r="Q132" s="729">
        <v>1.725160298719641</v>
      </c>
      <c r="R132" s="730">
        <v>100</v>
      </c>
      <c r="S132" s="729">
        <v>89.143799859686695</v>
      </c>
      <c r="T132" s="729">
        <v>83.512818912756515</v>
      </c>
      <c r="U132" s="729">
        <v>16.487182010357337</v>
      </c>
      <c r="V132" s="729">
        <v>10.856201063427152</v>
      </c>
      <c r="W132" s="730">
        <v>100</v>
      </c>
    </row>
    <row r="133" spans="1:23" ht="9.75" customHeight="1">
      <c r="A133" s="726">
        <v>2020</v>
      </c>
      <c r="B133" s="729">
        <v>13.195983580854412</v>
      </c>
      <c r="C133" s="729">
        <v>17.638197057579266</v>
      </c>
      <c r="D133" s="729">
        <v>5.7023980228001427</v>
      </c>
      <c r="E133" s="729">
        <v>2.2699857962979455</v>
      </c>
      <c r="F133" s="729">
        <v>1.0195097264279778</v>
      </c>
      <c r="G133" s="729">
        <v>4.2533612026481418</v>
      </c>
      <c r="H133" s="729">
        <v>9.2522445281884576</v>
      </c>
      <c r="I133" s="729">
        <v>1.4417560080453629</v>
      </c>
      <c r="J133" s="729">
        <v>8.3778174077455176</v>
      </c>
      <c r="K133" s="729">
        <v>21.598136633861774</v>
      </c>
      <c r="L133" s="729">
        <v>4.0181813416607293</v>
      </c>
      <c r="M133" s="729">
        <v>1.0160973589092743</v>
      </c>
      <c r="N133" s="729">
        <v>3.7016537432460517</v>
      </c>
      <c r="O133" s="729">
        <v>1.7586807720282627</v>
      </c>
      <c r="P133" s="729">
        <v>3.0182510149477495</v>
      </c>
      <c r="Q133" s="729">
        <v>1.7377462222420139</v>
      </c>
      <c r="R133" s="730">
        <v>100</v>
      </c>
      <c r="S133" s="729">
        <v>89.090177875623439</v>
      </c>
      <c r="T133" s="729">
        <v>83.3877798528233</v>
      </c>
      <c r="U133" s="729">
        <v>16.612220564659779</v>
      </c>
      <c r="V133" s="729">
        <v>10.909822541859636</v>
      </c>
      <c r="W133" s="730">
        <v>100</v>
      </c>
    </row>
    <row r="134" spans="1:23" ht="9.75" customHeight="1">
      <c r="A134" s="726">
        <v>2021</v>
      </c>
      <c r="B134" s="729">
        <v>13.06784317846269</v>
      </c>
      <c r="C134" s="729">
        <v>17.573749196448123</v>
      </c>
      <c r="D134" s="729">
        <v>5.7420853672320371</v>
      </c>
      <c r="E134" s="729">
        <v>2.275132762664331</v>
      </c>
      <c r="F134" s="729">
        <v>1.0286302884309722</v>
      </c>
      <c r="G134" s="729">
        <v>4.3609170469556862</v>
      </c>
      <c r="H134" s="729">
        <v>9.2148773214701993</v>
      </c>
      <c r="I134" s="729">
        <v>1.4280448876440213</v>
      </c>
      <c r="J134" s="729">
        <v>8.3198803149216936</v>
      </c>
      <c r="K134" s="729">
        <v>21.516523808094153</v>
      </c>
      <c r="L134" s="729">
        <v>4.3147087080298672</v>
      </c>
      <c r="M134" s="729">
        <v>1.0022707404686384</v>
      </c>
      <c r="N134" s="729">
        <v>3.6667608117463391</v>
      </c>
      <c r="O134" s="729">
        <v>1.7416581160505513</v>
      </c>
      <c r="P134" s="729">
        <v>3.0309275637719959</v>
      </c>
      <c r="Q134" s="729">
        <v>1.7159902408183161</v>
      </c>
      <c r="R134" s="730">
        <v>100</v>
      </c>
      <c r="S134" s="729">
        <v>89.172413534286051</v>
      </c>
      <c r="T134" s="729">
        <v>83.430328167054014</v>
      </c>
      <c r="U134" s="729">
        <v>16.569672186155596</v>
      </c>
      <c r="V134" s="729">
        <v>10.827586818923558</v>
      </c>
      <c r="W134" s="730">
        <v>100</v>
      </c>
    </row>
    <row r="135" spans="1:23" ht="15" customHeight="1">
      <c r="A135" s="726">
        <v>2022</v>
      </c>
      <c r="B135" s="729">
        <v>13.01840784464507</v>
      </c>
      <c r="C135" s="729">
        <v>17.532196494018908</v>
      </c>
      <c r="D135" s="729">
        <v>5.8528356763196934</v>
      </c>
      <c r="E135" s="729">
        <v>2.272290810289888</v>
      </c>
      <c r="F135" s="729">
        <v>1.0439234859148538</v>
      </c>
      <c r="G135" s="729">
        <v>4.5139266047627613</v>
      </c>
      <c r="H135" s="729">
        <v>9.2789313572929064</v>
      </c>
      <c r="I135" s="729">
        <v>1.4349325404748901</v>
      </c>
      <c r="J135" s="729">
        <v>8.2884720615584673</v>
      </c>
      <c r="K135" s="729">
        <v>21.395066815953321</v>
      </c>
      <c r="L135" s="729">
        <v>4.1779497452940877</v>
      </c>
      <c r="M135" s="729">
        <v>0.99305837691194454</v>
      </c>
      <c r="N135" s="729">
        <v>3.6761145343263042</v>
      </c>
      <c r="O135" s="729">
        <v>1.7609613889929421</v>
      </c>
      <c r="P135" s="729">
        <v>3.0450590600881529</v>
      </c>
      <c r="Q135" s="729">
        <v>1.7158732444104139</v>
      </c>
      <c r="R135" s="730">
        <v>100</v>
      </c>
      <c r="S135" s="729">
        <v>89.139827522760157</v>
      </c>
      <c r="T135" s="729">
        <v>83.286991846440472</v>
      </c>
      <c r="U135" s="729">
        <v>16.713008194814133</v>
      </c>
      <c r="V135" s="729">
        <v>10.860172518494439</v>
      </c>
      <c r="W135" s="730">
        <v>100</v>
      </c>
    </row>
    <row r="136" spans="1:23" ht="28" customHeight="1">
      <c r="A136" s="725"/>
      <c r="B136" s="1228" t="s">
        <v>60</v>
      </c>
      <c r="C136" s="1229"/>
      <c r="D136" s="1229"/>
      <c r="E136" s="1229"/>
      <c r="F136" s="1229"/>
      <c r="G136" s="1229"/>
      <c r="H136" s="1229"/>
      <c r="I136" s="1229"/>
      <c r="J136" s="1229"/>
      <c r="K136" s="1228" t="s">
        <v>60</v>
      </c>
      <c r="L136" s="1229"/>
      <c r="M136" s="1229"/>
      <c r="N136" s="1229"/>
      <c r="O136" s="1229"/>
      <c r="P136" s="1229"/>
      <c r="Q136" s="1229"/>
      <c r="R136" s="1229"/>
      <c r="S136" s="1228" t="s">
        <v>60</v>
      </c>
      <c r="T136" s="1229"/>
      <c r="U136" s="1229"/>
      <c r="V136" s="1229"/>
      <c r="W136" s="1229"/>
    </row>
    <row r="137" spans="1:23" ht="9.75" customHeight="1">
      <c r="A137" s="726">
        <v>1991</v>
      </c>
      <c r="B137" s="729">
        <v>53.888450728654476</v>
      </c>
      <c r="C137" s="729">
        <v>61.415258720747545</v>
      </c>
      <c r="D137" s="729">
        <v>74.037268100169072</v>
      </c>
      <c r="E137" s="729">
        <v>61.291417163239927</v>
      </c>
      <c r="F137" s="729">
        <v>65.150758734689262</v>
      </c>
      <c r="G137" s="729">
        <v>78.006751971351775</v>
      </c>
      <c r="H137" s="729">
        <v>66.631894907920326</v>
      </c>
      <c r="I137" s="729">
        <v>65.344898447102935</v>
      </c>
      <c r="J137" s="729">
        <v>61.398811740435093</v>
      </c>
      <c r="K137" s="729">
        <v>61.003123004134522</v>
      </c>
      <c r="L137" s="729">
        <v>57.085371571826229</v>
      </c>
      <c r="M137" s="729">
        <v>60.239049818327764</v>
      </c>
      <c r="N137" s="729">
        <v>61.957307939673868</v>
      </c>
      <c r="O137" s="729">
        <v>59.379412064862549</v>
      </c>
      <c r="P137" s="729">
        <v>68.895066903686768</v>
      </c>
      <c r="Q137" s="729">
        <v>63.997159657754999</v>
      </c>
      <c r="R137" s="729">
        <v>61.947642266506627</v>
      </c>
      <c r="S137" s="729">
        <v>61.935130616870268</v>
      </c>
      <c r="T137" s="729">
        <v>61.34944388658694</v>
      </c>
      <c r="U137" s="729">
        <v>66.698876548673923</v>
      </c>
      <c r="V137" s="729">
        <v>62.116876165239262</v>
      </c>
      <c r="W137" s="729">
        <v>61.947642266506627</v>
      </c>
    </row>
    <row r="138" spans="1:23" ht="9.75" customHeight="1">
      <c r="A138" s="726">
        <v>1992</v>
      </c>
      <c r="B138" s="729">
        <v>54.983782732424608</v>
      </c>
      <c r="C138" s="729">
        <v>62.200197569815039</v>
      </c>
      <c r="D138" s="729">
        <v>75.257183293619065</v>
      </c>
      <c r="E138" s="729">
        <v>65.948372642189867</v>
      </c>
      <c r="F138" s="729">
        <v>65.866449230124587</v>
      </c>
      <c r="G138" s="729">
        <v>78.939483316862621</v>
      </c>
      <c r="H138" s="729">
        <v>66.821831223495096</v>
      </c>
      <c r="I138" s="729">
        <v>70.062337587154587</v>
      </c>
      <c r="J138" s="729">
        <v>62.501801997563405</v>
      </c>
      <c r="K138" s="729">
        <v>62.117449137548867</v>
      </c>
      <c r="L138" s="729">
        <v>58.561440296131067</v>
      </c>
      <c r="M138" s="729">
        <v>61.371172119908501</v>
      </c>
      <c r="N138" s="729">
        <v>66.090252978480592</v>
      </c>
      <c r="O138" s="729">
        <v>63.328830171951424</v>
      </c>
      <c r="P138" s="729">
        <v>69.33312591701592</v>
      </c>
      <c r="Q138" s="729">
        <v>64.038822819698581</v>
      </c>
      <c r="R138" s="729">
        <v>63.124776620242457</v>
      </c>
      <c r="S138" s="729">
        <v>62.899544609435445</v>
      </c>
      <c r="T138" s="729">
        <v>62.275730720599697</v>
      </c>
      <c r="U138" s="729">
        <v>69.114063262695367</v>
      </c>
      <c r="V138" s="729">
        <v>65.716796192425321</v>
      </c>
      <c r="W138" s="729">
        <v>63.124776620242457</v>
      </c>
    </row>
    <row r="139" spans="1:23" ht="9.75" customHeight="1">
      <c r="A139" s="726">
        <v>1993</v>
      </c>
      <c r="B139" s="729">
        <v>58.095499320136234</v>
      </c>
      <c r="C139" s="729">
        <v>64.606385292419546</v>
      </c>
      <c r="D139" s="729">
        <v>76.986105728372252</v>
      </c>
      <c r="E139" s="729">
        <v>65.779851927064257</v>
      </c>
      <c r="F139" s="729">
        <v>68.422674919971698</v>
      </c>
      <c r="G139" s="729">
        <v>79.727617791971781</v>
      </c>
      <c r="H139" s="729">
        <v>69.339177929211246</v>
      </c>
      <c r="I139" s="729">
        <v>70.6148086284431</v>
      </c>
      <c r="J139" s="729">
        <v>63.767772722948152</v>
      </c>
      <c r="K139" s="729">
        <v>64.217512048591672</v>
      </c>
      <c r="L139" s="729">
        <v>60.968902437368108</v>
      </c>
      <c r="M139" s="729">
        <v>63.513854008773826</v>
      </c>
      <c r="N139" s="729">
        <v>65.931287431424636</v>
      </c>
      <c r="O139" s="729">
        <v>63.066087182296535</v>
      </c>
      <c r="P139" s="729">
        <v>70.144833776870669</v>
      </c>
      <c r="Q139" s="729">
        <v>63.625128034284494</v>
      </c>
      <c r="R139" s="729">
        <v>65.202615712279197</v>
      </c>
      <c r="S139" s="729">
        <v>65.164461342515779</v>
      </c>
      <c r="T139" s="729">
        <v>64.530075500092053</v>
      </c>
      <c r="U139" s="729">
        <v>69.312301863238247</v>
      </c>
      <c r="V139" s="729">
        <v>65.568137199538498</v>
      </c>
      <c r="W139" s="729">
        <v>65.202615712279197</v>
      </c>
    </row>
    <row r="140" spans="1:23" ht="15" customHeight="1">
      <c r="A140" s="726">
        <v>1994</v>
      </c>
      <c r="B140" s="729">
        <v>58.593389380462526</v>
      </c>
      <c r="C140" s="729">
        <v>64.722996596733736</v>
      </c>
      <c r="D140" s="729">
        <v>77.824173553115287</v>
      </c>
      <c r="E140" s="729">
        <v>64.961737673616341</v>
      </c>
      <c r="F140" s="729">
        <v>68.198634716913347</v>
      </c>
      <c r="G140" s="729">
        <v>80.347812007026846</v>
      </c>
      <c r="H140" s="729">
        <v>70.003881776569997</v>
      </c>
      <c r="I140" s="729">
        <v>69.254101383886635</v>
      </c>
      <c r="J140" s="729">
        <v>64.355684558734822</v>
      </c>
      <c r="K140" s="729">
        <v>64.707710641309461</v>
      </c>
      <c r="L140" s="729">
        <v>61.283110152766433</v>
      </c>
      <c r="M140" s="729">
        <v>63.277984179443685</v>
      </c>
      <c r="N140" s="729">
        <v>64.344651448518604</v>
      </c>
      <c r="O140" s="729">
        <v>62.336765671551099</v>
      </c>
      <c r="P140" s="729">
        <v>70.409083351408526</v>
      </c>
      <c r="Q140" s="729">
        <v>62.595620979894207</v>
      </c>
      <c r="R140" s="729">
        <v>65.469633497392593</v>
      </c>
      <c r="S140" s="729">
        <v>65.594054852842916</v>
      </c>
      <c r="T140" s="729">
        <v>64.937906549941175</v>
      </c>
      <c r="U140" s="729">
        <v>68.47510014094938</v>
      </c>
      <c r="V140" s="729">
        <v>64.406145271690193</v>
      </c>
      <c r="W140" s="729">
        <v>65.469633497392593</v>
      </c>
    </row>
    <row r="141" spans="1:23" ht="9.75" customHeight="1">
      <c r="A141" s="726">
        <v>1995</v>
      </c>
      <c r="B141" s="729">
        <v>59.201165645610068</v>
      </c>
      <c r="C141" s="729">
        <v>65.499435207334699</v>
      </c>
      <c r="D141" s="729">
        <v>77.822223930996572</v>
      </c>
      <c r="E141" s="729">
        <v>64.518676745611899</v>
      </c>
      <c r="F141" s="729">
        <v>68.23318199534593</v>
      </c>
      <c r="G141" s="729">
        <v>80.950844399835503</v>
      </c>
      <c r="H141" s="729">
        <v>70.904891961956267</v>
      </c>
      <c r="I141" s="729">
        <v>69.308368018585838</v>
      </c>
      <c r="J141" s="729">
        <v>65.304466422813277</v>
      </c>
      <c r="K141" s="729">
        <v>65.164745303936201</v>
      </c>
      <c r="L141" s="729">
        <v>61.280505668131873</v>
      </c>
      <c r="M141" s="729">
        <v>63.952121859709074</v>
      </c>
      <c r="N141" s="729">
        <v>65.151723121421668</v>
      </c>
      <c r="O141" s="729">
        <v>63.215163615149585</v>
      </c>
      <c r="P141" s="729">
        <v>70.622993185968866</v>
      </c>
      <c r="Q141" s="729">
        <v>64.300210685605023</v>
      </c>
      <c r="R141" s="729">
        <v>66.044749816634919</v>
      </c>
      <c r="S141" s="729">
        <v>66.164573755832933</v>
      </c>
      <c r="T141" s="729">
        <v>65.540219929443481</v>
      </c>
      <c r="U141" s="729">
        <v>68.79698634699605</v>
      </c>
      <c r="V141" s="729">
        <v>65.071860325259138</v>
      </c>
      <c r="W141" s="729">
        <v>66.044749816634919</v>
      </c>
    </row>
    <row r="142" spans="1:23" ht="9.75" customHeight="1">
      <c r="A142" s="726">
        <v>1996</v>
      </c>
      <c r="B142" s="729">
        <v>59.830005926117849</v>
      </c>
      <c r="C142" s="729">
        <v>65.959977239241098</v>
      </c>
      <c r="D142" s="729">
        <v>78.498272694608616</v>
      </c>
      <c r="E142" s="729">
        <v>65.120399689599211</v>
      </c>
      <c r="F142" s="729">
        <v>69.470994365235242</v>
      </c>
      <c r="G142" s="729">
        <v>81.64488005104262</v>
      </c>
      <c r="H142" s="729">
        <v>72.1333730292003</v>
      </c>
      <c r="I142" s="729">
        <v>70.777342658546445</v>
      </c>
      <c r="J142" s="729">
        <v>65.841585544679546</v>
      </c>
      <c r="K142" s="729">
        <v>66.816647351075318</v>
      </c>
      <c r="L142" s="729">
        <v>62.792953467469509</v>
      </c>
      <c r="M142" s="729">
        <v>67.327853484789841</v>
      </c>
      <c r="N142" s="729">
        <v>65.573737521270431</v>
      </c>
      <c r="O142" s="729">
        <v>63.64619266711906</v>
      </c>
      <c r="P142" s="729">
        <v>71.701539476554785</v>
      </c>
      <c r="Q142" s="729">
        <v>65.011116828149156</v>
      </c>
      <c r="R142" s="729">
        <v>67.016716255430168</v>
      </c>
      <c r="S142" s="729">
        <v>67.182701719870934</v>
      </c>
      <c r="T142" s="729">
        <v>66.589134671072301</v>
      </c>
      <c r="U142" s="729">
        <v>69.317649465104694</v>
      </c>
      <c r="V142" s="729">
        <v>65.706922996858367</v>
      </c>
      <c r="W142" s="729">
        <v>67.016716255430168</v>
      </c>
    </row>
    <row r="143" spans="1:23" ht="9.75" customHeight="1">
      <c r="A143" s="726">
        <v>1997</v>
      </c>
      <c r="B143" s="729">
        <v>59.695514628467031</v>
      </c>
      <c r="C143" s="729">
        <v>66.625225323732536</v>
      </c>
      <c r="D143" s="729">
        <v>78.617609027085649</v>
      </c>
      <c r="E143" s="729">
        <v>66.456211597323872</v>
      </c>
      <c r="F143" s="729">
        <v>68.976687926312067</v>
      </c>
      <c r="G143" s="729">
        <v>81.66409614476062</v>
      </c>
      <c r="H143" s="729">
        <v>72.732951026354513</v>
      </c>
      <c r="I143" s="729">
        <v>70.284997024097564</v>
      </c>
      <c r="J143" s="729">
        <v>66.023306586392451</v>
      </c>
      <c r="K143" s="729">
        <v>67.380765333872489</v>
      </c>
      <c r="L143" s="729">
        <v>62.717252388652703</v>
      </c>
      <c r="M143" s="729">
        <v>67.069188735699782</v>
      </c>
      <c r="N143" s="729">
        <v>65.910028458266225</v>
      </c>
      <c r="O143" s="729">
        <v>64.226026145079175</v>
      </c>
      <c r="P143" s="729">
        <v>72.577292216046146</v>
      </c>
      <c r="Q143" s="729">
        <v>65.043868993131881</v>
      </c>
      <c r="R143" s="729">
        <v>67.360136430601784</v>
      </c>
      <c r="S143" s="729">
        <v>67.517347164975732</v>
      </c>
      <c r="T143" s="729">
        <v>66.956749970213323</v>
      </c>
      <c r="U143" s="729">
        <v>69.566452276310486</v>
      </c>
      <c r="V143" s="729">
        <v>66.11211788925776</v>
      </c>
      <c r="W143" s="729">
        <v>67.360136430601784</v>
      </c>
    </row>
    <row r="144" spans="1:23" ht="9.75" customHeight="1">
      <c r="A144" s="726">
        <v>1998</v>
      </c>
      <c r="B144" s="729">
        <v>59.823373096162229</v>
      </c>
      <c r="C144" s="729">
        <v>66.636697675702877</v>
      </c>
      <c r="D144" s="729">
        <v>79.808517078263407</v>
      </c>
      <c r="E144" s="729">
        <v>68.20076874812375</v>
      </c>
      <c r="F144" s="729">
        <v>69.430552078230363</v>
      </c>
      <c r="G144" s="729">
        <v>82.423224605081273</v>
      </c>
      <c r="H144" s="729">
        <v>73.189037595060185</v>
      </c>
      <c r="I144" s="729">
        <v>72.300092532798914</v>
      </c>
      <c r="J144" s="729">
        <v>64.45890197566473</v>
      </c>
      <c r="K144" s="729">
        <v>67.836850706394117</v>
      </c>
      <c r="L144" s="729">
        <v>62.664984058662746</v>
      </c>
      <c r="M144" s="729">
        <v>66.642241746849095</v>
      </c>
      <c r="N144" s="729">
        <v>66.620114316701347</v>
      </c>
      <c r="O144" s="729">
        <v>66.451579760503975</v>
      </c>
      <c r="P144" s="729">
        <v>72.611007099833998</v>
      </c>
      <c r="Q144" s="729">
        <v>66.402841724394818</v>
      </c>
      <c r="R144" s="729">
        <v>67.608140821311608</v>
      </c>
      <c r="S144" s="729">
        <v>67.613375840887173</v>
      </c>
      <c r="T144" s="729">
        <v>67.012267008928063</v>
      </c>
      <c r="U144" s="729">
        <v>70.916509454972015</v>
      </c>
      <c r="V144" s="729">
        <v>67.566152724392651</v>
      </c>
      <c r="W144" s="729">
        <v>67.608140821311608</v>
      </c>
    </row>
    <row r="145" spans="1:23" ht="15" customHeight="1">
      <c r="A145" s="726">
        <v>1999</v>
      </c>
      <c r="B145" s="729">
        <v>60.669788608308984</v>
      </c>
      <c r="C145" s="729">
        <v>67.20002198603558</v>
      </c>
      <c r="D145" s="729">
        <v>80.243854338171545</v>
      </c>
      <c r="E145" s="729">
        <v>69.877567739654324</v>
      </c>
      <c r="F145" s="729">
        <v>69.574148301268252</v>
      </c>
      <c r="G145" s="729">
        <v>83.141228433496238</v>
      </c>
      <c r="H145" s="729">
        <v>73.55227493392249</v>
      </c>
      <c r="I145" s="729">
        <v>73.58855972521657</v>
      </c>
      <c r="J145" s="729">
        <v>64.336759628337745</v>
      </c>
      <c r="K145" s="729">
        <v>68.786472663563003</v>
      </c>
      <c r="L145" s="729">
        <v>63.067280326236748</v>
      </c>
      <c r="M145" s="729">
        <v>68.147764971029147</v>
      </c>
      <c r="N145" s="729">
        <v>67.869926454235028</v>
      </c>
      <c r="O145" s="729">
        <v>67.470218108125053</v>
      </c>
      <c r="P145" s="729">
        <v>72.960184495223501</v>
      </c>
      <c r="Q145" s="729">
        <v>67.024668674184909</v>
      </c>
      <c r="R145" s="729">
        <v>68.260854811891946</v>
      </c>
      <c r="S145" s="729">
        <v>68.198531671959472</v>
      </c>
      <c r="T145" s="729">
        <v>67.613574688034916</v>
      </c>
      <c r="U145" s="729">
        <v>71.860069865116472</v>
      </c>
      <c r="V145" s="729">
        <v>68.75865885355968</v>
      </c>
      <c r="W145" s="729">
        <v>68.260854811891946</v>
      </c>
    </row>
    <row r="146" spans="1:23" ht="9.75" customHeight="1">
      <c r="A146" s="726">
        <v>2000</v>
      </c>
      <c r="B146" s="729">
        <v>59.8646759738605</v>
      </c>
      <c r="C146" s="729">
        <v>67.025826460397568</v>
      </c>
      <c r="D146" s="729">
        <v>80.927851652770471</v>
      </c>
      <c r="E146" s="729">
        <v>70.047155683215479</v>
      </c>
      <c r="F146" s="729">
        <v>68.411252263654291</v>
      </c>
      <c r="G146" s="729">
        <v>82.429159962362533</v>
      </c>
      <c r="H146" s="729">
        <v>73.05988635408184</v>
      </c>
      <c r="I146" s="729">
        <v>74.529424377553511</v>
      </c>
      <c r="J146" s="729">
        <v>64.475406625700629</v>
      </c>
      <c r="K146" s="729">
        <v>69.099230585956491</v>
      </c>
      <c r="L146" s="729">
        <v>62.92432276487871</v>
      </c>
      <c r="M146" s="729">
        <v>67.464699692546517</v>
      </c>
      <c r="N146" s="729">
        <v>68.66989480198383</v>
      </c>
      <c r="O146" s="729">
        <v>67.755513976033328</v>
      </c>
      <c r="P146" s="729">
        <v>73.370766928805068</v>
      </c>
      <c r="Q146" s="729">
        <v>66.714206518165383</v>
      </c>
      <c r="R146" s="729">
        <v>68.163995438027683</v>
      </c>
      <c r="S146" s="729">
        <v>68.039400660595774</v>
      </c>
      <c r="T146" s="729">
        <v>67.424231961966342</v>
      </c>
      <c r="U146" s="729">
        <v>72.345103611883161</v>
      </c>
      <c r="V146" s="729">
        <v>69.174383312932562</v>
      </c>
      <c r="W146" s="729">
        <v>68.163995438027683</v>
      </c>
    </row>
    <row r="147" spans="1:23" ht="9.75" customHeight="1">
      <c r="A147" s="726">
        <v>2001</v>
      </c>
      <c r="B147" s="729">
        <v>60.863187505861447</v>
      </c>
      <c r="C147" s="729">
        <v>67.583963598317311</v>
      </c>
      <c r="D147" s="729">
        <v>82.276766910900093</v>
      </c>
      <c r="E147" s="729">
        <v>71.844691968863614</v>
      </c>
      <c r="F147" s="729">
        <v>68.381013554680237</v>
      </c>
      <c r="G147" s="729">
        <v>81.87325364784131</v>
      </c>
      <c r="H147" s="729">
        <v>73.906713855253415</v>
      </c>
      <c r="I147" s="729">
        <v>74.921601197446918</v>
      </c>
      <c r="J147" s="729">
        <v>64.585059188543397</v>
      </c>
      <c r="K147" s="729">
        <v>69.889128778354532</v>
      </c>
      <c r="L147" s="729">
        <v>63.688832702729151</v>
      </c>
      <c r="M147" s="729">
        <v>66.618216064411442</v>
      </c>
      <c r="N147" s="729">
        <v>69.72628193847008</v>
      </c>
      <c r="O147" s="729">
        <v>68.639819391014242</v>
      </c>
      <c r="P147" s="729">
        <v>73.925073567008255</v>
      </c>
      <c r="Q147" s="729">
        <v>66.928707511153434</v>
      </c>
      <c r="R147" s="729">
        <v>68.83549987363547</v>
      </c>
      <c r="S147" s="729">
        <v>68.679393987104106</v>
      </c>
      <c r="T147" s="729">
        <v>68.04425790829734</v>
      </c>
      <c r="U147" s="729">
        <v>73.357549215753423</v>
      </c>
      <c r="V147" s="729">
        <v>70.109416959280011</v>
      </c>
      <c r="W147" s="729">
        <v>68.83549987363547</v>
      </c>
    </row>
    <row r="148" spans="1:23" ht="9.75" customHeight="1">
      <c r="A148" s="726">
        <v>2002</v>
      </c>
      <c r="B148" s="729">
        <v>61.745484304650738</v>
      </c>
      <c r="C148" s="729">
        <v>68.842322173308247</v>
      </c>
      <c r="D148" s="729">
        <v>82.559073900822682</v>
      </c>
      <c r="E148" s="729">
        <v>73.709552975380291</v>
      </c>
      <c r="F148" s="729">
        <v>69.046574417267436</v>
      </c>
      <c r="G148" s="729">
        <v>82.727909555720657</v>
      </c>
      <c r="H148" s="729">
        <v>74.637811763683715</v>
      </c>
      <c r="I148" s="729">
        <v>76.259809110919122</v>
      </c>
      <c r="J148" s="729">
        <v>66.308362624473048</v>
      </c>
      <c r="K148" s="729">
        <v>70.682632275752468</v>
      </c>
      <c r="L148" s="729">
        <v>64.459223500796597</v>
      </c>
      <c r="M148" s="729">
        <v>68.274848433734675</v>
      </c>
      <c r="N148" s="729">
        <v>70.406749639072402</v>
      </c>
      <c r="O148" s="729">
        <v>69.922513609778861</v>
      </c>
      <c r="P148" s="729">
        <v>74.886758861444306</v>
      </c>
      <c r="Q148" s="729">
        <v>68.012182204630449</v>
      </c>
      <c r="R148" s="729">
        <v>69.824243567968793</v>
      </c>
      <c r="S148" s="729">
        <v>69.645826815991484</v>
      </c>
      <c r="T148" s="729">
        <v>69.051170995039385</v>
      </c>
      <c r="U148" s="729">
        <v>74.224028038983008</v>
      </c>
      <c r="V148" s="729">
        <v>71.263681093029021</v>
      </c>
      <c r="W148" s="729">
        <v>69.824243567968793</v>
      </c>
    </row>
    <row r="149" spans="1:23" ht="9.75" customHeight="1">
      <c r="A149" s="726">
        <v>2003</v>
      </c>
      <c r="B149" s="729">
        <v>61.783587519488634</v>
      </c>
      <c r="C149" s="729">
        <v>68.84341093689234</v>
      </c>
      <c r="D149" s="729">
        <v>82.817805230220628</v>
      </c>
      <c r="E149" s="729">
        <v>74.190190557493295</v>
      </c>
      <c r="F149" s="729">
        <v>68.95449569134486</v>
      </c>
      <c r="G149" s="729">
        <v>83.684972104956216</v>
      </c>
      <c r="H149" s="729">
        <v>74.755995674238036</v>
      </c>
      <c r="I149" s="729">
        <v>77.071682323649156</v>
      </c>
      <c r="J149" s="729">
        <v>66.788823885768124</v>
      </c>
      <c r="K149" s="729">
        <v>71.163091858328329</v>
      </c>
      <c r="L149" s="729">
        <v>65.334508645387032</v>
      </c>
      <c r="M149" s="729">
        <v>68.221387604475368</v>
      </c>
      <c r="N149" s="729">
        <v>70.383568180897257</v>
      </c>
      <c r="O149" s="729">
        <v>69.788367540746577</v>
      </c>
      <c r="P149" s="729">
        <v>74.487116880769335</v>
      </c>
      <c r="Q149" s="729">
        <v>67.983003732148845</v>
      </c>
      <c r="R149" s="729">
        <v>70.070732933839011</v>
      </c>
      <c r="S149" s="729">
        <v>69.903821690920424</v>
      </c>
      <c r="T149" s="729">
        <v>69.317782519273294</v>
      </c>
      <c r="U149" s="729">
        <v>74.348642121236026</v>
      </c>
      <c r="V149" s="729">
        <v>71.406471771763592</v>
      </c>
      <c r="W149" s="729">
        <v>70.070732933839011</v>
      </c>
    </row>
    <row r="150" spans="1:23" ht="15" customHeight="1">
      <c r="A150" s="726">
        <v>2004</v>
      </c>
      <c r="B150" s="729">
        <v>61.80933897968238</v>
      </c>
      <c r="C150" s="729">
        <v>68.423483538508734</v>
      </c>
      <c r="D150" s="729">
        <v>83.002620437479223</v>
      </c>
      <c r="E150" s="729">
        <v>73.404586829670734</v>
      </c>
      <c r="F150" s="729">
        <v>70.341229630322673</v>
      </c>
      <c r="G150" s="729">
        <v>83.757124547021434</v>
      </c>
      <c r="H150" s="729">
        <v>74.986218508077215</v>
      </c>
      <c r="I150" s="729">
        <v>76.768009452075887</v>
      </c>
      <c r="J150" s="729">
        <v>67.587377217448775</v>
      </c>
      <c r="K150" s="729">
        <v>70.37787270668575</v>
      </c>
      <c r="L150" s="729">
        <v>64.865918665548932</v>
      </c>
      <c r="M150" s="729">
        <v>65.928604999797415</v>
      </c>
      <c r="N150" s="729">
        <v>69.606154846096615</v>
      </c>
      <c r="O150" s="729">
        <v>69.019823316688075</v>
      </c>
      <c r="P150" s="729">
        <v>74.427693413902716</v>
      </c>
      <c r="Q150" s="729">
        <v>66.956252065532411</v>
      </c>
      <c r="R150" s="729">
        <v>69.803344336709159</v>
      </c>
      <c r="S150" s="729">
        <v>69.699004434457265</v>
      </c>
      <c r="T150" s="729">
        <v>69.10887489327601</v>
      </c>
      <c r="U150" s="729">
        <v>73.774824685722706</v>
      </c>
      <c r="V150" s="729">
        <v>70.638310091786494</v>
      </c>
      <c r="W150" s="729">
        <v>69.803344336709159</v>
      </c>
    </row>
    <row r="151" spans="1:23" ht="9.75" customHeight="1">
      <c r="A151" s="726">
        <v>2005</v>
      </c>
      <c r="B151" s="729">
        <v>62.032722571012677</v>
      </c>
      <c r="C151" s="729">
        <v>68.729530392072306</v>
      </c>
      <c r="D151" s="729">
        <v>83.251852961032213</v>
      </c>
      <c r="E151" s="729">
        <v>73.81427848872903</v>
      </c>
      <c r="F151" s="729">
        <v>72.115185539816082</v>
      </c>
      <c r="G151" s="729">
        <v>83.784081561268962</v>
      </c>
      <c r="H151" s="729">
        <v>75.388200898631439</v>
      </c>
      <c r="I151" s="729">
        <v>77.598486535417351</v>
      </c>
      <c r="J151" s="729">
        <v>67.789600245670925</v>
      </c>
      <c r="K151" s="729">
        <v>70.552947076840894</v>
      </c>
      <c r="L151" s="729">
        <v>65.060250690498293</v>
      </c>
      <c r="M151" s="729">
        <v>65.150891711548653</v>
      </c>
      <c r="N151" s="729">
        <v>70.051172485388307</v>
      </c>
      <c r="O151" s="729">
        <v>68.595853246953055</v>
      </c>
      <c r="P151" s="729">
        <v>74.910139759075122</v>
      </c>
      <c r="Q151" s="729">
        <v>66.933576440146254</v>
      </c>
      <c r="R151" s="729">
        <v>70.058821312506709</v>
      </c>
      <c r="S151" s="729">
        <v>69.955471434628038</v>
      </c>
      <c r="T151" s="729">
        <v>69.360786271725232</v>
      </c>
      <c r="U151" s="729">
        <v>74.0740280251961</v>
      </c>
      <c r="V151" s="729">
        <v>70.895021725650537</v>
      </c>
      <c r="W151" s="729">
        <v>70.058821312506709</v>
      </c>
    </row>
    <row r="152" spans="1:23" ht="9.75" customHeight="1">
      <c r="A152" s="726">
        <v>2006</v>
      </c>
      <c r="B152" s="729">
        <v>60.839477414282889</v>
      </c>
      <c r="C152" s="729">
        <v>67.833317923849876</v>
      </c>
      <c r="D152" s="729">
        <v>83.300937366450199</v>
      </c>
      <c r="E152" s="729">
        <v>73.677836019066262</v>
      </c>
      <c r="F152" s="729">
        <v>71.35940452323527</v>
      </c>
      <c r="G152" s="729">
        <v>83.573040984244429</v>
      </c>
      <c r="H152" s="729">
        <v>75.079725589099965</v>
      </c>
      <c r="I152" s="729">
        <v>76.95292357532206</v>
      </c>
      <c r="J152" s="729">
        <v>67.722640738236606</v>
      </c>
      <c r="K152" s="729">
        <v>70.0938147748614</v>
      </c>
      <c r="L152" s="729">
        <v>64.540991752187779</v>
      </c>
      <c r="M152" s="729">
        <v>63.884146306809157</v>
      </c>
      <c r="N152" s="729">
        <v>68.857254960996741</v>
      </c>
      <c r="O152" s="729">
        <v>67.676623689913455</v>
      </c>
      <c r="P152" s="729">
        <v>73.516281342651823</v>
      </c>
      <c r="Q152" s="729">
        <v>65.99237228143727</v>
      </c>
      <c r="R152" s="729">
        <v>69.357154546891749</v>
      </c>
      <c r="S152" s="729">
        <v>69.270624905673074</v>
      </c>
      <c r="T152" s="729">
        <v>68.645102429403636</v>
      </c>
      <c r="U152" s="729">
        <v>73.445487039756102</v>
      </c>
      <c r="V152" s="729">
        <v>70.054679514831733</v>
      </c>
      <c r="W152" s="729">
        <v>69.357154546891749</v>
      </c>
    </row>
    <row r="153" spans="1:23" ht="9.75" customHeight="1">
      <c r="A153" s="726">
        <v>2007</v>
      </c>
      <c r="B153" s="729">
        <v>60.136333426955858</v>
      </c>
      <c r="C153" s="729">
        <v>67.217610489293364</v>
      </c>
      <c r="D153" s="729">
        <v>83.073865410898136</v>
      </c>
      <c r="E153" s="729">
        <v>72.195351170649531</v>
      </c>
      <c r="F153" s="729">
        <v>71.362681553158978</v>
      </c>
      <c r="G153" s="729">
        <v>83.376218733361952</v>
      </c>
      <c r="H153" s="729">
        <v>75.460380504368828</v>
      </c>
      <c r="I153" s="729">
        <v>75.244628441361058</v>
      </c>
      <c r="J153" s="729">
        <v>67.764779047050368</v>
      </c>
      <c r="K153" s="729">
        <v>69.742710119721025</v>
      </c>
      <c r="L153" s="729">
        <v>63.537269195868078</v>
      </c>
      <c r="M153" s="729">
        <v>63.168041888204677</v>
      </c>
      <c r="N153" s="729">
        <v>67.437243619292417</v>
      </c>
      <c r="O153" s="729">
        <v>65.401504760968649</v>
      </c>
      <c r="P153" s="729">
        <v>73.780557629957258</v>
      </c>
      <c r="Q153" s="729">
        <v>64.752984469986927</v>
      </c>
      <c r="R153" s="729">
        <v>68.847377248279457</v>
      </c>
      <c r="S153" s="729">
        <v>68.894446120586849</v>
      </c>
      <c r="T153" s="729">
        <v>68.264847151611903</v>
      </c>
      <c r="U153" s="729">
        <v>72.205446142755065</v>
      </c>
      <c r="V153" s="729">
        <v>68.466508479830807</v>
      </c>
      <c r="W153" s="729">
        <v>68.847377248279457</v>
      </c>
    </row>
    <row r="154" spans="1:23" ht="9.75" customHeight="1">
      <c r="A154" s="726">
        <v>2008</v>
      </c>
      <c r="B154" s="729">
        <v>61.15489627787926</v>
      </c>
      <c r="C154" s="729">
        <v>67.934154803672158</v>
      </c>
      <c r="D154" s="729">
        <v>82.902939667245732</v>
      </c>
      <c r="E154" s="729">
        <v>71.795366189990204</v>
      </c>
      <c r="F154" s="729">
        <v>73.434224286925001</v>
      </c>
      <c r="G154" s="729">
        <v>83.655655024803693</v>
      </c>
      <c r="H154" s="729">
        <v>75.56042159265165</v>
      </c>
      <c r="I154" s="729">
        <v>75.506741217198012</v>
      </c>
      <c r="J154" s="729">
        <v>67.762147607268759</v>
      </c>
      <c r="K154" s="729">
        <v>69.462353578237654</v>
      </c>
      <c r="L154" s="729">
        <v>64.291831484993537</v>
      </c>
      <c r="M154" s="729">
        <v>63.216594066999598</v>
      </c>
      <c r="N154" s="729">
        <v>68.43076565775614</v>
      </c>
      <c r="O154" s="729">
        <v>65.355600830532055</v>
      </c>
      <c r="P154" s="729">
        <v>73.731614781559557</v>
      </c>
      <c r="Q154" s="729">
        <v>65.392567377577876</v>
      </c>
      <c r="R154" s="729">
        <v>69.205910498686862</v>
      </c>
      <c r="S154" s="729">
        <v>69.246367914498805</v>
      </c>
      <c r="T154" s="729">
        <v>68.622909293417763</v>
      </c>
      <c r="U154" s="729">
        <v>72.543756851452827</v>
      </c>
      <c r="V154" s="729">
        <v>68.877997213023818</v>
      </c>
      <c r="W154" s="729">
        <v>69.205910498686862</v>
      </c>
    </row>
    <row r="155" spans="1:23" ht="9.75" customHeight="1">
      <c r="A155" s="726">
        <v>2009</v>
      </c>
      <c r="B155" s="729">
        <v>65.157572093928053</v>
      </c>
      <c r="C155" s="729">
        <v>69.052090363620124</v>
      </c>
      <c r="D155" s="729">
        <v>83.343617070284466</v>
      </c>
      <c r="E155" s="729">
        <v>73.44254584391895</v>
      </c>
      <c r="F155" s="729">
        <v>76.264243606350206</v>
      </c>
      <c r="G155" s="729">
        <v>85.46763359314528</v>
      </c>
      <c r="H155" s="729">
        <v>77.515425468811443</v>
      </c>
      <c r="I155" s="729">
        <v>77.865814803440585</v>
      </c>
      <c r="J155" s="729">
        <v>70.512176706163245</v>
      </c>
      <c r="K155" s="729">
        <v>72.18496106117388</v>
      </c>
      <c r="L155" s="729">
        <v>66.188521522377982</v>
      </c>
      <c r="M155" s="729">
        <v>69.045540393980204</v>
      </c>
      <c r="N155" s="729">
        <v>70.202624130033257</v>
      </c>
      <c r="O155" s="729">
        <v>68.232152183936549</v>
      </c>
      <c r="P155" s="729">
        <v>75.89901749478696</v>
      </c>
      <c r="Q155" s="729">
        <v>68.28744528303865</v>
      </c>
      <c r="R155" s="729">
        <v>71.635928665826967</v>
      </c>
      <c r="S155" s="729">
        <v>71.700337128532311</v>
      </c>
      <c r="T155" s="729">
        <v>71.143833825346277</v>
      </c>
      <c r="U155" s="729">
        <v>74.392919730407527</v>
      </c>
      <c r="V155" s="729">
        <v>71.119554425994039</v>
      </c>
      <c r="W155" s="729">
        <v>71.635928665826967</v>
      </c>
    </row>
    <row r="156" spans="1:23" ht="9.75" customHeight="1">
      <c r="A156" s="726">
        <v>2010</v>
      </c>
      <c r="B156" s="729">
        <v>61.551694471748149</v>
      </c>
      <c r="C156" s="729">
        <v>66.513730508761967</v>
      </c>
      <c r="D156" s="729">
        <v>82.619079514099738</v>
      </c>
      <c r="E156" s="729">
        <v>71.837614851414315</v>
      </c>
      <c r="F156" s="729">
        <v>73.133317619747942</v>
      </c>
      <c r="G156" s="729">
        <v>84.116687007093446</v>
      </c>
      <c r="H156" s="729">
        <v>75.273871443951961</v>
      </c>
      <c r="I156" s="729">
        <v>76.935885876425445</v>
      </c>
      <c r="J156" s="729">
        <v>67.390596634835688</v>
      </c>
      <c r="K156" s="729">
        <v>70.211786391964736</v>
      </c>
      <c r="L156" s="729">
        <v>64.224393349092409</v>
      </c>
      <c r="M156" s="729">
        <v>66.581477157732422</v>
      </c>
      <c r="N156" s="729">
        <v>68.732554775098635</v>
      </c>
      <c r="O156" s="729">
        <v>65.744786696010905</v>
      </c>
      <c r="P156" s="729">
        <v>75.34464929001723</v>
      </c>
      <c r="Q156" s="729">
        <v>65.869418140635702</v>
      </c>
      <c r="R156" s="729">
        <v>69.244571242199711</v>
      </c>
      <c r="S156" s="729">
        <v>69.234816198597386</v>
      </c>
      <c r="T156" s="729">
        <v>68.60129795871228</v>
      </c>
      <c r="U156" s="729">
        <v>72.861218835277796</v>
      </c>
      <c r="V156" s="729">
        <v>69.32283704895265</v>
      </c>
      <c r="W156" s="729">
        <v>69.244571242199711</v>
      </c>
    </row>
    <row r="157" spans="1:23" ht="9.75" customHeight="1">
      <c r="A157" s="726">
        <v>2011</v>
      </c>
      <c r="B157" s="729">
        <v>60.699999669072703</v>
      </c>
      <c r="C157" s="729">
        <v>65.702296403819943</v>
      </c>
      <c r="D157" s="729">
        <v>82.728461676931644</v>
      </c>
      <c r="E157" s="729">
        <v>71.60298931939009</v>
      </c>
      <c r="F157" s="729">
        <v>74.09494510943442</v>
      </c>
      <c r="G157" s="729">
        <v>84.584404448912338</v>
      </c>
      <c r="H157" s="729">
        <v>75.257675288555305</v>
      </c>
      <c r="I157" s="729">
        <v>75.945030171166849</v>
      </c>
      <c r="J157" s="729">
        <v>66.878823855912216</v>
      </c>
      <c r="K157" s="729">
        <v>70.266778546492702</v>
      </c>
      <c r="L157" s="729">
        <v>63.837894418707471</v>
      </c>
      <c r="M157" s="729">
        <v>64.677202570614426</v>
      </c>
      <c r="N157" s="729">
        <v>68.59747163476483</v>
      </c>
      <c r="O157" s="729">
        <v>66.177390820918419</v>
      </c>
      <c r="P157" s="729">
        <v>74.704665237390088</v>
      </c>
      <c r="Q157" s="729">
        <v>65.158162588710738</v>
      </c>
      <c r="R157" s="729">
        <v>68.833740884885188</v>
      </c>
      <c r="S157" s="729">
        <v>68.80511667367324</v>
      </c>
      <c r="T157" s="729">
        <v>68.147738650848439</v>
      </c>
      <c r="U157" s="729">
        <v>72.724299561034059</v>
      </c>
      <c r="V157" s="729">
        <v>69.065911280117973</v>
      </c>
      <c r="W157" s="729">
        <v>68.833740884885188</v>
      </c>
    </row>
    <row r="158" spans="1:23" ht="9.75" customHeight="1">
      <c r="A158" s="726">
        <v>2012</v>
      </c>
      <c r="B158" s="729">
        <v>60.699839550838483</v>
      </c>
      <c r="C158" s="729">
        <v>65.690500157315526</v>
      </c>
      <c r="D158" s="729">
        <v>83.477235143576536</v>
      </c>
      <c r="E158" s="729">
        <v>70.722736314095528</v>
      </c>
      <c r="F158" s="729">
        <v>72.619640832024473</v>
      </c>
      <c r="G158" s="729">
        <v>83.590830859874117</v>
      </c>
      <c r="H158" s="729">
        <v>75.223581214472389</v>
      </c>
      <c r="I158" s="729">
        <v>74.833572945901764</v>
      </c>
      <c r="J158" s="729">
        <v>66.728236787952071</v>
      </c>
      <c r="K158" s="729">
        <v>70.230255888627539</v>
      </c>
      <c r="L158" s="729">
        <v>63.141284858797157</v>
      </c>
      <c r="M158" s="729">
        <v>64.241765680166054</v>
      </c>
      <c r="N158" s="729">
        <v>69.161314910317543</v>
      </c>
      <c r="O158" s="729">
        <v>64.783289814439314</v>
      </c>
      <c r="P158" s="729">
        <v>74.126682948734384</v>
      </c>
      <c r="Q158" s="729">
        <v>65.237330932642536</v>
      </c>
      <c r="R158" s="729">
        <v>68.679211614891713</v>
      </c>
      <c r="S158" s="729">
        <v>68.676862786204012</v>
      </c>
      <c r="T158" s="729">
        <v>67.980597117961622</v>
      </c>
      <c r="U158" s="729">
        <v>72.636741987138265</v>
      </c>
      <c r="V158" s="729">
        <v>68.698202936823478</v>
      </c>
      <c r="W158" s="729">
        <v>68.679211614891713</v>
      </c>
    </row>
    <row r="159" spans="1:23" ht="9.75" customHeight="1">
      <c r="A159" s="726">
        <v>2013</v>
      </c>
      <c r="B159" s="729">
        <v>61.09820891221203</v>
      </c>
      <c r="C159" s="729">
        <v>65.7946959417785</v>
      </c>
      <c r="D159" s="729">
        <v>84.484768906067586</v>
      </c>
      <c r="E159" s="729">
        <v>71.245202274017814</v>
      </c>
      <c r="F159" s="729">
        <v>73.583440222005365</v>
      </c>
      <c r="G159" s="729">
        <v>83.8723154339595</v>
      </c>
      <c r="H159" s="729">
        <v>75.708001487031268</v>
      </c>
      <c r="I159" s="729">
        <v>74.45216383904193</v>
      </c>
      <c r="J159" s="729">
        <v>67.182330733752806</v>
      </c>
      <c r="K159" s="729">
        <v>71.004997806494501</v>
      </c>
      <c r="L159" s="729">
        <v>64.338388588290428</v>
      </c>
      <c r="M159" s="729">
        <v>65.395919375237369</v>
      </c>
      <c r="N159" s="729">
        <v>69.484811068543266</v>
      </c>
      <c r="O159" s="729">
        <v>65.16920930228423</v>
      </c>
      <c r="P159" s="729">
        <v>73.93876206473152</v>
      </c>
      <c r="Q159" s="729">
        <v>65.65635718449164</v>
      </c>
      <c r="R159" s="729">
        <v>69.165740661256876</v>
      </c>
      <c r="S159" s="729">
        <v>69.185490066510553</v>
      </c>
      <c r="T159" s="729">
        <v>68.462203452481461</v>
      </c>
      <c r="U159" s="729">
        <v>73.131065167016416</v>
      </c>
      <c r="V159" s="729">
        <v>69.006815328272864</v>
      </c>
      <c r="W159" s="729">
        <v>69.165740661256876</v>
      </c>
    </row>
    <row r="160" spans="1:23" ht="9.75" customHeight="1">
      <c r="A160" s="726">
        <v>2014</v>
      </c>
      <c r="B160" s="729">
        <v>60.813124394889378</v>
      </c>
      <c r="C160" s="729">
        <v>65.434733013482585</v>
      </c>
      <c r="D160" s="729">
        <v>84.603455261100706</v>
      </c>
      <c r="E160" s="729">
        <v>71.451140911681648</v>
      </c>
      <c r="F160" s="729">
        <v>73.614589836430525</v>
      </c>
      <c r="G160" s="729">
        <v>83.442391589263195</v>
      </c>
      <c r="H160" s="729">
        <v>74.814320329191844</v>
      </c>
      <c r="I160" s="729">
        <v>74.685490991990918</v>
      </c>
      <c r="J160" s="729">
        <v>66.845944962858439</v>
      </c>
      <c r="K160" s="729">
        <v>71.501412930697811</v>
      </c>
      <c r="L160" s="729">
        <v>64.723113104345714</v>
      </c>
      <c r="M160" s="729">
        <v>63.82913543867577</v>
      </c>
      <c r="N160" s="729">
        <v>67.997646562660421</v>
      </c>
      <c r="O160" s="729">
        <v>65.521731645612761</v>
      </c>
      <c r="P160" s="729">
        <v>73.92689427832218</v>
      </c>
      <c r="Q160" s="729">
        <v>65.329399255946228</v>
      </c>
      <c r="R160" s="729">
        <v>68.991038528219505</v>
      </c>
      <c r="S160" s="729">
        <v>69.040435054392603</v>
      </c>
      <c r="T160" s="729">
        <v>68.2978553877753</v>
      </c>
      <c r="U160" s="729">
        <v>72.873289574113514</v>
      </c>
      <c r="V160" s="729">
        <v>68.595484144347552</v>
      </c>
      <c r="W160" s="729">
        <v>68.991038528219505</v>
      </c>
    </row>
    <row r="161" spans="1:23" ht="9.75" customHeight="1">
      <c r="A161" s="726">
        <v>2015</v>
      </c>
      <c r="B161" s="729">
        <v>60.11722632965656</v>
      </c>
      <c r="C161" s="729">
        <v>65.647615822703386</v>
      </c>
      <c r="D161" s="729">
        <v>84.712487009592678</v>
      </c>
      <c r="E161" s="729">
        <v>71.661394394615556</v>
      </c>
      <c r="F161" s="729">
        <v>72.887691164940307</v>
      </c>
      <c r="G161" s="729">
        <v>83.724446192264153</v>
      </c>
      <c r="H161" s="729">
        <v>75.170733066729355</v>
      </c>
      <c r="I161" s="729">
        <v>75.974196351493276</v>
      </c>
      <c r="J161" s="729">
        <v>68.52717323992951</v>
      </c>
      <c r="K161" s="729">
        <v>71.450986135713222</v>
      </c>
      <c r="L161" s="729">
        <v>63.965532270149573</v>
      </c>
      <c r="M161" s="729">
        <v>63.999863084626931</v>
      </c>
      <c r="N161" s="729">
        <v>67.711185713975027</v>
      </c>
      <c r="O161" s="729">
        <v>65.837205605420735</v>
      </c>
      <c r="P161" s="729">
        <v>74.623649657689555</v>
      </c>
      <c r="Q161" s="729">
        <v>65.449730806426345</v>
      </c>
      <c r="R161" s="729">
        <v>69.099749450775533</v>
      </c>
      <c r="S161" s="729">
        <v>69.141314758264144</v>
      </c>
      <c r="T161" s="729">
        <v>68.383713635888455</v>
      </c>
      <c r="U161" s="729">
        <v>73.106667344610869</v>
      </c>
      <c r="V161" s="729">
        <v>68.764578110462182</v>
      </c>
      <c r="W161" s="729">
        <v>69.099749450775533</v>
      </c>
    </row>
    <row r="162" spans="1:23" ht="9.75" customHeight="1">
      <c r="A162" s="726">
        <v>2016</v>
      </c>
      <c r="B162" s="729">
        <v>59.97164521172018</v>
      </c>
      <c r="C162" s="729">
        <v>65.654900433011406</v>
      </c>
      <c r="D162" s="729">
        <v>84.75140290968524</v>
      </c>
      <c r="E162" s="729">
        <v>71.432281572553165</v>
      </c>
      <c r="F162" s="729">
        <v>71.910471537770377</v>
      </c>
      <c r="G162" s="729">
        <v>82.852984260379401</v>
      </c>
      <c r="H162" s="729">
        <v>74.224537105967272</v>
      </c>
      <c r="I162" s="729">
        <v>75.934317055155319</v>
      </c>
      <c r="J162" s="729">
        <v>65.498761302377645</v>
      </c>
      <c r="K162" s="729">
        <v>71.269132363607426</v>
      </c>
      <c r="L162" s="729">
        <v>63.690364187716277</v>
      </c>
      <c r="M162" s="729">
        <v>65.267624908052468</v>
      </c>
      <c r="N162" s="729">
        <v>67.298110022078177</v>
      </c>
      <c r="O162" s="729">
        <v>65.381749121331936</v>
      </c>
      <c r="P162" s="729">
        <v>73.859347246785987</v>
      </c>
      <c r="Q162" s="729">
        <v>64.5250501501408</v>
      </c>
      <c r="R162" s="729">
        <v>68.605389019370804</v>
      </c>
      <c r="S162" s="729">
        <v>68.638488500944831</v>
      </c>
      <c r="T162" s="729">
        <v>67.830886289710122</v>
      </c>
      <c r="U162" s="729">
        <v>72.920876386990429</v>
      </c>
      <c r="V162" s="729">
        <v>68.336670230575436</v>
      </c>
      <c r="W162" s="729">
        <v>68.605389019370804</v>
      </c>
    </row>
    <row r="163" spans="1:23" ht="9.75" customHeight="1">
      <c r="A163" s="726">
        <v>2017</v>
      </c>
      <c r="B163" s="729">
        <v>59.772972448886968</v>
      </c>
      <c r="C163" s="729">
        <v>65.275258534438152</v>
      </c>
      <c r="D163" s="729">
        <v>85.45612397731324</v>
      </c>
      <c r="E163" s="729">
        <v>71.18441409333245</v>
      </c>
      <c r="F163" s="729">
        <v>71.412422169693585</v>
      </c>
      <c r="G163" s="729">
        <v>82.684562649395446</v>
      </c>
      <c r="H163" s="729">
        <v>74.543161409981707</v>
      </c>
      <c r="I163" s="729">
        <v>73.133579236437825</v>
      </c>
      <c r="J163" s="729">
        <v>65.565483259166669</v>
      </c>
      <c r="K163" s="729">
        <v>71.559339035472547</v>
      </c>
      <c r="L163" s="729">
        <v>64.182544619077447</v>
      </c>
      <c r="M163" s="729">
        <v>65.036126321944337</v>
      </c>
      <c r="N163" s="729">
        <v>67.213341316077077</v>
      </c>
      <c r="O163" s="729">
        <v>65.239709529742584</v>
      </c>
      <c r="P163" s="729">
        <v>73.253500822385902</v>
      </c>
      <c r="Q163" s="729">
        <v>64.07428882442187</v>
      </c>
      <c r="R163" s="729">
        <v>68.578710997074126</v>
      </c>
      <c r="S163" s="729">
        <v>68.668104805351518</v>
      </c>
      <c r="T163" s="729">
        <v>67.810695503408084</v>
      </c>
      <c r="U163" s="729">
        <v>72.828328385641086</v>
      </c>
      <c r="V163" s="729">
        <v>67.854011033921495</v>
      </c>
      <c r="W163" s="729">
        <v>68.578710997074126</v>
      </c>
    </row>
    <row r="164" spans="1:23" ht="9.75" customHeight="1">
      <c r="A164" s="726">
        <v>2018</v>
      </c>
      <c r="B164" s="729">
        <v>59.776561673768896</v>
      </c>
      <c r="C164" s="729">
        <v>65.988543032674102</v>
      </c>
      <c r="D164" s="729">
        <v>85.852473819969333</v>
      </c>
      <c r="E164" s="729">
        <v>71.078465690997618</v>
      </c>
      <c r="F164" s="729">
        <v>72.757385290786289</v>
      </c>
      <c r="G164" s="729">
        <v>82.792250287641693</v>
      </c>
      <c r="H164" s="729">
        <v>75.421640473861544</v>
      </c>
      <c r="I164" s="729">
        <v>75.219984816402444</v>
      </c>
      <c r="J164" s="729">
        <v>65.195065920980213</v>
      </c>
      <c r="K164" s="729">
        <v>71.820600408317901</v>
      </c>
      <c r="L164" s="729">
        <v>64.743378849830378</v>
      </c>
      <c r="M164" s="729">
        <v>65.973030548660489</v>
      </c>
      <c r="N164" s="729">
        <v>67.532671942686093</v>
      </c>
      <c r="O164" s="729">
        <v>65.57001383429477</v>
      </c>
      <c r="P164" s="729">
        <v>73.332804533620845</v>
      </c>
      <c r="Q164" s="729">
        <v>64.409792846860839</v>
      </c>
      <c r="R164" s="729">
        <v>68.933332805756919</v>
      </c>
      <c r="S164" s="729">
        <v>69.010315626161201</v>
      </c>
      <c r="T164" s="729">
        <v>68.127349175884802</v>
      </c>
      <c r="U164" s="729">
        <v>73.38524319480409</v>
      </c>
      <c r="V164" s="729">
        <v>68.303406053612562</v>
      </c>
      <c r="W164" s="729">
        <v>68.933332805756919</v>
      </c>
    </row>
    <row r="165" spans="1:23" ht="9.75" customHeight="1">
      <c r="A165" s="726">
        <v>2019</v>
      </c>
      <c r="B165" s="729">
        <v>60.818197698400276</v>
      </c>
      <c r="C165" s="729">
        <v>65.984676879917899</v>
      </c>
      <c r="D165" s="729">
        <v>86.164792553208287</v>
      </c>
      <c r="E165" s="729">
        <v>70.889164756891731</v>
      </c>
      <c r="F165" s="729">
        <v>73.768664861602005</v>
      </c>
      <c r="G165" s="729">
        <v>82.625379423158492</v>
      </c>
      <c r="H165" s="729">
        <v>75.789213357319383</v>
      </c>
      <c r="I165" s="729">
        <v>73.731564068695903</v>
      </c>
      <c r="J165" s="729">
        <v>64.907362809416028</v>
      </c>
      <c r="K165" s="729">
        <v>72.08669906639571</v>
      </c>
      <c r="L165" s="729">
        <v>65.424156633587302</v>
      </c>
      <c r="M165" s="729">
        <v>68.086134691378447</v>
      </c>
      <c r="N165" s="729">
        <v>67.844211336084456</v>
      </c>
      <c r="O165" s="729">
        <v>65.147739998983411</v>
      </c>
      <c r="P165" s="729">
        <v>72.63527232940919</v>
      </c>
      <c r="Q165" s="729">
        <v>65.012313332783236</v>
      </c>
      <c r="R165" s="729">
        <v>69.226067404816476</v>
      </c>
      <c r="S165" s="729">
        <v>69.346436358398236</v>
      </c>
      <c r="T165" s="729">
        <v>68.445632259613134</v>
      </c>
      <c r="U165" s="729">
        <v>73.469372409099179</v>
      </c>
      <c r="V165" s="729">
        <v>68.253261466804389</v>
      </c>
      <c r="W165" s="729">
        <v>69.226067404816476</v>
      </c>
    </row>
    <row r="166" spans="1:23" ht="9.75" customHeight="1">
      <c r="A166" s="726">
        <v>2020</v>
      </c>
      <c r="B166" s="729">
        <v>61.596028092936415</v>
      </c>
      <c r="C166" s="729">
        <v>66.504676145662714</v>
      </c>
      <c r="D166" s="729">
        <v>86.480908746600988</v>
      </c>
      <c r="E166" s="729">
        <v>71.236264664077837</v>
      </c>
      <c r="F166" s="729">
        <v>75.35139861931998</v>
      </c>
      <c r="G166" s="729">
        <v>84.307597029448246</v>
      </c>
      <c r="H166" s="729">
        <v>76.342606322895989</v>
      </c>
      <c r="I166" s="729">
        <v>73.018313292921647</v>
      </c>
      <c r="J166" s="729">
        <v>65.58370950516715</v>
      </c>
      <c r="K166" s="729">
        <v>72.608277041857164</v>
      </c>
      <c r="L166" s="729">
        <v>66.083330890195896</v>
      </c>
      <c r="M166" s="729">
        <v>69.760555389330975</v>
      </c>
      <c r="N166" s="729">
        <v>68.389855972213269</v>
      </c>
      <c r="O166" s="729">
        <v>65.12801464419374</v>
      </c>
      <c r="P166" s="729">
        <v>71.974707213209157</v>
      </c>
      <c r="Q166" s="729">
        <v>65.326608489548533</v>
      </c>
      <c r="R166" s="729">
        <v>69.812235444530913</v>
      </c>
      <c r="S166" s="729">
        <v>69.980424785712486</v>
      </c>
      <c r="T166" s="729">
        <v>69.079106328800606</v>
      </c>
      <c r="U166" s="729">
        <v>73.740632415243482</v>
      </c>
      <c r="V166" s="729">
        <v>68.468466768967915</v>
      </c>
      <c r="W166" s="729">
        <v>69.812235444530913</v>
      </c>
    </row>
    <row r="167" spans="1:23" ht="9.75" customHeight="1">
      <c r="A167" s="726">
        <v>2021</v>
      </c>
      <c r="B167" s="729">
        <v>60.701770454059847</v>
      </c>
      <c r="C167" s="729">
        <v>66.020901739131517</v>
      </c>
      <c r="D167" s="729">
        <v>86.881619465947907</v>
      </c>
      <c r="E167" s="729">
        <v>70.699818190803541</v>
      </c>
      <c r="F167" s="729">
        <v>73.260012213198934</v>
      </c>
      <c r="G167" s="729">
        <v>83.420341702000044</v>
      </c>
      <c r="H167" s="729">
        <v>76.058407919104582</v>
      </c>
      <c r="I167" s="729">
        <v>71.686649601929687</v>
      </c>
      <c r="J167" s="729">
        <v>65.97189503039759</v>
      </c>
      <c r="K167" s="729">
        <v>72.516020348950235</v>
      </c>
      <c r="L167" s="729">
        <v>66.608244513864932</v>
      </c>
      <c r="M167" s="729">
        <v>69.483506671706422</v>
      </c>
      <c r="N167" s="729">
        <v>68.005676278140086</v>
      </c>
      <c r="O167" s="729">
        <v>63.883320235774839</v>
      </c>
      <c r="P167" s="729">
        <v>72.466354788175593</v>
      </c>
      <c r="Q167" s="729">
        <v>64.674407883291181</v>
      </c>
      <c r="R167" s="729">
        <v>69.507363205973675</v>
      </c>
      <c r="S167" s="729">
        <v>69.726885495727956</v>
      </c>
      <c r="T167" s="729">
        <v>68.79203974172755</v>
      </c>
      <c r="U167" s="729">
        <v>73.347620818310304</v>
      </c>
      <c r="V167" s="729">
        <v>67.750690295785233</v>
      </c>
      <c r="W167" s="729">
        <v>69.507363205973675</v>
      </c>
    </row>
    <row r="168" spans="1:23" ht="9.75" customHeight="1">
      <c r="A168" s="726">
        <v>2022</v>
      </c>
      <c r="B168" s="729">
        <v>60.890927651127718</v>
      </c>
      <c r="C168" s="729">
        <v>65.535157340566599</v>
      </c>
      <c r="D168" s="729">
        <v>87.422161326043977</v>
      </c>
      <c r="E168" s="729">
        <v>68.561097439754022</v>
      </c>
      <c r="F168" s="729">
        <v>72.27856189831985</v>
      </c>
      <c r="G168" s="729">
        <v>83.860243939128722</v>
      </c>
      <c r="H168" s="729">
        <v>76.886341260332969</v>
      </c>
      <c r="I168" s="729">
        <v>71.943158176123674</v>
      </c>
      <c r="J168" s="729">
        <v>65.429048818084809</v>
      </c>
      <c r="K168" s="729">
        <v>72.216105583526854</v>
      </c>
      <c r="L168" s="729">
        <v>65.196227208827992</v>
      </c>
      <c r="M168" s="729">
        <v>69.100123118230044</v>
      </c>
      <c r="N168" s="729">
        <v>67.227358216196009</v>
      </c>
      <c r="O168" s="729">
        <v>62.545410219668767</v>
      </c>
      <c r="P168" s="729">
        <v>72.357726741312376</v>
      </c>
      <c r="Q168" s="729">
        <v>64.361726936146994</v>
      </c>
      <c r="R168" s="729">
        <v>69.286135895577956</v>
      </c>
      <c r="S168" s="729">
        <v>69.602118464656201</v>
      </c>
      <c r="T168" s="729">
        <v>68.61918992249457</v>
      </c>
      <c r="U168" s="729">
        <v>72.81289609006393</v>
      </c>
      <c r="V168" s="729">
        <v>66.797088025745722</v>
      </c>
      <c r="W168" s="729">
        <v>69.286135895577956</v>
      </c>
    </row>
    <row r="169" spans="1:23" ht="9.75" customHeight="1">
      <c r="A169" s="226"/>
    </row>
    <row r="170" spans="1:23">
      <c r="A170" s="226"/>
    </row>
    <row r="171" spans="1:23">
      <c r="A171" s="226"/>
    </row>
    <row r="172" spans="1:23">
      <c r="A172" s="226"/>
    </row>
    <row r="173" spans="1:23">
      <c r="A173" s="226"/>
    </row>
    <row r="174" spans="1:23">
      <c r="A174" s="226"/>
    </row>
    <row r="175" spans="1:23">
      <c r="A175" s="226">
        <v>2030</v>
      </c>
    </row>
    <row r="176" spans="1:23">
      <c r="A176" s="226">
        <v>2031</v>
      </c>
    </row>
    <row r="177" spans="1:1">
      <c r="A177" s="226">
        <v>2032</v>
      </c>
    </row>
    <row r="178" spans="1:1">
      <c r="A178" s="226">
        <v>2033</v>
      </c>
    </row>
    <row r="179" spans="1:1">
      <c r="A179" s="226">
        <v>2034</v>
      </c>
    </row>
    <row r="180" spans="1:1">
      <c r="A180" s="226">
        <v>2035</v>
      </c>
    </row>
    <row r="181" spans="1:1">
      <c r="A181" s="226">
        <v>2036</v>
      </c>
    </row>
    <row r="182" spans="1:1">
      <c r="A182" s="226">
        <v>2037</v>
      </c>
    </row>
    <row r="183" spans="1:1">
      <c r="A183" s="226">
        <v>2038</v>
      </c>
    </row>
    <row r="184" spans="1:1">
      <c r="A184" s="226">
        <v>2039</v>
      </c>
    </row>
    <row r="185" spans="1:1">
      <c r="A185"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26" tooltip="zurück zum Inhaltsverzeichnis" display="zurück"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82"/>
  <sheetViews>
    <sheetView topLeftCell="A124" workbookViewId="0">
      <selection activeCell="A149" sqref="A149:XFD149"/>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43" t="s">
        <v>28</v>
      </c>
      <c r="L1"/>
      <c r="M1"/>
      <c r="N1"/>
      <c r="O1"/>
      <c r="P1"/>
      <c r="Q1"/>
      <c r="R1"/>
      <c r="S1"/>
      <c r="T1"/>
      <c r="U1"/>
      <c r="V1"/>
      <c r="W1"/>
    </row>
    <row r="2" spans="1:23" ht="13.5" customHeight="1">
      <c r="A2"/>
      <c r="B2" s="229" t="s">
        <v>65</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32">
        <v>1991</v>
      </c>
      <c r="B6" s="733">
        <v>34745.627999999997</v>
      </c>
      <c r="C6" s="733">
        <v>47255.315000000002</v>
      </c>
      <c r="D6" s="733">
        <v>12982.351000000001</v>
      </c>
      <c r="E6" s="733">
        <v>3533.0239999999999</v>
      </c>
      <c r="F6" s="733">
        <v>4181.8019999999997</v>
      </c>
      <c r="G6" s="733">
        <v>16253.668</v>
      </c>
      <c r="H6" s="733">
        <v>28352.171999999999</v>
      </c>
      <c r="I6" s="733">
        <v>3067.9</v>
      </c>
      <c r="J6" s="733">
        <v>24306.294999999998</v>
      </c>
      <c r="K6" s="733">
        <v>68769.740999999995</v>
      </c>
      <c r="L6" s="733">
        <v>13036.523999999999</v>
      </c>
      <c r="M6" s="733">
        <v>3675.0940000000001</v>
      </c>
      <c r="N6" s="733">
        <v>6706.6049999999996</v>
      </c>
      <c r="O6" s="733">
        <v>3677.768</v>
      </c>
      <c r="P6" s="733">
        <v>9182.4680000000008</v>
      </c>
      <c r="Q6" s="733">
        <v>3107.65</v>
      </c>
      <c r="R6" s="733">
        <v>282834</v>
      </c>
      <c r="S6" s="733">
        <v>262741.05800000002</v>
      </c>
      <c r="T6" s="733">
        <v>249758.70699999999</v>
      </c>
      <c r="U6" s="733">
        <v>33075.298000000003</v>
      </c>
      <c r="V6" s="733">
        <v>20092.947</v>
      </c>
      <c r="W6" s="733">
        <v>282834</v>
      </c>
    </row>
    <row r="7" spans="1:23" ht="9.75" customHeight="1">
      <c r="A7" s="732">
        <v>1992</v>
      </c>
      <c r="B7" s="733">
        <v>35398.097000000002</v>
      </c>
      <c r="C7" s="733">
        <v>48687.476999999999</v>
      </c>
      <c r="D7" s="733">
        <v>14153.642</v>
      </c>
      <c r="E7" s="733">
        <v>4979.6869999999999</v>
      </c>
      <c r="F7" s="733">
        <v>4204.6170000000002</v>
      </c>
      <c r="G7" s="733">
        <v>16322.851000000001</v>
      </c>
      <c r="H7" s="733">
        <v>28807.292000000001</v>
      </c>
      <c r="I7" s="733">
        <v>4103.9359999999997</v>
      </c>
      <c r="J7" s="733">
        <v>25137.499</v>
      </c>
      <c r="K7" s="733">
        <v>70758.929000000004</v>
      </c>
      <c r="L7" s="733">
        <v>13560.300999999999</v>
      </c>
      <c r="M7" s="733">
        <v>3751.1019999999999</v>
      </c>
      <c r="N7" s="733">
        <v>9240.4009999999998</v>
      </c>
      <c r="O7" s="733">
        <v>5126.4319999999998</v>
      </c>
      <c r="P7" s="733">
        <v>9544.5789999999997</v>
      </c>
      <c r="Q7" s="733">
        <v>4386.1580000000004</v>
      </c>
      <c r="R7" s="733">
        <v>298163</v>
      </c>
      <c r="S7" s="733">
        <v>270326.386</v>
      </c>
      <c r="T7" s="733">
        <v>256172.74400000001</v>
      </c>
      <c r="U7" s="733">
        <v>41990.256000000001</v>
      </c>
      <c r="V7" s="733">
        <v>27836.614000000001</v>
      </c>
      <c r="W7" s="733">
        <v>298163</v>
      </c>
    </row>
    <row r="8" spans="1:23" ht="9.75" customHeight="1">
      <c r="A8" s="732">
        <v>1993</v>
      </c>
      <c r="B8" s="733">
        <v>35926.374000000003</v>
      </c>
      <c r="C8" s="733">
        <v>50072.292999999998</v>
      </c>
      <c r="D8" s="733">
        <v>14927.821</v>
      </c>
      <c r="E8" s="733">
        <v>5667.29</v>
      </c>
      <c r="F8" s="733">
        <v>4326.78</v>
      </c>
      <c r="G8" s="733">
        <v>16972.064999999999</v>
      </c>
      <c r="H8" s="733">
        <v>29591.602999999999</v>
      </c>
      <c r="I8" s="733">
        <v>4668.9440000000004</v>
      </c>
      <c r="J8" s="733">
        <v>25157.868999999999</v>
      </c>
      <c r="K8" s="733">
        <v>71735.634000000005</v>
      </c>
      <c r="L8" s="733">
        <v>13768.717000000001</v>
      </c>
      <c r="M8" s="733">
        <v>3664.6210000000001</v>
      </c>
      <c r="N8" s="733">
        <v>10698.892</v>
      </c>
      <c r="O8" s="733">
        <v>5943.1189999999997</v>
      </c>
      <c r="P8" s="733">
        <v>9853.5159999999996</v>
      </c>
      <c r="Q8" s="733">
        <v>5033.4660000000003</v>
      </c>
      <c r="R8" s="733">
        <v>308009</v>
      </c>
      <c r="S8" s="733">
        <v>275997.29300000001</v>
      </c>
      <c r="T8" s="733">
        <v>261069.47200000001</v>
      </c>
      <c r="U8" s="733">
        <v>46939.531999999999</v>
      </c>
      <c r="V8" s="733">
        <v>32011.710999999999</v>
      </c>
      <c r="W8" s="733">
        <v>308009</v>
      </c>
    </row>
    <row r="9" spans="1:23" ht="9.75" customHeight="1">
      <c r="A9" s="732">
        <v>1994</v>
      </c>
      <c r="B9" s="733">
        <v>36951.408000000003</v>
      </c>
      <c r="C9" s="733">
        <v>51499.680999999997</v>
      </c>
      <c r="D9" s="733">
        <v>15295.514999999999</v>
      </c>
      <c r="E9" s="733">
        <v>6346.4059999999999</v>
      </c>
      <c r="F9" s="733">
        <v>4570.5360000000001</v>
      </c>
      <c r="G9" s="733">
        <v>17812.197</v>
      </c>
      <c r="H9" s="733">
        <v>30376.441999999999</v>
      </c>
      <c r="I9" s="733">
        <v>5132.9570000000003</v>
      </c>
      <c r="J9" s="733">
        <v>26466.545999999998</v>
      </c>
      <c r="K9" s="733">
        <v>74683.188999999998</v>
      </c>
      <c r="L9" s="733">
        <v>14147.24</v>
      </c>
      <c r="M9" s="733">
        <v>3808.8009999999999</v>
      </c>
      <c r="N9" s="733">
        <v>11806.982</v>
      </c>
      <c r="O9" s="733">
        <v>6692.7020000000002</v>
      </c>
      <c r="P9" s="733">
        <v>10163.144</v>
      </c>
      <c r="Q9" s="733">
        <v>5644.2560000000003</v>
      </c>
      <c r="R9" s="733">
        <v>321398</v>
      </c>
      <c r="S9" s="733">
        <v>285774.69900000002</v>
      </c>
      <c r="T9" s="733">
        <v>270479.18400000001</v>
      </c>
      <c r="U9" s="733">
        <v>50918.817999999999</v>
      </c>
      <c r="V9" s="733">
        <v>35623.303</v>
      </c>
      <c r="W9" s="733">
        <v>321398</v>
      </c>
    </row>
    <row r="10" spans="1:23" ht="15" customHeight="1">
      <c r="A10" s="732">
        <v>1995</v>
      </c>
      <c r="B10" s="733">
        <v>38990.425000000003</v>
      </c>
      <c r="C10" s="733">
        <v>54074.523999999998</v>
      </c>
      <c r="D10" s="733">
        <v>15720.659</v>
      </c>
      <c r="E10" s="733">
        <v>6749.1189999999997</v>
      </c>
      <c r="F10" s="733">
        <v>4695.82</v>
      </c>
      <c r="G10" s="733">
        <v>18474.601999999999</v>
      </c>
      <c r="H10" s="733">
        <v>31933.212</v>
      </c>
      <c r="I10" s="733">
        <v>5264.5129999999999</v>
      </c>
      <c r="J10" s="733">
        <v>27431.51</v>
      </c>
      <c r="K10" s="733">
        <v>78457.070000000007</v>
      </c>
      <c r="L10" s="733">
        <v>14824.022999999999</v>
      </c>
      <c r="M10" s="733">
        <v>4062.605</v>
      </c>
      <c r="N10" s="733">
        <v>12669.67</v>
      </c>
      <c r="O10" s="733">
        <v>6874.7269999999999</v>
      </c>
      <c r="P10" s="733">
        <v>10638.343000000001</v>
      </c>
      <c r="Q10" s="733">
        <v>5982.1719999999996</v>
      </c>
      <c r="R10" s="733">
        <v>336843</v>
      </c>
      <c r="S10" s="733">
        <v>299302.79300000001</v>
      </c>
      <c r="T10" s="733">
        <v>283582.13400000002</v>
      </c>
      <c r="U10" s="733">
        <v>53260.86</v>
      </c>
      <c r="V10" s="733">
        <v>37540.201000000001</v>
      </c>
      <c r="W10" s="733">
        <v>336843</v>
      </c>
    </row>
    <row r="11" spans="1:23" s="240" customFormat="1" ht="9.75" customHeight="1">
      <c r="A11" s="732">
        <v>1996</v>
      </c>
      <c r="B11" s="733">
        <v>39179.998</v>
      </c>
      <c r="C11" s="733">
        <v>53677.095999999998</v>
      </c>
      <c r="D11" s="733">
        <v>15202.49</v>
      </c>
      <c r="E11" s="733">
        <v>6843.3490000000002</v>
      </c>
      <c r="F11" s="733">
        <v>4724.3429999999998</v>
      </c>
      <c r="G11" s="733">
        <v>18816.355</v>
      </c>
      <c r="H11" s="733">
        <v>32721.261999999999</v>
      </c>
      <c r="I11" s="733">
        <v>5442.2349999999997</v>
      </c>
      <c r="J11" s="733">
        <v>27610.578000000001</v>
      </c>
      <c r="K11" s="733">
        <v>78823.127999999997</v>
      </c>
      <c r="L11" s="733">
        <v>15055.834000000001</v>
      </c>
      <c r="M11" s="733">
        <v>3961.0050000000001</v>
      </c>
      <c r="N11" s="733">
        <v>12892.332</v>
      </c>
      <c r="O11" s="733">
        <v>6972.0259999999998</v>
      </c>
      <c r="P11" s="733">
        <v>10919.413</v>
      </c>
      <c r="Q11" s="733">
        <v>6070.558</v>
      </c>
      <c r="R11" s="733">
        <v>338912</v>
      </c>
      <c r="S11" s="733">
        <v>300691.50199999998</v>
      </c>
      <c r="T11" s="733">
        <v>285489.01199999999</v>
      </c>
      <c r="U11" s="733">
        <v>53422.99</v>
      </c>
      <c r="V11" s="733">
        <v>38220.5</v>
      </c>
      <c r="W11" s="733">
        <v>338912</v>
      </c>
    </row>
    <row r="12" spans="1:23" ht="9.75" customHeight="1">
      <c r="A12" s="732">
        <v>1997</v>
      </c>
      <c r="B12" s="733">
        <v>40741.377999999997</v>
      </c>
      <c r="C12" s="733">
        <v>56699.432999999997</v>
      </c>
      <c r="D12" s="733">
        <v>15122.415999999999</v>
      </c>
      <c r="E12" s="733">
        <v>7310.4</v>
      </c>
      <c r="F12" s="733">
        <v>4975.0309999999999</v>
      </c>
      <c r="G12" s="733">
        <v>19705.442999999999</v>
      </c>
      <c r="H12" s="733">
        <v>34236.968000000001</v>
      </c>
      <c r="I12" s="733">
        <v>5466.808</v>
      </c>
      <c r="J12" s="733">
        <v>28792.828000000001</v>
      </c>
      <c r="K12" s="733">
        <v>82685.301000000007</v>
      </c>
      <c r="L12" s="733">
        <v>16052.268</v>
      </c>
      <c r="M12" s="733">
        <v>4096.8770000000004</v>
      </c>
      <c r="N12" s="733">
        <v>12601.142</v>
      </c>
      <c r="O12" s="733">
        <v>7115.0110000000004</v>
      </c>
      <c r="P12" s="733">
        <v>11722.245000000001</v>
      </c>
      <c r="Q12" s="733">
        <v>6210.4489999999996</v>
      </c>
      <c r="R12" s="733">
        <v>353534</v>
      </c>
      <c r="S12" s="733">
        <v>314830.18800000002</v>
      </c>
      <c r="T12" s="733">
        <v>299707.772</v>
      </c>
      <c r="U12" s="733">
        <v>53826.226000000002</v>
      </c>
      <c r="V12" s="733">
        <v>38703.81</v>
      </c>
      <c r="W12" s="733">
        <v>353534</v>
      </c>
    </row>
    <row r="13" spans="1:23" ht="9.75" customHeight="1">
      <c r="A13" s="732">
        <v>1998</v>
      </c>
      <c r="B13" s="733">
        <v>44139.883999999998</v>
      </c>
      <c r="C13" s="733">
        <v>61697.557000000001</v>
      </c>
      <c r="D13" s="733">
        <v>15458.751</v>
      </c>
      <c r="E13" s="733">
        <v>7696.3429999999998</v>
      </c>
      <c r="F13" s="733">
        <v>5058.5910000000003</v>
      </c>
      <c r="G13" s="733">
        <v>21141.272000000001</v>
      </c>
      <c r="H13" s="733">
        <v>36234.942999999999</v>
      </c>
      <c r="I13" s="733">
        <v>5605.152</v>
      </c>
      <c r="J13" s="733">
        <v>29630.662</v>
      </c>
      <c r="K13" s="733">
        <v>88810.095000000001</v>
      </c>
      <c r="L13" s="733">
        <v>16121.648999999999</v>
      </c>
      <c r="M13" s="733">
        <v>4196.5060000000003</v>
      </c>
      <c r="N13" s="733">
        <v>12892.496999999999</v>
      </c>
      <c r="O13" s="733">
        <v>7525.1040000000003</v>
      </c>
      <c r="P13" s="733">
        <v>12068.055</v>
      </c>
      <c r="Q13" s="733">
        <v>6566.942</v>
      </c>
      <c r="R13" s="733">
        <v>374844</v>
      </c>
      <c r="S13" s="733">
        <v>334557.96500000003</v>
      </c>
      <c r="T13" s="733">
        <v>319099.21399999998</v>
      </c>
      <c r="U13" s="733">
        <v>55744.788999999997</v>
      </c>
      <c r="V13" s="733">
        <v>40286.038</v>
      </c>
      <c r="W13" s="733">
        <v>374844</v>
      </c>
    </row>
    <row r="14" spans="1:23" ht="9.75" customHeight="1">
      <c r="A14" s="732">
        <v>1999</v>
      </c>
      <c r="B14" s="733">
        <v>44693.677000000003</v>
      </c>
      <c r="C14" s="733">
        <v>62224.946000000004</v>
      </c>
      <c r="D14" s="733">
        <v>15375.052</v>
      </c>
      <c r="E14" s="733">
        <v>7858.82</v>
      </c>
      <c r="F14" s="733">
        <v>4872.1540000000005</v>
      </c>
      <c r="G14" s="733">
        <v>20203.777999999998</v>
      </c>
      <c r="H14" s="733">
        <v>36864.747000000003</v>
      </c>
      <c r="I14" s="733">
        <v>5508.0460000000003</v>
      </c>
      <c r="J14" s="733">
        <v>29330.913</v>
      </c>
      <c r="K14" s="733">
        <v>87560.86</v>
      </c>
      <c r="L14" s="733">
        <v>15980.941999999999</v>
      </c>
      <c r="M14" s="733">
        <v>4229.5860000000002</v>
      </c>
      <c r="N14" s="733">
        <v>13130.271000000001</v>
      </c>
      <c r="O14" s="733">
        <v>7527.2920000000004</v>
      </c>
      <c r="P14" s="733">
        <v>11914.174000000001</v>
      </c>
      <c r="Q14" s="733">
        <v>6518.7439999999997</v>
      </c>
      <c r="R14" s="733">
        <v>373794</v>
      </c>
      <c r="S14" s="733">
        <v>333250.82900000003</v>
      </c>
      <c r="T14" s="733">
        <v>317875.777</v>
      </c>
      <c r="U14" s="733">
        <v>55918.224999999999</v>
      </c>
      <c r="V14" s="733">
        <v>40543.173000000003</v>
      </c>
      <c r="W14" s="733">
        <v>373794</v>
      </c>
    </row>
    <row r="15" spans="1:23" ht="15" customHeight="1">
      <c r="A15" s="732">
        <v>2000</v>
      </c>
      <c r="B15" s="733">
        <v>48063.071000000004</v>
      </c>
      <c r="C15" s="733">
        <v>64843.508999999998</v>
      </c>
      <c r="D15" s="733">
        <v>15955.732</v>
      </c>
      <c r="E15" s="733">
        <v>8114.4639999999999</v>
      </c>
      <c r="F15" s="733">
        <v>5162.259</v>
      </c>
      <c r="G15" s="733">
        <v>21252.33</v>
      </c>
      <c r="H15" s="733">
        <v>37343.866999999998</v>
      </c>
      <c r="I15" s="733">
        <v>5635.3320000000003</v>
      </c>
      <c r="J15" s="733">
        <v>30994.227999999999</v>
      </c>
      <c r="K15" s="733">
        <v>91469.766000000003</v>
      </c>
      <c r="L15" s="733">
        <v>16342.286</v>
      </c>
      <c r="M15" s="733">
        <v>4396.6719999999996</v>
      </c>
      <c r="N15" s="733">
        <v>13272.605</v>
      </c>
      <c r="O15" s="733">
        <v>7633.33</v>
      </c>
      <c r="P15" s="733">
        <v>12635.905000000001</v>
      </c>
      <c r="Q15" s="733">
        <v>6489.6469999999999</v>
      </c>
      <c r="R15" s="733">
        <v>389605</v>
      </c>
      <c r="S15" s="733">
        <v>348459.625</v>
      </c>
      <c r="T15" s="733">
        <v>332503.89299999998</v>
      </c>
      <c r="U15" s="733">
        <v>57101.11</v>
      </c>
      <c r="V15" s="733">
        <v>41145.377999999997</v>
      </c>
      <c r="W15" s="733">
        <v>389605</v>
      </c>
    </row>
    <row r="16" spans="1:23" ht="9.75" customHeight="1">
      <c r="A16" s="732">
        <v>2001</v>
      </c>
      <c r="B16" s="733">
        <v>53658.703999999998</v>
      </c>
      <c r="C16" s="733">
        <v>68463.561000000002</v>
      </c>
      <c r="D16" s="733">
        <v>16683.237000000001</v>
      </c>
      <c r="E16" s="733">
        <v>8362.6560000000009</v>
      </c>
      <c r="F16" s="733">
        <v>5491.2089999999998</v>
      </c>
      <c r="G16" s="733">
        <v>22957.273000000001</v>
      </c>
      <c r="H16" s="733">
        <v>39819.555</v>
      </c>
      <c r="I16" s="733">
        <v>5709.38</v>
      </c>
      <c r="J16" s="733">
        <v>32744.148000000001</v>
      </c>
      <c r="K16" s="733">
        <v>96999.687000000005</v>
      </c>
      <c r="L16" s="733">
        <v>16411.121999999999</v>
      </c>
      <c r="M16" s="733">
        <v>4657.6490000000003</v>
      </c>
      <c r="N16" s="733">
        <v>14147.281999999999</v>
      </c>
      <c r="O16" s="733">
        <v>8083.9459999999999</v>
      </c>
      <c r="P16" s="733">
        <v>13578.286</v>
      </c>
      <c r="Q16" s="733">
        <v>6649.3029999999999</v>
      </c>
      <c r="R16" s="733">
        <v>414417</v>
      </c>
      <c r="S16" s="733">
        <v>371464.43099999998</v>
      </c>
      <c r="T16" s="733">
        <v>354781.19400000002</v>
      </c>
      <c r="U16" s="733">
        <v>59635.803999999996</v>
      </c>
      <c r="V16" s="733">
        <v>42952.567000000003</v>
      </c>
      <c r="W16" s="733">
        <v>414417</v>
      </c>
    </row>
    <row r="17" spans="1:23" ht="9.75" customHeight="1">
      <c r="A17" s="732">
        <v>2002</v>
      </c>
      <c r="B17" s="733">
        <v>53414.94</v>
      </c>
      <c r="C17" s="733">
        <v>70225.95</v>
      </c>
      <c r="D17" s="733">
        <v>16489.328000000001</v>
      </c>
      <c r="E17" s="733">
        <v>8816.1509999999998</v>
      </c>
      <c r="F17" s="733">
        <v>5755.3320000000003</v>
      </c>
      <c r="G17" s="733">
        <v>23819.598999999998</v>
      </c>
      <c r="H17" s="733">
        <v>40784.603999999999</v>
      </c>
      <c r="I17" s="733">
        <v>5826.5649999999996</v>
      </c>
      <c r="J17" s="733">
        <v>32605.484</v>
      </c>
      <c r="K17" s="733">
        <v>98638.596000000005</v>
      </c>
      <c r="L17" s="733">
        <v>16910.651999999998</v>
      </c>
      <c r="M17" s="733">
        <v>4763.0680000000002</v>
      </c>
      <c r="N17" s="733">
        <v>14610.24</v>
      </c>
      <c r="O17" s="733">
        <v>8539.3320000000003</v>
      </c>
      <c r="P17" s="733">
        <v>13451.620999999999</v>
      </c>
      <c r="Q17" s="733">
        <v>6939.5349999999999</v>
      </c>
      <c r="R17" s="733">
        <v>421591</v>
      </c>
      <c r="S17" s="733">
        <v>376859.174</v>
      </c>
      <c r="T17" s="733">
        <v>360369.84600000002</v>
      </c>
      <c r="U17" s="733">
        <v>61221.150999999998</v>
      </c>
      <c r="V17" s="733">
        <v>44731.822999999997</v>
      </c>
      <c r="W17" s="733">
        <v>421591</v>
      </c>
    </row>
    <row r="18" spans="1:23" ht="9.75" customHeight="1">
      <c r="A18" s="732">
        <v>2003</v>
      </c>
      <c r="B18" s="733">
        <v>53506.6</v>
      </c>
      <c r="C18" s="733">
        <v>68929.709000000003</v>
      </c>
      <c r="D18" s="733">
        <v>15882.529</v>
      </c>
      <c r="E18" s="733">
        <v>8602.7240000000002</v>
      </c>
      <c r="F18" s="733">
        <v>5912.1589999999997</v>
      </c>
      <c r="G18" s="733">
        <v>23835.949000000001</v>
      </c>
      <c r="H18" s="733">
        <v>40092.370000000003</v>
      </c>
      <c r="I18" s="733">
        <v>5783.317</v>
      </c>
      <c r="J18" s="733">
        <v>33355.135000000002</v>
      </c>
      <c r="K18" s="733">
        <v>96898.376999999993</v>
      </c>
      <c r="L18" s="733">
        <v>16691.48</v>
      </c>
      <c r="M18" s="733">
        <v>4719.9799999999996</v>
      </c>
      <c r="N18" s="733">
        <v>14477.538</v>
      </c>
      <c r="O18" s="733">
        <v>8426.2759999999998</v>
      </c>
      <c r="P18" s="733">
        <v>13151.733</v>
      </c>
      <c r="Q18" s="733">
        <v>6956.1279999999997</v>
      </c>
      <c r="R18" s="733">
        <v>417222</v>
      </c>
      <c r="S18" s="733">
        <v>372976.02100000001</v>
      </c>
      <c r="T18" s="733">
        <v>357093.49200000003</v>
      </c>
      <c r="U18" s="733">
        <v>60128.512000000002</v>
      </c>
      <c r="V18" s="733">
        <v>44245.983</v>
      </c>
      <c r="W18" s="733">
        <v>417222</v>
      </c>
    </row>
    <row r="19" spans="1:23" ht="9.75" customHeight="1">
      <c r="A19" s="732">
        <v>2004</v>
      </c>
      <c r="B19" s="733">
        <v>54734.853000000003</v>
      </c>
      <c r="C19" s="733">
        <v>70199.498999999996</v>
      </c>
      <c r="D19" s="733">
        <v>16320.269</v>
      </c>
      <c r="E19" s="733">
        <v>8779.6740000000009</v>
      </c>
      <c r="F19" s="733">
        <v>6304.6279999999997</v>
      </c>
      <c r="G19" s="733">
        <v>24935.528999999999</v>
      </c>
      <c r="H19" s="733">
        <v>41358.057000000001</v>
      </c>
      <c r="I19" s="733">
        <v>5768.3649999999998</v>
      </c>
      <c r="J19" s="733">
        <v>35045.781000000003</v>
      </c>
      <c r="K19" s="733">
        <v>98394.142000000007</v>
      </c>
      <c r="L19" s="733">
        <v>17302.742999999999</v>
      </c>
      <c r="M19" s="733">
        <v>4649.3720000000003</v>
      </c>
      <c r="N19" s="733">
        <v>14864.549000000001</v>
      </c>
      <c r="O19" s="733">
        <v>8380.1730000000007</v>
      </c>
      <c r="P19" s="733">
        <v>13575.155000000001</v>
      </c>
      <c r="Q19" s="733">
        <v>6941.2089999999998</v>
      </c>
      <c r="R19" s="733">
        <v>427554</v>
      </c>
      <c r="S19" s="733">
        <v>382820.02799999999</v>
      </c>
      <c r="T19" s="733">
        <v>366499.75900000002</v>
      </c>
      <c r="U19" s="733">
        <v>61054.239000000001</v>
      </c>
      <c r="V19" s="733">
        <v>44733.97</v>
      </c>
      <c r="W19" s="733">
        <v>427554</v>
      </c>
    </row>
    <row r="20" spans="1:23" ht="15" customHeight="1">
      <c r="A20" s="732">
        <v>2005</v>
      </c>
      <c r="B20" s="733">
        <v>55585.275999999998</v>
      </c>
      <c r="C20" s="733">
        <v>71421.687000000005</v>
      </c>
      <c r="D20" s="733">
        <v>17098.867999999999</v>
      </c>
      <c r="E20" s="733">
        <v>8810.5560000000005</v>
      </c>
      <c r="F20" s="733">
        <v>6748.9430000000002</v>
      </c>
      <c r="G20" s="733">
        <v>25377.602999999999</v>
      </c>
      <c r="H20" s="733">
        <v>42666.129000000001</v>
      </c>
      <c r="I20" s="733">
        <v>5708.9620000000004</v>
      </c>
      <c r="J20" s="733">
        <v>35247.152999999998</v>
      </c>
      <c r="K20" s="733">
        <v>100392.018</v>
      </c>
      <c r="L20" s="733">
        <v>17375.254000000001</v>
      </c>
      <c r="M20" s="733">
        <v>4747.0789999999997</v>
      </c>
      <c r="N20" s="733">
        <v>14695.964</v>
      </c>
      <c r="O20" s="733">
        <v>8058.1139999999996</v>
      </c>
      <c r="P20" s="733">
        <v>13642.495000000001</v>
      </c>
      <c r="Q20" s="733">
        <v>6782.9040000000005</v>
      </c>
      <c r="R20" s="733">
        <v>434359</v>
      </c>
      <c r="S20" s="733">
        <v>390302.505</v>
      </c>
      <c r="T20" s="733">
        <v>373203.63699999999</v>
      </c>
      <c r="U20" s="733">
        <v>61155.368000000002</v>
      </c>
      <c r="V20" s="733">
        <v>44056.5</v>
      </c>
      <c r="W20" s="733">
        <v>434359</v>
      </c>
    </row>
    <row r="21" spans="1:23" ht="9.75" customHeight="1">
      <c r="A21" s="732">
        <v>2006</v>
      </c>
      <c r="B21" s="733">
        <v>59849.656000000003</v>
      </c>
      <c r="C21" s="733">
        <v>73809.59</v>
      </c>
      <c r="D21" s="733">
        <v>18106.287</v>
      </c>
      <c r="E21" s="733">
        <v>9196.0169999999998</v>
      </c>
      <c r="F21" s="733">
        <v>7051.5630000000001</v>
      </c>
      <c r="G21" s="733">
        <v>26054.690999999999</v>
      </c>
      <c r="H21" s="733">
        <v>43941.027999999998</v>
      </c>
      <c r="I21" s="733">
        <v>5886.8019999999997</v>
      </c>
      <c r="J21" s="733">
        <v>37228.355000000003</v>
      </c>
      <c r="K21" s="733">
        <v>104005.33100000001</v>
      </c>
      <c r="L21" s="733">
        <v>17992.344000000001</v>
      </c>
      <c r="M21" s="733">
        <v>4914.2610000000004</v>
      </c>
      <c r="N21" s="733">
        <v>15531.733</v>
      </c>
      <c r="O21" s="733">
        <v>8375.7710000000006</v>
      </c>
      <c r="P21" s="733">
        <v>13801.245000000001</v>
      </c>
      <c r="Q21" s="733">
        <v>6942.3230000000003</v>
      </c>
      <c r="R21" s="733">
        <v>452687</v>
      </c>
      <c r="S21" s="733">
        <v>406754.35100000002</v>
      </c>
      <c r="T21" s="733">
        <v>388648.06400000001</v>
      </c>
      <c r="U21" s="733">
        <v>64038.932999999997</v>
      </c>
      <c r="V21" s="733">
        <v>45932.646000000001</v>
      </c>
      <c r="W21" s="733">
        <v>452687</v>
      </c>
    </row>
    <row r="22" spans="1:23" ht="9.75" customHeight="1">
      <c r="A22" s="732">
        <v>2007</v>
      </c>
      <c r="B22" s="733">
        <v>62999.398000000001</v>
      </c>
      <c r="C22" s="733">
        <v>76460.232999999993</v>
      </c>
      <c r="D22" s="733">
        <v>18478.485000000001</v>
      </c>
      <c r="E22" s="733">
        <v>9137.8670000000002</v>
      </c>
      <c r="F22" s="733">
        <v>7263.8940000000002</v>
      </c>
      <c r="G22" s="733">
        <v>27474.718000000001</v>
      </c>
      <c r="H22" s="733">
        <v>47035.343999999997</v>
      </c>
      <c r="I22" s="733">
        <v>6050.7610000000004</v>
      </c>
      <c r="J22" s="733">
        <v>38049.324000000001</v>
      </c>
      <c r="K22" s="733">
        <v>110736.86500000001</v>
      </c>
      <c r="L22" s="733">
        <v>18426.542000000001</v>
      </c>
      <c r="M22" s="733">
        <v>5180.2550000000001</v>
      </c>
      <c r="N22" s="733">
        <v>15803.343000000001</v>
      </c>
      <c r="O22" s="733">
        <v>8249.1219999999994</v>
      </c>
      <c r="P22" s="733">
        <v>14169.208000000001</v>
      </c>
      <c r="Q22" s="733">
        <v>6879.6459999999997</v>
      </c>
      <c r="R22" s="733">
        <v>472395</v>
      </c>
      <c r="S22" s="733">
        <v>426274.266</v>
      </c>
      <c r="T22" s="733">
        <v>407795.78100000002</v>
      </c>
      <c r="U22" s="733">
        <v>64599.224000000002</v>
      </c>
      <c r="V22" s="733">
        <v>46120.739000000001</v>
      </c>
      <c r="W22" s="733">
        <v>472395</v>
      </c>
    </row>
    <row r="23" spans="1:23" ht="9.75" customHeight="1">
      <c r="A23" s="732">
        <v>2008</v>
      </c>
      <c r="B23" s="733">
        <v>65270.633999999998</v>
      </c>
      <c r="C23" s="733">
        <v>78974.592999999993</v>
      </c>
      <c r="D23" s="733">
        <v>18428.79</v>
      </c>
      <c r="E23" s="733">
        <v>9360.7170000000006</v>
      </c>
      <c r="F23" s="733">
        <v>7534.2529999999997</v>
      </c>
      <c r="G23" s="733">
        <v>29738.692999999999</v>
      </c>
      <c r="H23" s="733">
        <v>46548.705999999998</v>
      </c>
      <c r="I23" s="733">
        <v>6042.1559999999999</v>
      </c>
      <c r="J23" s="733">
        <v>39075.31</v>
      </c>
      <c r="K23" s="733">
        <v>111125.15700000001</v>
      </c>
      <c r="L23" s="733">
        <v>18662.794999999998</v>
      </c>
      <c r="M23" s="733">
        <v>5262.299</v>
      </c>
      <c r="N23" s="733">
        <v>16081.772999999999</v>
      </c>
      <c r="O23" s="733">
        <v>7999.2820000000002</v>
      </c>
      <c r="P23" s="733">
        <v>15095.11</v>
      </c>
      <c r="Q23" s="733">
        <v>6962.73</v>
      </c>
      <c r="R23" s="733">
        <v>482163</v>
      </c>
      <c r="S23" s="733">
        <v>435716.34</v>
      </c>
      <c r="T23" s="733">
        <v>417287.55</v>
      </c>
      <c r="U23" s="733">
        <v>64875.447999999997</v>
      </c>
      <c r="V23" s="733">
        <v>46446.658000000003</v>
      </c>
      <c r="W23" s="733">
        <v>482163</v>
      </c>
    </row>
    <row r="24" spans="1:23" ht="9.75" customHeight="1">
      <c r="A24" s="732">
        <v>2009</v>
      </c>
      <c r="B24" s="733">
        <v>63821.014000000003</v>
      </c>
      <c r="C24" s="733">
        <v>77336.623999999996</v>
      </c>
      <c r="D24" s="733">
        <v>18013.403999999999</v>
      </c>
      <c r="E24" s="733">
        <v>9045.0249999999996</v>
      </c>
      <c r="F24" s="733">
        <v>6785.8069999999998</v>
      </c>
      <c r="G24" s="733">
        <v>28213.216</v>
      </c>
      <c r="H24" s="733">
        <v>45404.292000000001</v>
      </c>
      <c r="I24" s="733">
        <v>6303.1049999999996</v>
      </c>
      <c r="J24" s="733">
        <v>37185.980000000003</v>
      </c>
      <c r="K24" s="733">
        <v>110265.08100000001</v>
      </c>
      <c r="L24" s="733">
        <v>17902.337</v>
      </c>
      <c r="M24" s="733">
        <v>5248.7089999999998</v>
      </c>
      <c r="N24" s="733">
        <v>15787.725</v>
      </c>
      <c r="O24" s="733">
        <v>7543.0810000000001</v>
      </c>
      <c r="P24" s="733">
        <v>14767.079</v>
      </c>
      <c r="Q24" s="733">
        <v>6657.5320000000002</v>
      </c>
      <c r="R24" s="733">
        <v>470280</v>
      </c>
      <c r="S24" s="733">
        <v>424943.54300000001</v>
      </c>
      <c r="T24" s="733">
        <v>406930.13900000002</v>
      </c>
      <c r="U24" s="733">
        <v>63349.872000000003</v>
      </c>
      <c r="V24" s="733">
        <v>45336.468000000001</v>
      </c>
      <c r="W24" s="733">
        <v>470280</v>
      </c>
    </row>
    <row r="25" spans="1:23" ht="15" customHeight="1">
      <c r="A25" s="732">
        <v>2010</v>
      </c>
      <c r="B25" s="733">
        <v>64050.000999999997</v>
      </c>
      <c r="C25" s="733">
        <v>77533.903000000006</v>
      </c>
      <c r="D25" s="733">
        <v>17754.291000000001</v>
      </c>
      <c r="E25" s="733">
        <v>8888.8340000000007</v>
      </c>
      <c r="F25" s="733">
        <v>6503.2669999999998</v>
      </c>
      <c r="G25" s="733">
        <v>27713.319</v>
      </c>
      <c r="H25" s="733">
        <v>45442.47</v>
      </c>
      <c r="I25" s="733">
        <v>5993.9629999999997</v>
      </c>
      <c r="J25" s="733">
        <v>38270.228999999999</v>
      </c>
      <c r="K25" s="733">
        <v>104034.602</v>
      </c>
      <c r="L25" s="733">
        <v>18375.797999999999</v>
      </c>
      <c r="M25" s="733">
        <v>5156.9989999999998</v>
      </c>
      <c r="N25" s="733">
        <v>15731.296</v>
      </c>
      <c r="O25" s="733">
        <v>7611.4340000000002</v>
      </c>
      <c r="P25" s="733">
        <v>14337.433999999999</v>
      </c>
      <c r="Q25" s="733">
        <v>6602.16</v>
      </c>
      <c r="R25" s="733">
        <v>464000</v>
      </c>
      <c r="S25" s="733">
        <v>419172.31300000002</v>
      </c>
      <c r="T25" s="733">
        <v>401418.022</v>
      </c>
      <c r="U25" s="733">
        <v>62581.978000000003</v>
      </c>
      <c r="V25" s="733">
        <v>44827.686999999998</v>
      </c>
      <c r="W25" s="733">
        <v>464000</v>
      </c>
    </row>
    <row r="26" spans="1:23" ht="9.75" customHeight="1">
      <c r="A26" s="732">
        <v>2011</v>
      </c>
      <c r="B26" s="733">
        <v>67860.873000000007</v>
      </c>
      <c r="C26" s="733">
        <v>83528.165999999997</v>
      </c>
      <c r="D26" s="733">
        <v>19131.785</v>
      </c>
      <c r="E26" s="733">
        <v>9354.8379999999997</v>
      </c>
      <c r="F26" s="733">
        <v>6863.6620000000003</v>
      </c>
      <c r="G26" s="733">
        <v>28095.736000000001</v>
      </c>
      <c r="H26" s="733">
        <v>47707.275999999998</v>
      </c>
      <c r="I26" s="733">
        <v>6145.9650000000001</v>
      </c>
      <c r="J26" s="733">
        <v>40207.919000000002</v>
      </c>
      <c r="K26" s="733">
        <v>108837.29</v>
      </c>
      <c r="L26" s="733">
        <v>19009.756000000001</v>
      </c>
      <c r="M26" s="733">
        <v>5399.9660000000003</v>
      </c>
      <c r="N26" s="733">
        <v>16915.600999999999</v>
      </c>
      <c r="O26" s="733">
        <v>7896.3549999999996</v>
      </c>
      <c r="P26" s="733">
        <v>14997.16</v>
      </c>
      <c r="Q26" s="733">
        <v>7299.6480000000001</v>
      </c>
      <c r="R26" s="733">
        <v>489252</v>
      </c>
      <c r="S26" s="733">
        <v>441639.58899999998</v>
      </c>
      <c r="T26" s="733">
        <v>422507.804</v>
      </c>
      <c r="U26" s="733">
        <v>66744.191999999995</v>
      </c>
      <c r="V26" s="733">
        <v>47612.406999999999</v>
      </c>
      <c r="W26" s="733">
        <v>489252</v>
      </c>
    </row>
    <row r="27" spans="1:23" ht="9.75" customHeight="1">
      <c r="A27" s="732">
        <v>2012</v>
      </c>
      <c r="B27" s="733">
        <v>68574.475999999995</v>
      </c>
      <c r="C27" s="733">
        <v>86775.61</v>
      </c>
      <c r="D27" s="733">
        <v>19564.794999999998</v>
      </c>
      <c r="E27" s="733">
        <v>9519.4509999999991</v>
      </c>
      <c r="F27" s="733">
        <v>7143.616</v>
      </c>
      <c r="G27" s="733">
        <v>28914.505000000001</v>
      </c>
      <c r="H27" s="733">
        <v>47840.523999999998</v>
      </c>
      <c r="I27" s="733">
        <v>5930.8010000000004</v>
      </c>
      <c r="J27" s="733">
        <v>39936.453999999998</v>
      </c>
      <c r="K27" s="733">
        <v>107820.68</v>
      </c>
      <c r="L27" s="733">
        <v>18943.38</v>
      </c>
      <c r="M27" s="733">
        <v>5198.3220000000001</v>
      </c>
      <c r="N27" s="733">
        <v>17107.829000000002</v>
      </c>
      <c r="O27" s="733">
        <v>7938.7690000000002</v>
      </c>
      <c r="P27" s="733">
        <v>15522.707</v>
      </c>
      <c r="Q27" s="733">
        <v>6952.0749999999998</v>
      </c>
      <c r="R27" s="733">
        <v>493684</v>
      </c>
      <c r="S27" s="733">
        <v>446235.06900000002</v>
      </c>
      <c r="T27" s="733">
        <v>426670.27399999998</v>
      </c>
      <c r="U27" s="733">
        <v>67013.72</v>
      </c>
      <c r="V27" s="733">
        <v>47448.925000000003</v>
      </c>
      <c r="W27" s="733">
        <v>493684</v>
      </c>
    </row>
    <row r="28" spans="1:23" ht="9.75" customHeight="1">
      <c r="A28" s="732">
        <v>2013</v>
      </c>
      <c r="B28" s="733">
        <v>70962.160999999993</v>
      </c>
      <c r="C28" s="733">
        <v>89516.343999999997</v>
      </c>
      <c r="D28" s="733">
        <v>20534.117999999999</v>
      </c>
      <c r="E28" s="733">
        <v>9748.2929999999997</v>
      </c>
      <c r="F28" s="733">
        <v>7109.6270000000004</v>
      </c>
      <c r="G28" s="733">
        <v>30328.263999999999</v>
      </c>
      <c r="H28" s="733">
        <v>48954.712</v>
      </c>
      <c r="I28" s="733">
        <v>6002.2439999999997</v>
      </c>
      <c r="J28" s="733">
        <v>40367.315000000002</v>
      </c>
      <c r="K28" s="733">
        <v>111306.56200000001</v>
      </c>
      <c r="L28" s="733">
        <v>19415.004000000001</v>
      </c>
      <c r="M28" s="733">
        <v>5040.8959999999997</v>
      </c>
      <c r="N28" s="733">
        <v>17643.491999999998</v>
      </c>
      <c r="O28" s="733">
        <v>8111.79</v>
      </c>
      <c r="P28" s="733">
        <v>15429.178</v>
      </c>
      <c r="Q28" s="733">
        <v>7417.9989999999998</v>
      </c>
      <c r="R28" s="733">
        <v>507888</v>
      </c>
      <c r="S28" s="733">
        <v>458964.18099999998</v>
      </c>
      <c r="T28" s="733">
        <v>438430.06300000002</v>
      </c>
      <c r="U28" s="733">
        <v>69457.936000000002</v>
      </c>
      <c r="V28" s="733">
        <v>48923.817999999999</v>
      </c>
      <c r="W28" s="733">
        <v>507888</v>
      </c>
    </row>
    <row r="29" spans="1:23" ht="9.75" customHeight="1">
      <c r="A29" s="732">
        <v>2014</v>
      </c>
      <c r="B29" s="733">
        <v>73740.941000000006</v>
      </c>
      <c r="C29" s="733">
        <v>94462.164999999994</v>
      </c>
      <c r="D29" s="733">
        <v>22249.522000000001</v>
      </c>
      <c r="E29" s="733">
        <v>10645.249</v>
      </c>
      <c r="F29" s="733">
        <v>7270.91</v>
      </c>
      <c r="G29" s="733">
        <v>30389.164000000001</v>
      </c>
      <c r="H29" s="733">
        <v>51657.828000000001</v>
      </c>
      <c r="I29" s="733">
        <v>6580.0680000000002</v>
      </c>
      <c r="J29" s="733">
        <v>42830.593000000001</v>
      </c>
      <c r="K29" s="733">
        <v>120166.482</v>
      </c>
      <c r="L29" s="733">
        <v>20770.508000000002</v>
      </c>
      <c r="M29" s="733">
        <v>5134.317</v>
      </c>
      <c r="N29" s="733">
        <v>17936.084999999999</v>
      </c>
      <c r="O29" s="733">
        <v>8277.9240000000009</v>
      </c>
      <c r="P29" s="733">
        <v>16296.19</v>
      </c>
      <c r="Q29" s="733">
        <v>7865.0590000000002</v>
      </c>
      <c r="R29" s="733">
        <v>536273</v>
      </c>
      <c r="S29" s="733">
        <v>484968.62</v>
      </c>
      <c r="T29" s="733">
        <v>462719.098</v>
      </c>
      <c r="U29" s="733">
        <v>73553.907000000007</v>
      </c>
      <c r="V29" s="733">
        <v>51304.385000000002</v>
      </c>
      <c r="W29" s="733">
        <v>536273</v>
      </c>
    </row>
    <row r="30" spans="1:23" ht="15" customHeight="1">
      <c r="A30" s="732">
        <v>2015</v>
      </c>
      <c r="B30" s="733">
        <v>76168.08</v>
      </c>
      <c r="C30" s="733">
        <v>98913.573999999993</v>
      </c>
      <c r="D30" s="733">
        <v>24161.026999999998</v>
      </c>
      <c r="E30" s="733">
        <v>11039.9</v>
      </c>
      <c r="F30" s="733">
        <v>7255.3580000000002</v>
      </c>
      <c r="G30" s="733">
        <v>31645.934000000001</v>
      </c>
      <c r="H30" s="733">
        <v>54482.135000000002</v>
      </c>
      <c r="I30" s="733">
        <v>6856.5150000000003</v>
      </c>
      <c r="J30" s="733">
        <v>44017.521999999997</v>
      </c>
      <c r="K30" s="733">
        <v>123234.39</v>
      </c>
      <c r="L30" s="733">
        <v>21555.695</v>
      </c>
      <c r="M30" s="733">
        <v>5210.9189999999999</v>
      </c>
      <c r="N30" s="733">
        <v>18702.623</v>
      </c>
      <c r="O30" s="733">
        <v>8501.3819999999996</v>
      </c>
      <c r="P30" s="733">
        <v>16693.339</v>
      </c>
      <c r="Q30" s="733">
        <v>7957.5990000000002</v>
      </c>
      <c r="R30" s="733">
        <v>556396</v>
      </c>
      <c r="S30" s="733">
        <v>503337.973</v>
      </c>
      <c r="T30" s="733">
        <v>479176.946</v>
      </c>
      <c r="U30" s="733">
        <v>77219.046000000002</v>
      </c>
      <c r="V30" s="733">
        <v>53058.019</v>
      </c>
      <c r="W30" s="733">
        <v>556396</v>
      </c>
    </row>
    <row r="31" spans="1:23" ht="9.75" customHeight="1">
      <c r="A31" s="732">
        <v>2016</v>
      </c>
      <c r="B31" s="733">
        <v>78615.547999999995</v>
      </c>
      <c r="C31" s="733">
        <v>104110.913</v>
      </c>
      <c r="D31" s="733">
        <v>25834.895</v>
      </c>
      <c r="E31" s="733">
        <v>11706.062</v>
      </c>
      <c r="F31" s="733">
        <v>7336.4189999999999</v>
      </c>
      <c r="G31" s="733">
        <v>31428.468000000001</v>
      </c>
      <c r="H31" s="733">
        <v>56560.375999999997</v>
      </c>
      <c r="I31" s="733">
        <v>7074.366</v>
      </c>
      <c r="J31" s="733">
        <v>45351.737000000001</v>
      </c>
      <c r="K31" s="733">
        <v>128205.145</v>
      </c>
      <c r="L31" s="733">
        <v>22103.271000000001</v>
      </c>
      <c r="M31" s="733">
        <v>5435.6080000000002</v>
      </c>
      <c r="N31" s="733">
        <v>19311.628000000001</v>
      </c>
      <c r="O31" s="733">
        <v>8839.6640000000007</v>
      </c>
      <c r="P31" s="733">
        <v>17056.191999999999</v>
      </c>
      <c r="Q31" s="733">
        <v>8106.7089999999998</v>
      </c>
      <c r="R31" s="733">
        <v>577077</v>
      </c>
      <c r="S31" s="733">
        <v>522038.57199999999</v>
      </c>
      <c r="T31" s="733">
        <v>496203.67700000003</v>
      </c>
      <c r="U31" s="733">
        <v>80873.323999999993</v>
      </c>
      <c r="V31" s="733">
        <v>55038.428999999996</v>
      </c>
      <c r="W31" s="733">
        <v>577077</v>
      </c>
    </row>
    <row r="32" spans="1:23" ht="9.75" customHeight="1">
      <c r="A32" s="732">
        <v>2017</v>
      </c>
      <c r="B32" s="733">
        <v>82407.339000000007</v>
      </c>
      <c r="C32" s="733">
        <v>108998.073</v>
      </c>
      <c r="D32" s="733">
        <v>27958.307000000001</v>
      </c>
      <c r="E32" s="733">
        <v>12180.281999999999</v>
      </c>
      <c r="F32" s="733">
        <v>7395.5429999999997</v>
      </c>
      <c r="G32" s="733">
        <v>33453.383999999998</v>
      </c>
      <c r="H32" s="733">
        <v>58845.944000000003</v>
      </c>
      <c r="I32" s="733">
        <v>7544.0720000000001</v>
      </c>
      <c r="J32" s="733">
        <v>46496.078999999998</v>
      </c>
      <c r="K32" s="733">
        <v>135035.644</v>
      </c>
      <c r="L32" s="733">
        <v>22920.519</v>
      </c>
      <c r="M32" s="733">
        <v>5495.2209999999995</v>
      </c>
      <c r="N32" s="733">
        <v>20260.513999999999</v>
      </c>
      <c r="O32" s="733">
        <v>9082.9570000000003</v>
      </c>
      <c r="P32" s="733">
        <v>18469.198</v>
      </c>
      <c r="Q32" s="733">
        <v>8080.9210000000003</v>
      </c>
      <c r="R32" s="733">
        <v>604624</v>
      </c>
      <c r="S32" s="733">
        <v>547475.25100000005</v>
      </c>
      <c r="T32" s="733">
        <v>519516.94400000002</v>
      </c>
      <c r="U32" s="733">
        <v>85107.053</v>
      </c>
      <c r="V32" s="733">
        <v>57148.745999999999</v>
      </c>
      <c r="W32" s="733">
        <v>604624</v>
      </c>
    </row>
    <row r="33" spans="1:23" ht="9.75" customHeight="1">
      <c r="A33" s="732">
        <v>2018</v>
      </c>
      <c r="B33" s="733">
        <v>86313.608999999997</v>
      </c>
      <c r="C33" s="733">
        <v>112441.31299999999</v>
      </c>
      <c r="D33" s="733">
        <v>29767.097000000002</v>
      </c>
      <c r="E33" s="733">
        <v>12570.674000000001</v>
      </c>
      <c r="F33" s="733">
        <v>7715.201</v>
      </c>
      <c r="G33" s="733">
        <v>33931.697999999997</v>
      </c>
      <c r="H33" s="733">
        <v>61555.343000000001</v>
      </c>
      <c r="I33" s="733">
        <v>7845.835</v>
      </c>
      <c r="J33" s="733">
        <v>48403.123</v>
      </c>
      <c r="K33" s="733">
        <v>141113.77600000001</v>
      </c>
      <c r="L33" s="733">
        <v>23857.861000000001</v>
      </c>
      <c r="M33" s="733">
        <v>5746.2690000000002</v>
      </c>
      <c r="N33" s="733">
        <v>20949.960999999999</v>
      </c>
      <c r="O33" s="733">
        <v>9449.0609999999997</v>
      </c>
      <c r="P33" s="733">
        <v>19041.786</v>
      </c>
      <c r="Q33" s="733">
        <v>8272.3870000000006</v>
      </c>
      <c r="R33" s="733">
        <v>628975</v>
      </c>
      <c r="S33" s="733">
        <v>569887.076</v>
      </c>
      <c r="T33" s="733">
        <v>540119.97900000005</v>
      </c>
      <c r="U33" s="733">
        <v>88855.014999999999</v>
      </c>
      <c r="V33" s="733">
        <v>59087.917999999998</v>
      </c>
      <c r="W33" s="733">
        <v>628975</v>
      </c>
    </row>
    <row r="34" spans="1:23" ht="12" customHeight="1">
      <c r="A34" s="732">
        <v>2019</v>
      </c>
      <c r="B34" s="733">
        <v>91397.934999999998</v>
      </c>
      <c r="C34" s="733">
        <v>117778.52800000001</v>
      </c>
      <c r="D34" s="733">
        <v>31600.125</v>
      </c>
      <c r="E34" s="733">
        <v>13325.727999999999</v>
      </c>
      <c r="F34" s="733">
        <v>7802.56</v>
      </c>
      <c r="G34" s="733">
        <v>35820.694000000003</v>
      </c>
      <c r="H34" s="733">
        <v>63938.991000000002</v>
      </c>
      <c r="I34" s="733">
        <v>8384.7150000000001</v>
      </c>
      <c r="J34" s="733">
        <v>50172.553</v>
      </c>
      <c r="K34" s="733">
        <v>141519.33499999999</v>
      </c>
      <c r="L34" s="733">
        <v>25407.300999999999</v>
      </c>
      <c r="M34" s="733">
        <v>6100.9459999999999</v>
      </c>
      <c r="N34" s="733">
        <v>22232.584999999999</v>
      </c>
      <c r="O34" s="733">
        <v>10032.629000000001</v>
      </c>
      <c r="P34" s="733">
        <v>19921.851999999999</v>
      </c>
      <c r="Q34" s="733">
        <v>8767.5290000000005</v>
      </c>
      <c r="R34" s="733">
        <v>654204</v>
      </c>
      <c r="S34" s="733">
        <v>591460.81999999995</v>
      </c>
      <c r="T34" s="733">
        <v>559860.69499999995</v>
      </c>
      <c r="U34" s="733">
        <v>94343.311000000002</v>
      </c>
      <c r="V34" s="733">
        <v>62743.186000000002</v>
      </c>
      <c r="W34" s="733">
        <v>654204</v>
      </c>
    </row>
    <row r="35" spans="1:23" ht="9.75" customHeight="1">
      <c r="A35" s="732">
        <v>2020</v>
      </c>
      <c r="B35" s="733">
        <v>88014.868000000002</v>
      </c>
      <c r="C35" s="733">
        <v>114985.99800000001</v>
      </c>
      <c r="D35" s="733">
        <v>30335.244999999999</v>
      </c>
      <c r="E35" s="733">
        <v>13042.123</v>
      </c>
      <c r="F35" s="733">
        <v>7418.8019999999997</v>
      </c>
      <c r="G35" s="733">
        <v>34245.627999999997</v>
      </c>
      <c r="H35" s="733">
        <v>59850.391000000003</v>
      </c>
      <c r="I35" s="733">
        <v>7701.9269999999997</v>
      </c>
      <c r="J35" s="733">
        <v>48295.491999999998</v>
      </c>
      <c r="K35" s="733">
        <v>140552.48199999999</v>
      </c>
      <c r="L35" s="733">
        <v>24513.149000000001</v>
      </c>
      <c r="M35" s="733">
        <v>6034.3869999999997</v>
      </c>
      <c r="N35" s="733">
        <v>21432.690999999999</v>
      </c>
      <c r="O35" s="733">
        <v>9563.4860000000008</v>
      </c>
      <c r="P35" s="733">
        <v>19107.289000000001</v>
      </c>
      <c r="Q35" s="733">
        <v>8600.0429999999997</v>
      </c>
      <c r="R35" s="733">
        <v>633694</v>
      </c>
      <c r="S35" s="733">
        <v>573353.73100000003</v>
      </c>
      <c r="T35" s="733">
        <v>543018.48600000003</v>
      </c>
      <c r="U35" s="733">
        <v>90675.514999999999</v>
      </c>
      <c r="V35" s="733">
        <v>60340.27</v>
      </c>
      <c r="W35" s="733">
        <v>633694</v>
      </c>
    </row>
    <row r="36" spans="1:23" ht="9.75" customHeight="1">
      <c r="A36" s="732">
        <v>2021</v>
      </c>
      <c r="B36" s="733">
        <v>93084.176999999996</v>
      </c>
      <c r="C36" s="733">
        <v>123220.336</v>
      </c>
      <c r="D36" s="733">
        <v>33200.758000000002</v>
      </c>
      <c r="E36" s="733">
        <v>14119.253000000001</v>
      </c>
      <c r="F36" s="733">
        <v>8211.9330000000009</v>
      </c>
      <c r="G36" s="733">
        <v>38981.279000000002</v>
      </c>
      <c r="H36" s="733">
        <v>63669.51</v>
      </c>
      <c r="I36" s="733">
        <v>8231.0509999999995</v>
      </c>
      <c r="J36" s="733">
        <v>51649.667000000001</v>
      </c>
      <c r="K36" s="733">
        <v>150833.39300000001</v>
      </c>
      <c r="L36" s="733">
        <v>26133.575000000001</v>
      </c>
      <c r="M36" s="733">
        <v>6321.4430000000002</v>
      </c>
      <c r="N36" s="733">
        <v>22782.519</v>
      </c>
      <c r="O36" s="733">
        <v>10192.018</v>
      </c>
      <c r="P36" s="733">
        <v>20947.22</v>
      </c>
      <c r="Q36" s="733">
        <v>9048.8680000000004</v>
      </c>
      <c r="R36" s="733">
        <v>680627</v>
      </c>
      <c r="S36" s="733">
        <v>616253.29099999997</v>
      </c>
      <c r="T36" s="733">
        <v>583052.53300000005</v>
      </c>
      <c r="U36" s="733">
        <v>97574.467000000004</v>
      </c>
      <c r="V36" s="733">
        <v>64373.709000000003</v>
      </c>
      <c r="W36" s="733">
        <v>680627</v>
      </c>
    </row>
    <row r="37" spans="1:23" s="240" customFormat="1" ht="9.75" customHeight="1">
      <c r="A37" s="732">
        <v>2022</v>
      </c>
      <c r="B37" s="733">
        <v>104201.414</v>
      </c>
      <c r="C37" s="733">
        <v>138299.649</v>
      </c>
      <c r="D37" s="733">
        <v>38019.512000000002</v>
      </c>
      <c r="E37" s="733">
        <v>15519.798000000001</v>
      </c>
      <c r="F37" s="733">
        <v>9502.61</v>
      </c>
      <c r="G37" s="733">
        <v>46036.777000000002</v>
      </c>
      <c r="H37" s="733">
        <v>71836.145999999993</v>
      </c>
      <c r="I37" s="733">
        <v>9725.5969999999998</v>
      </c>
      <c r="J37" s="733">
        <v>57715.99</v>
      </c>
      <c r="K37" s="733">
        <v>167468.353</v>
      </c>
      <c r="L37" s="733">
        <v>29113.003000000001</v>
      </c>
      <c r="M37" s="733">
        <v>7002.7470000000003</v>
      </c>
      <c r="N37" s="733">
        <v>25687.544999999998</v>
      </c>
      <c r="O37" s="733">
        <v>12036.754999999999</v>
      </c>
      <c r="P37" s="733">
        <v>23827.503000000001</v>
      </c>
      <c r="Q37" s="733">
        <v>10096.603999999999</v>
      </c>
      <c r="R37" s="733">
        <v>766090</v>
      </c>
      <c r="S37" s="733">
        <v>693023.70400000003</v>
      </c>
      <c r="T37" s="733">
        <v>655004.19200000004</v>
      </c>
      <c r="U37" s="733">
        <v>111085.811</v>
      </c>
      <c r="V37" s="733">
        <v>73066.298999999999</v>
      </c>
      <c r="W37" s="733">
        <v>766090</v>
      </c>
    </row>
    <row r="38" spans="1:23" ht="28" customHeight="1">
      <c r="A38" s="731"/>
      <c r="B38" s="1216" t="s">
        <v>20</v>
      </c>
      <c r="C38" s="1217"/>
      <c r="D38" s="1217"/>
      <c r="E38" s="1217"/>
      <c r="F38" s="1217"/>
      <c r="G38" s="1217"/>
      <c r="H38" s="1217"/>
      <c r="I38" s="1217"/>
      <c r="J38" s="1217"/>
      <c r="K38" s="1216" t="s">
        <v>20</v>
      </c>
      <c r="L38" s="1217"/>
      <c r="M38" s="1217"/>
      <c r="N38" s="1217"/>
      <c r="O38" s="1217"/>
      <c r="P38" s="1217"/>
      <c r="Q38" s="1217"/>
      <c r="R38" s="1217"/>
      <c r="S38" s="1216" t="s">
        <v>20</v>
      </c>
      <c r="T38" s="1217"/>
      <c r="U38" s="1217"/>
      <c r="V38" s="1217"/>
      <c r="W38" s="1217"/>
    </row>
    <row r="39" spans="1:23" ht="15" customHeight="1">
      <c r="A39" s="732">
        <v>1992</v>
      </c>
      <c r="B39" s="734">
        <v>1.8778448902981406</v>
      </c>
      <c r="C39" s="734">
        <v>3.0306897753194533</v>
      </c>
      <c r="D39" s="734">
        <v>9.0221794188125095</v>
      </c>
      <c r="E39" s="734">
        <v>40.946877236044813</v>
      </c>
      <c r="F39" s="734">
        <v>0.54557819810694053</v>
      </c>
      <c r="G39" s="734">
        <v>0.42564546045852542</v>
      </c>
      <c r="H39" s="734">
        <v>1.6052385686712114</v>
      </c>
      <c r="I39" s="734">
        <v>33.770201114769058</v>
      </c>
      <c r="J39" s="734">
        <v>3.4197067056085677</v>
      </c>
      <c r="K39" s="734">
        <v>2.8925337962229638</v>
      </c>
      <c r="L39" s="734">
        <v>4.0177657786692222</v>
      </c>
      <c r="M39" s="734">
        <v>2.0681919972659202</v>
      </c>
      <c r="N39" s="734">
        <v>37.780605835590436</v>
      </c>
      <c r="O39" s="734">
        <v>39.389760311145238</v>
      </c>
      <c r="P39" s="734">
        <v>3.9435040775530066</v>
      </c>
      <c r="Q39" s="734">
        <v>41.14066899425611</v>
      </c>
      <c r="R39" s="734">
        <v>5.4197868714510982</v>
      </c>
      <c r="S39" s="734">
        <v>2.8869975852803331</v>
      </c>
      <c r="T39" s="734">
        <v>2.5680934518931506</v>
      </c>
      <c r="U39" s="734">
        <v>26.953522837496429</v>
      </c>
      <c r="V39" s="734">
        <v>38.539229710803497</v>
      </c>
      <c r="W39" s="734">
        <v>5.4197868714510982</v>
      </c>
    </row>
    <row r="40" spans="1:23" ht="9.75" customHeight="1">
      <c r="A40" s="732">
        <v>1993</v>
      </c>
      <c r="B40" s="734">
        <v>1.4923881360062943</v>
      </c>
      <c r="C40" s="734">
        <v>2.844296080489034</v>
      </c>
      <c r="D40" s="734">
        <v>5.4698218310170628</v>
      </c>
      <c r="E40" s="734">
        <v>13.808157018704188</v>
      </c>
      <c r="F40" s="734">
        <v>2.9054489386310336</v>
      </c>
      <c r="G40" s="734">
        <v>3.977332146204116</v>
      </c>
      <c r="H40" s="734">
        <v>2.7226127329149854</v>
      </c>
      <c r="I40" s="734">
        <v>13.767466159316324</v>
      </c>
      <c r="J40" s="734">
        <v>8.1034314511559E-2</v>
      </c>
      <c r="K40" s="734">
        <v>1.3803275626175744</v>
      </c>
      <c r="L40" s="734">
        <v>1.5369570336233687</v>
      </c>
      <c r="M40" s="734">
        <v>-2.3054824955439761</v>
      </c>
      <c r="N40" s="734">
        <v>15.783849640291585</v>
      </c>
      <c r="O40" s="734">
        <v>15.930904769633148</v>
      </c>
      <c r="P40" s="734">
        <v>3.2367797469118336</v>
      </c>
      <c r="Q40" s="734">
        <v>14.757972695010075</v>
      </c>
      <c r="R40" s="734">
        <v>3.3022205974584371</v>
      </c>
      <c r="S40" s="734">
        <v>2.0978000275563184</v>
      </c>
      <c r="T40" s="734">
        <v>1.9114945343287575</v>
      </c>
      <c r="U40" s="734">
        <v>11.786724996389639</v>
      </c>
      <c r="V40" s="734">
        <v>14.998580646338667</v>
      </c>
      <c r="W40" s="734">
        <v>3.3022205974584371</v>
      </c>
    </row>
    <row r="41" spans="1:23" ht="9.75" customHeight="1">
      <c r="A41" s="732">
        <v>1994</v>
      </c>
      <c r="B41" s="734">
        <v>2.8531518377000697</v>
      </c>
      <c r="C41" s="734">
        <v>2.8506543528973198</v>
      </c>
      <c r="D41" s="734">
        <v>2.4631458268423772</v>
      </c>
      <c r="E41" s="734">
        <v>11.983081860995291</v>
      </c>
      <c r="F41" s="734">
        <v>5.6336582863006672</v>
      </c>
      <c r="G41" s="734">
        <v>4.9500870990065149</v>
      </c>
      <c r="H41" s="734">
        <v>2.6522355007263378</v>
      </c>
      <c r="I41" s="734">
        <v>9.9382858308002842</v>
      </c>
      <c r="J41" s="734">
        <v>5.2018595056679882</v>
      </c>
      <c r="K41" s="734">
        <v>4.1089132912660951</v>
      </c>
      <c r="L41" s="734">
        <v>2.7491522993754609</v>
      </c>
      <c r="M41" s="734">
        <v>3.9343768427894728</v>
      </c>
      <c r="N41" s="734">
        <v>10.35705379585101</v>
      </c>
      <c r="O41" s="734">
        <v>12.612619737212059</v>
      </c>
      <c r="P41" s="734">
        <v>3.1423098110359793</v>
      </c>
      <c r="Q41" s="734">
        <v>12.134580823631271</v>
      </c>
      <c r="R41" s="734">
        <v>4.3469509007853668</v>
      </c>
      <c r="S41" s="734">
        <v>3.5425731512518857</v>
      </c>
      <c r="T41" s="734">
        <v>3.6042942623333607</v>
      </c>
      <c r="U41" s="734">
        <v>8.4774726769751343</v>
      </c>
      <c r="V41" s="734">
        <v>11.282096105390931</v>
      </c>
      <c r="W41" s="734">
        <v>4.3469509007853668</v>
      </c>
    </row>
    <row r="42" spans="1:23" ht="9.75" customHeight="1">
      <c r="A42" s="732">
        <v>1995</v>
      </c>
      <c r="B42" s="734">
        <v>5.5181036673893455</v>
      </c>
      <c r="C42" s="734">
        <v>4.9997261148083618</v>
      </c>
      <c r="D42" s="734">
        <v>2.7795337391385644</v>
      </c>
      <c r="E42" s="734">
        <v>6.3455284770624507</v>
      </c>
      <c r="F42" s="734">
        <v>2.7411227042079966</v>
      </c>
      <c r="G42" s="734">
        <v>3.718828171505177</v>
      </c>
      <c r="H42" s="734">
        <v>5.1249254274085159</v>
      </c>
      <c r="I42" s="734">
        <v>2.5629671162255985</v>
      </c>
      <c r="J42" s="734">
        <v>3.6459763204461964</v>
      </c>
      <c r="K42" s="734">
        <v>5.0531867352370288</v>
      </c>
      <c r="L42" s="734">
        <v>4.7838518325835997</v>
      </c>
      <c r="M42" s="734">
        <v>6.6636193384742342</v>
      </c>
      <c r="N42" s="734">
        <v>7.3065919809143436</v>
      </c>
      <c r="O42" s="734">
        <v>2.7197535464749514</v>
      </c>
      <c r="P42" s="734">
        <v>4.6757086193012709</v>
      </c>
      <c r="Q42" s="734">
        <v>5.9869006650300767</v>
      </c>
      <c r="R42" s="734">
        <v>4.8055681740396645</v>
      </c>
      <c r="S42" s="734">
        <v>4.7338319478030488</v>
      </c>
      <c r="T42" s="734">
        <v>4.8443469128478291</v>
      </c>
      <c r="U42" s="734">
        <v>4.5995608146284939</v>
      </c>
      <c r="V42" s="734">
        <v>5.3810226412750106</v>
      </c>
      <c r="W42" s="734">
        <v>4.8055681740396645</v>
      </c>
    </row>
    <row r="43" spans="1:23" ht="9.75" customHeight="1">
      <c r="A43" s="732">
        <v>1996</v>
      </c>
      <c r="B43" s="734">
        <v>0.48620398469624271</v>
      </c>
      <c r="C43" s="734">
        <v>-0.73496347374227466</v>
      </c>
      <c r="D43" s="734">
        <v>-3.2961022817173249</v>
      </c>
      <c r="E43" s="734">
        <v>1.396182227635933</v>
      </c>
      <c r="F43" s="734">
        <v>0.6074125498847911</v>
      </c>
      <c r="G43" s="734">
        <v>1.8498531118559414</v>
      </c>
      <c r="H43" s="734">
        <v>2.4678068714165051</v>
      </c>
      <c r="I43" s="734">
        <v>3.3758488202042618</v>
      </c>
      <c r="J43" s="734">
        <v>0.65278214724599559</v>
      </c>
      <c r="K43" s="734">
        <v>0.46657108148443471</v>
      </c>
      <c r="L43" s="734">
        <v>1.563752295851133</v>
      </c>
      <c r="M43" s="734">
        <v>-2.5008584393511062</v>
      </c>
      <c r="N43" s="734">
        <v>1.7574411961795375</v>
      </c>
      <c r="O43" s="734">
        <v>1.415314382665668</v>
      </c>
      <c r="P43" s="734">
        <v>2.6420467924375064</v>
      </c>
      <c r="Q43" s="734">
        <v>1.4774901156302427</v>
      </c>
      <c r="R43" s="734">
        <v>0.61423274344427525</v>
      </c>
      <c r="S43" s="734">
        <v>0.46398130337527455</v>
      </c>
      <c r="T43" s="734">
        <v>0.67242529460618272</v>
      </c>
      <c r="U43" s="734">
        <v>0.3044074016078599</v>
      </c>
      <c r="V43" s="734">
        <v>1.8121879528561928</v>
      </c>
      <c r="W43" s="734">
        <v>0.61423274344427525</v>
      </c>
    </row>
    <row r="44" spans="1:23" ht="15" customHeight="1">
      <c r="A44" s="732">
        <v>1997</v>
      </c>
      <c r="B44" s="734">
        <v>3.9851456858165228</v>
      </c>
      <c r="C44" s="734">
        <v>5.6305896280230954</v>
      </c>
      <c r="D44" s="734">
        <v>-0.52671634712471438</v>
      </c>
      <c r="E44" s="734">
        <v>6.824889392605872</v>
      </c>
      <c r="F44" s="734">
        <v>5.3063039664986222</v>
      </c>
      <c r="G44" s="734">
        <v>4.7250809202951372</v>
      </c>
      <c r="H44" s="734">
        <v>4.6321746392299907</v>
      </c>
      <c r="I44" s="734">
        <v>0.45152405215871788</v>
      </c>
      <c r="J44" s="734">
        <v>4.2818734182239861</v>
      </c>
      <c r="K44" s="734">
        <v>4.8997966688152745</v>
      </c>
      <c r="L44" s="734">
        <v>6.6182584106599478</v>
      </c>
      <c r="M44" s="734">
        <v>3.4302405576362562</v>
      </c>
      <c r="N44" s="734">
        <v>-2.2586293930376597</v>
      </c>
      <c r="O44" s="734">
        <v>2.0508385941188401</v>
      </c>
      <c r="P44" s="734">
        <v>7.352336613698923</v>
      </c>
      <c r="Q44" s="734">
        <v>2.3044174851801102</v>
      </c>
      <c r="R44" s="734">
        <v>4.3143942970446609</v>
      </c>
      <c r="S44" s="734">
        <v>4.7020570604619216</v>
      </c>
      <c r="T44" s="734">
        <v>4.9804929094784214</v>
      </c>
      <c r="U44" s="734">
        <v>0.7547986363174356</v>
      </c>
      <c r="V44" s="734">
        <v>1.2645308146151935</v>
      </c>
      <c r="W44" s="734">
        <v>4.3143942970446609</v>
      </c>
    </row>
    <row r="45" spans="1:23" ht="9.75" customHeight="1">
      <c r="A45" s="732">
        <v>1998</v>
      </c>
      <c r="B45" s="734">
        <v>8.3416569758637031</v>
      </c>
      <c r="C45" s="734">
        <v>8.8151216609167857</v>
      </c>
      <c r="D45" s="734">
        <v>2.2240824482013983</v>
      </c>
      <c r="E45" s="734">
        <v>5.2793691179689208</v>
      </c>
      <c r="F45" s="734">
        <v>1.6795875241782412</v>
      </c>
      <c r="G45" s="734">
        <v>7.2864588733173878</v>
      </c>
      <c r="H45" s="734">
        <v>5.8357241213649527</v>
      </c>
      <c r="I45" s="734">
        <v>2.5306175011085079</v>
      </c>
      <c r="J45" s="734">
        <v>2.9098704719105744</v>
      </c>
      <c r="K45" s="734">
        <v>7.4073552686226538</v>
      </c>
      <c r="L45" s="734">
        <v>0.43221929760953404</v>
      </c>
      <c r="M45" s="734">
        <v>2.4318279509001615</v>
      </c>
      <c r="N45" s="734">
        <v>2.3121317099672396</v>
      </c>
      <c r="O45" s="734">
        <v>5.763771833943756</v>
      </c>
      <c r="P45" s="734">
        <v>2.9500321824019204</v>
      </c>
      <c r="Q45" s="734">
        <v>5.7402129862108202</v>
      </c>
      <c r="R45" s="734">
        <v>6.0277087917993741</v>
      </c>
      <c r="S45" s="734">
        <v>6.2661643488902019</v>
      </c>
      <c r="T45" s="734">
        <v>6.4701164973459546</v>
      </c>
      <c r="U45" s="734">
        <v>3.5643647020692106</v>
      </c>
      <c r="V45" s="734">
        <v>4.0880419782961939</v>
      </c>
      <c r="W45" s="734">
        <v>6.0277087917993741</v>
      </c>
    </row>
    <row r="46" spans="1:23" ht="9.75" customHeight="1">
      <c r="A46" s="732">
        <v>1999</v>
      </c>
      <c r="B46" s="734">
        <v>1.2546317520906942</v>
      </c>
      <c r="C46" s="734">
        <v>0.8547972166872021</v>
      </c>
      <c r="D46" s="734">
        <v>-0.54143442765848293</v>
      </c>
      <c r="E46" s="734">
        <v>2.1110935414390966</v>
      </c>
      <c r="F46" s="734">
        <v>-3.6855519649641568</v>
      </c>
      <c r="G46" s="734">
        <v>-4.4344257053217992</v>
      </c>
      <c r="H46" s="734">
        <v>1.7381122967407454</v>
      </c>
      <c r="I46" s="734">
        <v>-1.7324418677673683</v>
      </c>
      <c r="J46" s="734">
        <v>-1.0116176277128064</v>
      </c>
      <c r="K46" s="734">
        <v>-1.4066362613394345</v>
      </c>
      <c r="L46" s="734">
        <v>-0.87278292685816439</v>
      </c>
      <c r="M46" s="734">
        <v>0.78827481719316017</v>
      </c>
      <c r="N46" s="734">
        <v>1.844281988198252</v>
      </c>
      <c r="O46" s="734">
        <v>2.9076010112285489E-2</v>
      </c>
      <c r="P46" s="734">
        <v>-1.2751101979565058</v>
      </c>
      <c r="Q46" s="734">
        <v>-0.73394892173556581</v>
      </c>
      <c r="R46" s="734">
        <v>-0.28011652847584595</v>
      </c>
      <c r="S46" s="734">
        <v>-0.39070538942332461</v>
      </c>
      <c r="T46" s="734">
        <v>-0.38340332608904515</v>
      </c>
      <c r="U46" s="734">
        <v>0.31112504524862405</v>
      </c>
      <c r="V46" s="734">
        <v>0.63827323997460361</v>
      </c>
      <c r="W46" s="734">
        <v>-0.28011652847584595</v>
      </c>
    </row>
    <row r="47" spans="1:23" ht="9.75" customHeight="1">
      <c r="A47" s="732">
        <v>2000</v>
      </c>
      <c r="B47" s="734">
        <v>7.5388605864762477</v>
      </c>
      <c r="C47" s="734">
        <v>4.2082206065715191</v>
      </c>
      <c r="D47" s="734">
        <v>3.7767677143465921</v>
      </c>
      <c r="E47" s="734">
        <v>3.2529565507289897</v>
      </c>
      <c r="F47" s="734">
        <v>5.9543479126480809</v>
      </c>
      <c r="G47" s="734">
        <v>5.1898808232796858</v>
      </c>
      <c r="H47" s="734">
        <v>1.2996698444722814</v>
      </c>
      <c r="I47" s="734">
        <v>2.3109102574669858</v>
      </c>
      <c r="J47" s="734">
        <v>5.6708599558424932</v>
      </c>
      <c r="K47" s="734">
        <v>4.4642160892435276</v>
      </c>
      <c r="L47" s="734">
        <v>2.2610932446910827</v>
      </c>
      <c r="M47" s="734">
        <v>3.9504102765613465</v>
      </c>
      <c r="N47" s="734">
        <v>1.0840141837133446</v>
      </c>
      <c r="O47" s="734">
        <v>1.4087137844526292</v>
      </c>
      <c r="P47" s="734">
        <v>6.0577510450997272</v>
      </c>
      <c r="Q47" s="734">
        <v>-0.44635899185487266</v>
      </c>
      <c r="R47" s="734">
        <v>4.2298699283562602</v>
      </c>
      <c r="S47" s="734">
        <v>4.5637683920060104</v>
      </c>
      <c r="T47" s="734">
        <v>4.6018341309473225</v>
      </c>
      <c r="U47" s="734">
        <v>2.1153836696354364</v>
      </c>
      <c r="V47" s="734">
        <v>1.4853425507668085</v>
      </c>
      <c r="W47" s="734">
        <v>4.2298699283562602</v>
      </c>
    </row>
    <row r="48" spans="1:23" ht="9.75" customHeight="1">
      <c r="A48" s="732">
        <v>2001</v>
      </c>
      <c r="B48" s="734">
        <v>11.642271048389729</v>
      </c>
      <c r="C48" s="734">
        <v>5.5827515441830888</v>
      </c>
      <c r="D48" s="734">
        <v>4.5595213055721917</v>
      </c>
      <c r="E48" s="734">
        <v>3.0586370214964291</v>
      </c>
      <c r="F48" s="734">
        <v>6.3722103056045816</v>
      </c>
      <c r="G48" s="734">
        <v>8.0223815459293171</v>
      </c>
      <c r="H48" s="734">
        <v>6.6294366354721648</v>
      </c>
      <c r="I48" s="734">
        <v>1.3139953422442547</v>
      </c>
      <c r="J48" s="734">
        <v>5.6459544661025269</v>
      </c>
      <c r="K48" s="734">
        <v>6.0456271419782572</v>
      </c>
      <c r="L48" s="734">
        <v>0.42121402109839468</v>
      </c>
      <c r="M48" s="734">
        <v>5.9357850665230432</v>
      </c>
      <c r="N48" s="734">
        <v>6.5900929018832404</v>
      </c>
      <c r="O48" s="734">
        <v>5.9032689533925558</v>
      </c>
      <c r="P48" s="734">
        <v>7.4579620533709301</v>
      </c>
      <c r="Q48" s="734">
        <v>2.4601646283688465</v>
      </c>
      <c r="R48" s="734">
        <v>6.3685014309364609</v>
      </c>
      <c r="S48" s="734">
        <v>6.6018569583204938</v>
      </c>
      <c r="T48" s="734">
        <v>6.6998617065815829</v>
      </c>
      <c r="U48" s="734">
        <v>4.4389574913692567</v>
      </c>
      <c r="V48" s="734">
        <v>4.3922041498804552</v>
      </c>
      <c r="W48" s="734">
        <v>6.3685014309364609</v>
      </c>
    </row>
    <row r="49" spans="1:23" ht="15" customHeight="1">
      <c r="A49" s="732">
        <v>2002</v>
      </c>
      <c r="B49" s="734">
        <v>-0.45428603717301858</v>
      </c>
      <c r="C49" s="734">
        <v>2.5742000186055178</v>
      </c>
      <c r="D49" s="734">
        <v>-1.1622984196652004</v>
      </c>
      <c r="E49" s="734">
        <v>5.4228584794113255</v>
      </c>
      <c r="F49" s="734">
        <v>4.8099243718459812</v>
      </c>
      <c r="G49" s="734">
        <v>3.7562213944138749</v>
      </c>
      <c r="H49" s="734">
        <v>2.423555461631854</v>
      </c>
      <c r="I49" s="734">
        <v>2.0524995708816021</v>
      </c>
      <c r="J49" s="734">
        <v>-0.42347719659708355</v>
      </c>
      <c r="K49" s="734">
        <v>1.689602359232355</v>
      </c>
      <c r="L49" s="734">
        <v>3.0438503839042816</v>
      </c>
      <c r="M49" s="734">
        <v>2.2633521761730004</v>
      </c>
      <c r="N49" s="734">
        <v>3.272416567366085</v>
      </c>
      <c r="O49" s="734">
        <v>5.6332142743160336</v>
      </c>
      <c r="P49" s="734">
        <v>-0.932849698408179</v>
      </c>
      <c r="Q49" s="734">
        <v>4.364848466072309</v>
      </c>
      <c r="R49" s="734">
        <v>1.731106590704532</v>
      </c>
      <c r="S49" s="734">
        <v>1.4522905962966883</v>
      </c>
      <c r="T49" s="734">
        <v>1.5752390753834602</v>
      </c>
      <c r="U49" s="734">
        <v>2.6583811966381807</v>
      </c>
      <c r="V49" s="734">
        <v>4.1423740751047546</v>
      </c>
      <c r="W49" s="734">
        <v>1.731106590704532</v>
      </c>
    </row>
    <row r="50" spans="1:23" ht="9.75" customHeight="1">
      <c r="A50" s="732">
        <v>2003</v>
      </c>
      <c r="B50" s="734">
        <v>0.17159993065610482</v>
      </c>
      <c r="C50" s="734">
        <v>-1.8458148305576501</v>
      </c>
      <c r="D50" s="734">
        <v>-3.6799498439232941</v>
      </c>
      <c r="E50" s="734">
        <v>-2.4208637079832229</v>
      </c>
      <c r="F50" s="734">
        <v>2.7248992760104889</v>
      </c>
      <c r="G50" s="734">
        <v>6.8640954031174067E-2</v>
      </c>
      <c r="H50" s="734">
        <v>-1.6972924390782365</v>
      </c>
      <c r="I50" s="734">
        <v>-0.74225551418374291</v>
      </c>
      <c r="J50" s="734">
        <v>2.29915617875815</v>
      </c>
      <c r="K50" s="734">
        <v>-1.7642373985128499</v>
      </c>
      <c r="L50" s="734">
        <v>-1.2960588391269598</v>
      </c>
      <c r="M50" s="734">
        <v>-0.90462701771211329</v>
      </c>
      <c r="N50" s="734">
        <v>-0.90828076746172548</v>
      </c>
      <c r="O50" s="734">
        <v>-1.323944308524367</v>
      </c>
      <c r="P50" s="734">
        <v>-2.2293818715231422</v>
      </c>
      <c r="Q50" s="734">
        <v>0.23910823996132305</v>
      </c>
      <c r="R50" s="734">
        <v>-1.0363124450000119</v>
      </c>
      <c r="S50" s="734">
        <v>-1.0303989574630867</v>
      </c>
      <c r="T50" s="734">
        <v>-0.90916430338624943</v>
      </c>
      <c r="U50" s="734">
        <v>-1.7847410284723331</v>
      </c>
      <c r="V50" s="734">
        <v>-1.0861171475171043</v>
      </c>
      <c r="W50" s="734">
        <v>-1.0363124450000119</v>
      </c>
    </row>
    <row r="51" spans="1:23" ht="9.75" customHeight="1">
      <c r="A51" s="732">
        <v>2004</v>
      </c>
      <c r="B51" s="734">
        <v>2.2955168147480873</v>
      </c>
      <c r="C51" s="734">
        <v>1.8421519812306186</v>
      </c>
      <c r="D51" s="734">
        <v>2.7561101887489077</v>
      </c>
      <c r="E51" s="734">
        <v>2.0569066263197562</v>
      </c>
      <c r="F51" s="734">
        <v>6.6383363505616142</v>
      </c>
      <c r="G51" s="734">
        <v>4.6131160961957081</v>
      </c>
      <c r="H51" s="734">
        <v>3.1569273654812622</v>
      </c>
      <c r="I51" s="734">
        <v>-0.25853675321619063</v>
      </c>
      <c r="J51" s="734">
        <v>5.0686228672136986</v>
      </c>
      <c r="K51" s="734">
        <v>1.543642985888195</v>
      </c>
      <c r="L51" s="734">
        <v>3.6621258270686603</v>
      </c>
      <c r="M51" s="734">
        <v>-1.4959385421124665</v>
      </c>
      <c r="N51" s="734">
        <v>2.6731824154079238</v>
      </c>
      <c r="O51" s="734">
        <v>-0.54713375161221878</v>
      </c>
      <c r="P51" s="734">
        <v>3.2195148730589347</v>
      </c>
      <c r="Q51" s="734">
        <v>-0.21447276415845137</v>
      </c>
      <c r="R51" s="734">
        <v>2.4763794814271538</v>
      </c>
      <c r="S51" s="734">
        <v>2.6393136410235876</v>
      </c>
      <c r="T51" s="734">
        <v>2.634118854229917</v>
      </c>
      <c r="U51" s="734">
        <v>1.5395807566300659</v>
      </c>
      <c r="V51" s="734">
        <v>1.1028956007147586</v>
      </c>
      <c r="W51" s="734">
        <v>2.4763794814271538</v>
      </c>
    </row>
    <row r="52" spans="1:23" ht="9.75" customHeight="1">
      <c r="A52" s="732">
        <v>2005</v>
      </c>
      <c r="B52" s="734">
        <v>1.5537138649116313</v>
      </c>
      <c r="C52" s="734">
        <v>1.7410209722436909</v>
      </c>
      <c r="D52" s="734">
        <v>4.77074857038202</v>
      </c>
      <c r="E52" s="734">
        <v>0.35174426749785925</v>
      </c>
      <c r="F52" s="734">
        <v>7.0474419743718428</v>
      </c>
      <c r="G52" s="734">
        <v>1.7728679427655214</v>
      </c>
      <c r="H52" s="734">
        <v>3.1627984844645871</v>
      </c>
      <c r="I52" s="734">
        <v>-1.0298065396347145</v>
      </c>
      <c r="J52" s="734">
        <v>0.57459698215885102</v>
      </c>
      <c r="K52" s="734">
        <v>2.0304826683686108</v>
      </c>
      <c r="L52" s="734">
        <v>0.41907228235430649</v>
      </c>
      <c r="M52" s="734">
        <v>2.1015096232351378</v>
      </c>
      <c r="N52" s="734">
        <v>-1.1341413722003943</v>
      </c>
      <c r="O52" s="734">
        <v>-3.8431068189165067</v>
      </c>
      <c r="P52" s="734">
        <v>0.49605326790007187</v>
      </c>
      <c r="Q52" s="734">
        <v>-2.2806545660849573</v>
      </c>
      <c r="R52" s="734">
        <v>1.5916118197935232</v>
      </c>
      <c r="S52" s="734">
        <v>1.9545678001987921</v>
      </c>
      <c r="T52" s="734">
        <v>1.8291630036242397</v>
      </c>
      <c r="U52" s="734">
        <v>0.16563796659557087</v>
      </c>
      <c r="V52" s="734">
        <v>-1.514441933054455</v>
      </c>
      <c r="W52" s="734">
        <v>1.5916118197935232</v>
      </c>
    </row>
    <row r="53" spans="1:23" ht="9.75" customHeight="1">
      <c r="A53" s="732">
        <v>2006</v>
      </c>
      <c r="B53" s="734">
        <v>7.6717798432807998</v>
      </c>
      <c r="C53" s="734">
        <v>3.3433864422720792</v>
      </c>
      <c r="D53" s="734">
        <v>5.8917292068691332</v>
      </c>
      <c r="E53" s="734">
        <v>4.3749906362322646</v>
      </c>
      <c r="F53" s="734">
        <v>4.4839614144022253</v>
      </c>
      <c r="G53" s="734">
        <v>2.6680534012609467</v>
      </c>
      <c r="H53" s="734">
        <v>2.9880821857544189</v>
      </c>
      <c r="I53" s="734">
        <v>3.1151021849506093</v>
      </c>
      <c r="J53" s="734">
        <v>5.6208851818471697</v>
      </c>
      <c r="K53" s="734">
        <v>3.5992034745232435</v>
      </c>
      <c r="L53" s="734">
        <v>3.5515452033104093</v>
      </c>
      <c r="M53" s="734">
        <v>3.5217867661355542</v>
      </c>
      <c r="N53" s="734">
        <v>5.6870648295001267</v>
      </c>
      <c r="O53" s="734">
        <v>3.9420762724379426</v>
      </c>
      <c r="P53" s="734">
        <v>1.1636434537817313</v>
      </c>
      <c r="Q53" s="734">
        <v>2.3503060046257471</v>
      </c>
      <c r="R53" s="734">
        <v>4.2195511086451534</v>
      </c>
      <c r="S53" s="734">
        <v>4.2151525519929729</v>
      </c>
      <c r="T53" s="734">
        <v>4.1383377515155351</v>
      </c>
      <c r="U53" s="734">
        <v>4.7151461830791375</v>
      </c>
      <c r="V53" s="734">
        <v>4.2584998808348367</v>
      </c>
      <c r="W53" s="734">
        <v>4.2195511086451534</v>
      </c>
    </row>
    <row r="54" spans="1:23" ht="15" customHeight="1">
      <c r="A54" s="732">
        <v>2007</v>
      </c>
      <c r="B54" s="734">
        <v>5.2627570658050233</v>
      </c>
      <c r="C54" s="734">
        <v>3.5911905214485</v>
      </c>
      <c r="D54" s="734">
        <v>2.0556285228440263</v>
      </c>
      <c r="E54" s="734">
        <v>-0.63233897892968227</v>
      </c>
      <c r="F54" s="734">
        <v>3.01111966240676</v>
      </c>
      <c r="G54" s="734">
        <v>5.4501778585668124</v>
      </c>
      <c r="H54" s="734">
        <v>7.041974530045132</v>
      </c>
      <c r="I54" s="734">
        <v>2.785196444521151</v>
      </c>
      <c r="J54" s="734">
        <v>2.2052250227011103</v>
      </c>
      <c r="K54" s="734">
        <v>6.472297078694937</v>
      </c>
      <c r="L54" s="734">
        <v>2.4132375414787535</v>
      </c>
      <c r="M54" s="734">
        <v>5.4126958254760993</v>
      </c>
      <c r="N54" s="734">
        <v>1.7487423972585674</v>
      </c>
      <c r="O54" s="734">
        <v>-1.5120876633327249</v>
      </c>
      <c r="P54" s="734">
        <v>2.6661580169035473</v>
      </c>
      <c r="Q54" s="734">
        <v>-0.90282460208204085</v>
      </c>
      <c r="R54" s="734">
        <v>4.3535599652740196</v>
      </c>
      <c r="S54" s="734">
        <v>4.7989443633511373</v>
      </c>
      <c r="T54" s="734">
        <v>4.9267496158169468</v>
      </c>
      <c r="U54" s="734">
        <v>0.87492244756795057</v>
      </c>
      <c r="V54" s="734">
        <v>0.40949741933003381</v>
      </c>
      <c r="W54" s="734">
        <v>4.3535599652740196</v>
      </c>
    </row>
    <row r="55" spans="1:23" ht="9.75" customHeight="1">
      <c r="A55" s="732">
        <v>2008</v>
      </c>
      <c r="B55" s="734">
        <v>3.6051709573478781</v>
      </c>
      <c r="C55" s="734">
        <v>3.2884545355753754</v>
      </c>
      <c r="D55" s="734">
        <v>-0.26893438504292966</v>
      </c>
      <c r="E55" s="734">
        <v>2.4387529387328573</v>
      </c>
      <c r="F55" s="734">
        <v>3.7219568457359098</v>
      </c>
      <c r="G55" s="734">
        <v>8.2402119650509249</v>
      </c>
      <c r="H55" s="734">
        <v>-1.0346219642828594</v>
      </c>
      <c r="I55" s="734">
        <v>-0.14221351661386064</v>
      </c>
      <c r="J55" s="734">
        <v>2.6964631487276884</v>
      </c>
      <c r="K55" s="734">
        <v>0.35064384385452846</v>
      </c>
      <c r="L55" s="734">
        <v>1.2821342170440879</v>
      </c>
      <c r="M55" s="734">
        <v>1.5837830377076032</v>
      </c>
      <c r="N55" s="734">
        <v>1.7618424152408765</v>
      </c>
      <c r="O55" s="734">
        <v>-3.02868596197268</v>
      </c>
      <c r="P55" s="734">
        <v>6.5346065919845344</v>
      </c>
      <c r="Q55" s="734">
        <v>1.2076784183372227</v>
      </c>
      <c r="R55" s="734">
        <v>2.0677610897659799</v>
      </c>
      <c r="S55" s="734">
        <v>2.2150232263844893</v>
      </c>
      <c r="T55" s="734">
        <v>2.3275790094552251</v>
      </c>
      <c r="U55" s="734">
        <v>0.42759646772227478</v>
      </c>
      <c r="V55" s="734">
        <v>0.70666473926187523</v>
      </c>
      <c r="W55" s="734">
        <v>2.0677610897659799</v>
      </c>
    </row>
    <row r="56" spans="1:23" ht="9.75" customHeight="1">
      <c r="A56" s="732">
        <v>2009</v>
      </c>
      <c r="B56" s="734">
        <v>-2.2209375199266486</v>
      </c>
      <c r="C56" s="734">
        <v>-2.0740455098008548</v>
      </c>
      <c r="D56" s="734">
        <v>-2.2540058245820807</v>
      </c>
      <c r="E56" s="734">
        <v>-3.3725194341416369</v>
      </c>
      <c r="F56" s="734">
        <v>-9.933911165446661</v>
      </c>
      <c r="G56" s="734">
        <v>-5.1296033756426347</v>
      </c>
      <c r="H56" s="734">
        <v>-2.4585302113446503</v>
      </c>
      <c r="I56" s="734">
        <v>4.3188060685622816</v>
      </c>
      <c r="J56" s="734">
        <v>-4.8350991969097619</v>
      </c>
      <c r="K56" s="734">
        <v>-0.77397056005959119</v>
      </c>
      <c r="L56" s="734">
        <v>-4.074727284953835</v>
      </c>
      <c r="M56" s="734">
        <v>-0.25825214416740666</v>
      </c>
      <c r="N56" s="734">
        <v>-1.828455108774387</v>
      </c>
      <c r="O56" s="734">
        <v>-5.7030243464350923</v>
      </c>
      <c r="P56" s="734">
        <v>-2.1730944656912072</v>
      </c>
      <c r="Q56" s="734">
        <v>-4.3833094202992218</v>
      </c>
      <c r="R56" s="734">
        <v>-2.4645192600842454</v>
      </c>
      <c r="S56" s="734">
        <v>-2.4724335561985122</v>
      </c>
      <c r="T56" s="734">
        <v>-2.4820800428864938</v>
      </c>
      <c r="U56" s="734">
        <v>-2.3515459962604033</v>
      </c>
      <c r="V56" s="734">
        <v>-2.3902473241454745</v>
      </c>
      <c r="W56" s="734">
        <v>-2.4645192600842454</v>
      </c>
    </row>
    <row r="57" spans="1:23" ht="9.75" customHeight="1">
      <c r="A57" s="732">
        <v>2010</v>
      </c>
      <c r="B57" s="734">
        <v>0.35879561550056221</v>
      </c>
      <c r="C57" s="734">
        <v>0.25509130059776075</v>
      </c>
      <c r="D57" s="734">
        <v>-1.4384455042478368</v>
      </c>
      <c r="E57" s="734">
        <v>-1.7268166754652419</v>
      </c>
      <c r="F57" s="734">
        <v>-4.1636904792606098</v>
      </c>
      <c r="G57" s="734">
        <v>-1.7718540133815301</v>
      </c>
      <c r="H57" s="734">
        <v>8.4084561873577934E-2</v>
      </c>
      <c r="I57" s="734">
        <v>-4.9045986065597829</v>
      </c>
      <c r="J57" s="734">
        <v>2.9157467411104938</v>
      </c>
      <c r="K57" s="734">
        <v>-5.6504551971444164</v>
      </c>
      <c r="L57" s="734">
        <v>2.6446882326033747</v>
      </c>
      <c r="M57" s="734">
        <v>-1.7472868090038902</v>
      </c>
      <c r="N57" s="734">
        <v>-0.35742325129174723</v>
      </c>
      <c r="O57" s="734">
        <v>0.90616818247079678</v>
      </c>
      <c r="P57" s="734">
        <v>-2.9094785773137666</v>
      </c>
      <c r="Q57" s="734">
        <v>-0.83171962222637452</v>
      </c>
      <c r="R57" s="734">
        <v>-1.3353746704091181</v>
      </c>
      <c r="S57" s="734">
        <v>-1.358116882834951</v>
      </c>
      <c r="T57" s="734">
        <v>-1.3545610097953447</v>
      </c>
      <c r="U57" s="734">
        <v>-1.2121476741105333</v>
      </c>
      <c r="V57" s="734">
        <v>-1.122233430270748</v>
      </c>
      <c r="W57" s="734">
        <v>-1.3353746704091181</v>
      </c>
    </row>
    <row r="58" spans="1:23" ht="9.75" customHeight="1">
      <c r="A58" s="732">
        <v>2011</v>
      </c>
      <c r="B58" s="734">
        <v>5.9498390952406073</v>
      </c>
      <c r="C58" s="734">
        <v>7.7311508489389471</v>
      </c>
      <c r="D58" s="734">
        <v>7.7586539501915341</v>
      </c>
      <c r="E58" s="734">
        <v>5.242577372915278</v>
      </c>
      <c r="F58" s="734">
        <v>5.541753091177096</v>
      </c>
      <c r="G58" s="734">
        <v>1.3799032876574617</v>
      </c>
      <c r="H58" s="734">
        <v>4.9838972221360329</v>
      </c>
      <c r="I58" s="734">
        <v>2.5359182230520942</v>
      </c>
      <c r="J58" s="734">
        <v>5.0631784826790556</v>
      </c>
      <c r="K58" s="734">
        <v>4.6164332901470608</v>
      </c>
      <c r="L58" s="734">
        <v>3.449961737716098</v>
      </c>
      <c r="M58" s="734">
        <v>4.7114028914878592</v>
      </c>
      <c r="N58" s="734">
        <v>7.5283371439962732</v>
      </c>
      <c r="O58" s="734">
        <v>3.7433287866649043</v>
      </c>
      <c r="P58" s="734">
        <v>4.6014230998378096</v>
      </c>
      <c r="Q58" s="734">
        <v>10.564542513359264</v>
      </c>
      <c r="R58" s="734">
        <v>5.442241379310345</v>
      </c>
      <c r="S58" s="734">
        <v>5.3599141219997515</v>
      </c>
      <c r="T58" s="734">
        <v>5.2538204176592753</v>
      </c>
      <c r="U58" s="734">
        <v>6.6508188667350847</v>
      </c>
      <c r="V58" s="734">
        <v>6.212053724743817</v>
      </c>
      <c r="W58" s="734">
        <v>5.442241379310345</v>
      </c>
    </row>
    <row r="59" spans="1:23" ht="15" customHeight="1">
      <c r="A59" s="732">
        <v>2012</v>
      </c>
      <c r="B59" s="734">
        <v>1.0515676684560189</v>
      </c>
      <c r="C59" s="734">
        <v>3.8878430540423934</v>
      </c>
      <c r="D59" s="734">
        <v>2.2633016208367382</v>
      </c>
      <c r="E59" s="734">
        <v>1.7596563403877223</v>
      </c>
      <c r="F59" s="734">
        <v>4.0787847653337241</v>
      </c>
      <c r="G59" s="734">
        <v>2.9142108966285845</v>
      </c>
      <c r="H59" s="734">
        <v>0.2793033079482467</v>
      </c>
      <c r="I59" s="734">
        <v>-3.5008985570207445</v>
      </c>
      <c r="J59" s="734">
        <v>-0.67515307121465296</v>
      </c>
      <c r="K59" s="734">
        <v>-0.93406405102515877</v>
      </c>
      <c r="L59" s="734">
        <v>-0.34916807980070863</v>
      </c>
      <c r="M59" s="734">
        <v>-3.7341716595993382</v>
      </c>
      <c r="N59" s="734">
        <v>1.1363947399799748</v>
      </c>
      <c r="O59" s="734">
        <v>0.53713390545384543</v>
      </c>
      <c r="P59" s="734">
        <v>3.5043101493882842</v>
      </c>
      <c r="Q59" s="734">
        <v>-4.7615035683912428</v>
      </c>
      <c r="R59" s="734">
        <v>0.90587263823142261</v>
      </c>
      <c r="S59" s="734">
        <v>1.0405498316863979</v>
      </c>
      <c r="T59" s="734">
        <v>0.98518180270109279</v>
      </c>
      <c r="U59" s="734">
        <v>0.40382240300399469</v>
      </c>
      <c r="V59" s="734">
        <v>-0.3433600825935979</v>
      </c>
      <c r="W59" s="734">
        <v>0.90587263823142261</v>
      </c>
    </row>
    <row r="60" spans="1:23" ht="9.75" customHeight="1">
      <c r="A60" s="732">
        <v>2013</v>
      </c>
      <c r="B60" s="734">
        <v>3.4818858841881637</v>
      </c>
      <c r="C60" s="734">
        <v>3.1584151353127914</v>
      </c>
      <c r="D60" s="734">
        <v>4.9544245160759415</v>
      </c>
      <c r="E60" s="734">
        <v>2.403941151648346</v>
      </c>
      <c r="F60" s="734">
        <v>-0.47579545149123359</v>
      </c>
      <c r="G60" s="734">
        <v>4.8894456259929058</v>
      </c>
      <c r="H60" s="734">
        <v>2.3289627847721737</v>
      </c>
      <c r="I60" s="734">
        <v>1.2046096303012022</v>
      </c>
      <c r="J60" s="734">
        <v>1.0788664411717674</v>
      </c>
      <c r="K60" s="734">
        <v>3.2330365566234605</v>
      </c>
      <c r="L60" s="734">
        <v>2.4896507381470467</v>
      </c>
      <c r="M60" s="734">
        <v>-3.0284003184104411</v>
      </c>
      <c r="N60" s="734">
        <v>3.1310986332631687</v>
      </c>
      <c r="O60" s="734">
        <v>2.1794436895695037</v>
      </c>
      <c r="P60" s="734">
        <v>-0.60253021589597744</v>
      </c>
      <c r="Q60" s="734">
        <v>6.7019415066724681</v>
      </c>
      <c r="R60" s="734">
        <v>2.8771440840699718</v>
      </c>
      <c r="S60" s="734">
        <v>2.8525575160476686</v>
      </c>
      <c r="T60" s="734">
        <v>2.7561772442577053</v>
      </c>
      <c r="U60" s="734">
        <v>3.6473366946350687</v>
      </c>
      <c r="V60" s="734">
        <v>3.1083802214697172</v>
      </c>
      <c r="W60" s="734">
        <v>2.8771440840699718</v>
      </c>
    </row>
    <row r="61" spans="1:23" ht="9.75" customHeight="1">
      <c r="A61" s="732">
        <v>2014</v>
      </c>
      <c r="B61" s="734">
        <v>3.9158615814983424</v>
      </c>
      <c r="C61" s="734">
        <v>5.5250480292179942</v>
      </c>
      <c r="D61" s="734">
        <v>8.3539210206155428</v>
      </c>
      <c r="E61" s="734">
        <v>9.2011596286652448</v>
      </c>
      <c r="F61" s="734">
        <v>2.2685156338018859</v>
      </c>
      <c r="G61" s="734">
        <v>0.20080278910787641</v>
      </c>
      <c r="H61" s="734">
        <v>5.5216666375240857</v>
      </c>
      <c r="I61" s="734">
        <v>9.6267995769582182</v>
      </c>
      <c r="J61" s="734">
        <v>6.1021596308795862</v>
      </c>
      <c r="K61" s="734">
        <v>7.9599260284402638</v>
      </c>
      <c r="L61" s="734">
        <v>6.9817343328901709</v>
      </c>
      <c r="M61" s="734">
        <v>1.853261801076634</v>
      </c>
      <c r="N61" s="734">
        <v>1.658362188165472</v>
      </c>
      <c r="O61" s="734">
        <v>2.0480559777804901</v>
      </c>
      <c r="P61" s="734">
        <v>5.6193013004322072</v>
      </c>
      <c r="Q61" s="734">
        <v>6.0266926431238401</v>
      </c>
      <c r="R61" s="734">
        <v>5.5888306083230948</v>
      </c>
      <c r="S61" s="734">
        <v>5.665897269660789</v>
      </c>
      <c r="T61" s="734">
        <v>5.5400021690574626</v>
      </c>
      <c r="U61" s="734">
        <v>5.8970525700619723</v>
      </c>
      <c r="V61" s="734">
        <v>4.8658651293323016</v>
      </c>
      <c r="W61" s="734">
        <v>5.5888306083230948</v>
      </c>
    </row>
    <row r="62" spans="1:23" ht="9.75" customHeight="1">
      <c r="A62" s="732">
        <v>2015</v>
      </c>
      <c r="B62" s="734">
        <v>3.2914402326382031</v>
      </c>
      <c r="C62" s="734">
        <v>4.7123724085722571</v>
      </c>
      <c r="D62" s="734">
        <v>8.5912182742622516</v>
      </c>
      <c r="E62" s="734">
        <v>3.7072970298768961</v>
      </c>
      <c r="F62" s="734">
        <v>-0.21389344662497542</v>
      </c>
      <c r="G62" s="734">
        <v>4.1355859608378829</v>
      </c>
      <c r="H62" s="734">
        <v>5.4673359476128187</v>
      </c>
      <c r="I62" s="734">
        <v>4.2012787709792665</v>
      </c>
      <c r="J62" s="734">
        <v>2.7712177601650296</v>
      </c>
      <c r="K62" s="734">
        <v>2.5530480288172206</v>
      </c>
      <c r="L62" s="734">
        <v>3.7802975257032712</v>
      </c>
      <c r="M62" s="734">
        <v>1.4919608586692252</v>
      </c>
      <c r="N62" s="734">
        <v>4.2737197108510578</v>
      </c>
      <c r="O62" s="734">
        <v>2.6994449332948696</v>
      </c>
      <c r="P62" s="734">
        <v>2.4370665781388166</v>
      </c>
      <c r="Q62" s="734">
        <v>1.1765963866259617</v>
      </c>
      <c r="R62" s="734">
        <v>3.7523798513070767</v>
      </c>
      <c r="S62" s="734">
        <v>3.7877405346350037</v>
      </c>
      <c r="T62" s="734">
        <v>3.5567686899320501</v>
      </c>
      <c r="U62" s="734">
        <v>4.9829290509340316</v>
      </c>
      <c r="V62" s="734">
        <v>3.4180976928190447</v>
      </c>
      <c r="W62" s="734">
        <v>3.7523798513070767</v>
      </c>
    </row>
    <row r="63" spans="1:23" ht="15" customHeight="1">
      <c r="A63" s="732">
        <v>2016</v>
      </c>
      <c r="B63" s="734">
        <v>3.2132462837451068</v>
      </c>
      <c r="C63" s="734">
        <v>5.2544244331925567</v>
      </c>
      <c r="D63" s="734">
        <v>6.9279670934517812</v>
      </c>
      <c r="E63" s="734">
        <v>6.0341307439378982</v>
      </c>
      <c r="F63" s="734">
        <v>1.1172570671219808</v>
      </c>
      <c r="G63" s="734">
        <v>-0.68718464748109509</v>
      </c>
      <c r="H63" s="734">
        <v>3.8145366366424516</v>
      </c>
      <c r="I63" s="734">
        <v>3.1772846701276087</v>
      </c>
      <c r="J63" s="734">
        <v>3.0310997515943763</v>
      </c>
      <c r="K63" s="734">
        <v>4.0335778024299875</v>
      </c>
      <c r="L63" s="734">
        <v>2.5402845976434536</v>
      </c>
      <c r="M63" s="734">
        <v>4.3118881717409154</v>
      </c>
      <c r="N63" s="734">
        <v>3.2562544836625325</v>
      </c>
      <c r="O63" s="734">
        <v>3.9791412737364347</v>
      </c>
      <c r="P63" s="734">
        <v>2.1736394378620121</v>
      </c>
      <c r="Q63" s="734">
        <v>1.8738064081892039</v>
      </c>
      <c r="R63" s="734">
        <v>3.7169569874693562</v>
      </c>
      <c r="S63" s="734">
        <v>3.7153165473569385</v>
      </c>
      <c r="T63" s="734">
        <v>3.5533285025778349</v>
      </c>
      <c r="U63" s="734">
        <v>4.7323532072644356</v>
      </c>
      <c r="V63" s="734">
        <v>3.7325366406913911</v>
      </c>
      <c r="W63" s="734">
        <v>3.7169569874693562</v>
      </c>
    </row>
    <row r="64" spans="1:23" ht="9.75" customHeight="1">
      <c r="A64" s="732">
        <v>2017</v>
      </c>
      <c r="B64" s="734">
        <v>4.823207490711634</v>
      </c>
      <c r="C64" s="734">
        <v>4.6941860936326627</v>
      </c>
      <c r="D64" s="734">
        <v>8.2191624932092822</v>
      </c>
      <c r="E64" s="734">
        <v>4.0510634575487465</v>
      </c>
      <c r="F64" s="734">
        <v>0.80589726404666906</v>
      </c>
      <c r="G64" s="734">
        <v>6.4429357485703722</v>
      </c>
      <c r="H64" s="734">
        <v>4.0409349471085552</v>
      </c>
      <c r="I64" s="734">
        <v>6.6395490422746013</v>
      </c>
      <c r="J64" s="734">
        <v>2.5232594729502864</v>
      </c>
      <c r="K64" s="734">
        <v>5.3277885220597039</v>
      </c>
      <c r="L64" s="734">
        <v>3.6974075013603191</v>
      </c>
      <c r="M64" s="734">
        <v>1.096712640057929</v>
      </c>
      <c r="N64" s="734">
        <v>4.9135474233451477</v>
      </c>
      <c r="O64" s="734">
        <v>2.7522878697651856</v>
      </c>
      <c r="P64" s="734">
        <v>8.284416591933299</v>
      </c>
      <c r="Q64" s="734">
        <v>-0.31810689146483484</v>
      </c>
      <c r="R64" s="734">
        <v>4.7735397529272525</v>
      </c>
      <c r="S64" s="734">
        <v>4.8725669642663876</v>
      </c>
      <c r="T64" s="734">
        <v>4.6983261270754344</v>
      </c>
      <c r="U64" s="734">
        <v>5.2350129691713922</v>
      </c>
      <c r="V64" s="734">
        <v>3.8342609670054353</v>
      </c>
      <c r="W64" s="734">
        <v>4.7735397529272525</v>
      </c>
    </row>
    <row r="65" spans="1:23" ht="9.75" customHeight="1">
      <c r="A65" s="732">
        <v>2018</v>
      </c>
      <c r="B65" s="734">
        <v>4.7401967438846677</v>
      </c>
      <c r="C65" s="734">
        <v>3.1589916273106957</v>
      </c>
      <c r="D65" s="734">
        <v>6.4695977478178488</v>
      </c>
      <c r="E65" s="734">
        <v>3.2051146270669268</v>
      </c>
      <c r="F65" s="734">
        <v>4.3223060159341919</v>
      </c>
      <c r="G65" s="734">
        <v>1.4297925734508652</v>
      </c>
      <c r="H65" s="734">
        <v>4.6042238697028974</v>
      </c>
      <c r="I65" s="734">
        <v>4.0000015906528992</v>
      </c>
      <c r="J65" s="734">
        <v>4.1015157428651134</v>
      </c>
      <c r="K65" s="734">
        <v>4.501131567899213</v>
      </c>
      <c r="L65" s="734">
        <v>4.0895321785689056</v>
      </c>
      <c r="M65" s="734">
        <v>4.568478683568868</v>
      </c>
      <c r="N65" s="734">
        <v>3.4029097188748518</v>
      </c>
      <c r="O65" s="734">
        <v>4.0306697477484477</v>
      </c>
      <c r="P65" s="734">
        <v>3.1002320728815622</v>
      </c>
      <c r="Q65" s="734">
        <v>2.3693586411746881</v>
      </c>
      <c r="R65" s="734">
        <v>4.0274616952023079</v>
      </c>
      <c r="S65" s="734">
        <v>4.0936690670607137</v>
      </c>
      <c r="T65" s="734">
        <v>3.9658061662758781</v>
      </c>
      <c r="U65" s="734">
        <v>4.4038206798207433</v>
      </c>
      <c r="V65" s="734">
        <v>3.393201313638623</v>
      </c>
      <c r="W65" s="734">
        <v>4.0274616952023079</v>
      </c>
    </row>
    <row r="66" spans="1:23" ht="9.75" customHeight="1">
      <c r="A66" s="732">
        <v>2019</v>
      </c>
      <c r="B66" s="734">
        <v>5.8905264869645295</v>
      </c>
      <c r="C66" s="734">
        <v>4.7466672681063411</v>
      </c>
      <c r="D66" s="734">
        <v>6.1578997777310969</v>
      </c>
      <c r="E66" s="734">
        <v>6.0064718884603963</v>
      </c>
      <c r="F66" s="734">
        <v>1.1322971365230796</v>
      </c>
      <c r="G66" s="734">
        <v>5.5670541450651836</v>
      </c>
      <c r="H66" s="734">
        <v>3.8723657181148354</v>
      </c>
      <c r="I66" s="734">
        <v>6.8683575425687646</v>
      </c>
      <c r="J66" s="734">
        <v>3.6556112298787</v>
      </c>
      <c r="K66" s="734">
        <v>0.28739858821437814</v>
      </c>
      <c r="L66" s="734">
        <v>6.4944631876260823</v>
      </c>
      <c r="M66" s="734">
        <v>6.1723006702261936</v>
      </c>
      <c r="N66" s="734">
        <v>6.1223216596918721</v>
      </c>
      <c r="O66" s="734">
        <v>6.1759364237356493</v>
      </c>
      <c r="P66" s="734">
        <v>4.6217618452386766</v>
      </c>
      <c r="Q66" s="734">
        <v>5.9854791609725222</v>
      </c>
      <c r="R66" s="734">
        <v>4.0111292181724236</v>
      </c>
      <c r="S66" s="734">
        <v>3.785617345707275</v>
      </c>
      <c r="T66" s="734">
        <v>3.6548760955943087</v>
      </c>
      <c r="U66" s="734">
        <v>6.176686819534047</v>
      </c>
      <c r="V66" s="734">
        <v>6.1861512873071618</v>
      </c>
      <c r="W66" s="734">
        <v>4.0111292181724236</v>
      </c>
    </row>
    <row r="67" spans="1:23" ht="9.75" customHeight="1">
      <c r="A67" s="732">
        <v>2020</v>
      </c>
      <c r="B67" s="734">
        <v>-3.701469841742048</v>
      </c>
      <c r="C67" s="734">
        <v>-2.3710009349072525</v>
      </c>
      <c r="D67" s="734">
        <v>-4.002768976388543</v>
      </c>
      <c r="E67" s="734">
        <v>-2.1282514546297207</v>
      </c>
      <c r="F67" s="734">
        <v>-4.9183601279580031</v>
      </c>
      <c r="G67" s="734">
        <v>-4.3970839872616647</v>
      </c>
      <c r="H67" s="734">
        <v>-6.3945331886766867</v>
      </c>
      <c r="I67" s="734">
        <v>-8.1432463715224674</v>
      </c>
      <c r="J67" s="734">
        <v>-3.7412108568603237</v>
      </c>
      <c r="K67" s="734">
        <v>-0.68319498533539602</v>
      </c>
      <c r="L67" s="734">
        <v>-3.5192718817319477</v>
      </c>
      <c r="M67" s="734">
        <v>-1.090961959014225</v>
      </c>
      <c r="N67" s="734">
        <v>-3.597845234820872</v>
      </c>
      <c r="O67" s="734">
        <v>-4.6761721179961899</v>
      </c>
      <c r="P67" s="734">
        <v>-4.0887915440793359</v>
      </c>
      <c r="Q67" s="734">
        <v>-1.910298785438862</v>
      </c>
      <c r="R67" s="734">
        <v>-3.1351077034074999</v>
      </c>
      <c r="S67" s="734">
        <v>-3.0614181679861736</v>
      </c>
      <c r="T67" s="734">
        <v>-3.008285659346027</v>
      </c>
      <c r="U67" s="734">
        <v>-3.8877117636882597</v>
      </c>
      <c r="V67" s="734">
        <v>-3.8297640798795265</v>
      </c>
      <c r="W67" s="734">
        <v>-3.1351077034074999</v>
      </c>
    </row>
    <row r="68" spans="1:23" ht="9.75" customHeight="1">
      <c r="A68" s="732">
        <v>2021</v>
      </c>
      <c r="B68" s="734">
        <v>5.759605297595856</v>
      </c>
      <c r="C68" s="734">
        <v>7.1611658316867413</v>
      </c>
      <c r="D68" s="734">
        <v>9.446150838735603</v>
      </c>
      <c r="E68" s="734">
        <v>8.2588547892087814</v>
      </c>
      <c r="F68" s="734">
        <v>10.690823127507649</v>
      </c>
      <c r="G68" s="734">
        <v>13.828483449040561</v>
      </c>
      <c r="H68" s="734">
        <v>6.3811095235785507</v>
      </c>
      <c r="I68" s="734">
        <v>6.870020970076709</v>
      </c>
      <c r="J68" s="734">
        <v>6.9451099079806458</v>
      </c>
      <c r="K68" s="734">
        <v>7.3146420850824958</v>
      </c>
      <c r="L68" s="734">
        <v>6.6104358929976721</v>
      </c>
      <c r="M68" s="734">
        <v>4.7570034868496167</v>
      </c>
      <c r="N68" s="734">
        <v>6.2979865664092296</v>
      </c>
      <c r="O68" s="734">
        <v>6.5722059926683638</v>
      </c>
      <c r="P68" s="734">
        <v>9.6294717686009772</v>
      </c>
      <c r="Q68" s="734">
        <v>5.2188692544909365</v>
      </c>
      <c r="R68" s="734">
        <v>7.4062560163107118</v>
      </c>
      <c r="S68" s="734">
        <v>7.4822151981426632</v>
      </c>
      <c r="T68" s="734">
        <v>7.3725016794363789</v>
      </c>
      <c r="U68" s="734">
        <v>7.608395717410593</v>
      </c>
      <c r="V68" s="734">
        <v>6.6844894794139966</v>
      </c>
      <c r="W68" s="734">
        <v>7.4062560163107118</v>
      </c>
    </row>
    <row r="69" spans="1:23" s="240" customFormat="1" ht="15" customHeight="1">
      <c r="A69" s="732">
        <v>2022</v>
      </c>
      <c r="B69" s="734">
        <v>11.943208135148469</v>
      </c>
      <c r="C69" s="734">
        <v>12.237682098188728</v>
      </c>
      <c r="D69" s="734">
        <v>14.513987903529191</v>
      </c>
      <c r="E69" s="734">
        <v>9.9193987103991983</v>
      </c>
      <c r="F69" s="734">
        <v>15.71709121348165</v>
      </c>
      <c r="G69" s="734">
        <v>18.099708837157447</v>
      </c>
      <c r="H69" s="734">
        <v>12.826604131239584</v>
      </c>
      <c r="I69" s="734">
        <v>18.157413919558998</v>
      </c>
      <c r="J69" s="734">
        <v>11.74513477502188</v>
      </c>
      <c r="K69" s="734">
        <v>11.028698399697207</v>
      </c>
      <c r="L69" s="734">
        <v>11.400767020968237</v>
      </c>
      <c r="M69" s="734">
        <v>10.777665795610275</v>
      </c>
      <c r="N69" s="734">
        <v>12.751118522056318</v>
      </c>
      <c r="O69" s="734">
        <v>18.099820859814024</v>
      </c>
      <c r="P69" s="734">
        <v>13.750192149602668</v>
      </c>
      <c r="Q69" s="734">
        <v>11.578641659929175</v>
      </c>
      <c r="R69" s="734">
        <v>12.556510394092506</v>
      </c>
      <c r="S69" s="734">
        <v>12.457606980958094</v>
      </c>
      <c r="T69" s="734">
        <v>12.340510490501549</v>
      </c>
      <c r="U69" s="734">
        <v>13.847212713957228</v>
      </c>
      <c r="V69" s="734">
        <v>13.503323227810284</v>
      </c>
      <c r="W69" s="734">
        <v>12.556510394092506</v>
      </c>
    </row>
    <row r="70" spans="1:23" ht="28" customHeight="1">
      <c r="A70" s="731"/>
      <c r="B70" s="1216" t="s">
        <v>286</v>
      </c>
      <c r="C70" s="1217"/>
      <c r="D70" s="1217"/>
      <c r="E70" s="1217"/>
      <c r="F70" s="1217"/>
      <c r="G70" s="1217"/>
      <c r="H70" s="1217"/>
      <c r="I70" s="1217"/>
      <c r="J70" s="1217"/>
      <c r="K70" s="1216" t="s">
        <v>286</v>
      </c>
      <c r="L70" s="1217"/>
      <c r="M70" s="1217"/>
      <c r="N70" s="1217"/>
      <c r="O70" s="1217"/>
      <c r="P70" s="1217"/>
      <c r="Q70" s="1217"/>
      <c r="R70" s="1217"/>
      <c r="S70" s="1216" t="s">
        <v>286</v>
      </c>
      <c r="T70" s="1217"/>
      <c r="U70" s="1217"/>
      <c r="V70" s="1217"/>
      <c r="W70" s="1217"/>
    </row>
    <row r="71" spans="1:23" ht="9.75" customHeight="1">
      <c r="A71" s="732">
        <v>1991</v>
      </c>
      <c r="B71" s="735">
        <v>45.61704588063661</v>
      </c>
      <c r="C71" s="735">
        <v>47.774347937321522</v>
      </c>
      <c r="D71" s="735">
        <v>53.732612442343616</v>
      </c>
      <c r="E71" s="735">
        <v>32.002318861583888</v>
      </c>
      <c r="F71" s="735">
        <v>57.637431536803561</v>
      </c>
      <c r="G71" s="735">
        <v>51.360999488907488</v>
      </c>
      <c r="H71" s="735">
        <v>52.039392362285362</v>
      </c>
      <c r="I71" s="735">
        <v>44.744305233781304</v>
      </c>
      <c r="J71" s="735">
        <v>55.21958959888746</v>
      </c>
      <c r="K71" s="735">
        <v>55.804017855730045</v>
      </c>
      <c r="L71" s="735">
        <v>60.478328348958364</v>
      </c>
      <c r="M71" s="735">
        <v>70.526791915207284</v>
      </c>
      <c r="N71" s="735">
        <v>35.859167989431214</v>
      </c>
      <c r="O71" s="735">
        <v>43.26082512231541</v>
      </c>
      <c r="P71" s="735">
        <v>55.006778452171851</v>
      </c>
      <c r="Q71" s="735">
        <v>39.052608707727039</v>
      </c>
      <c r="R71" s="735">
        <v>50.833219505532028</v>
      </c>
      <c r="S71" s="735">
        <v>52.199729027795804</v>
      </c>
      <c r="T71" s="735">
        <v>52.122438085742132</v>
      </c>
      <c r="U71" s="735">
        <v>42.833082915839185</v>
      </c>
      <c r="V71" s="735">
        <v>37.869764794648667</v>
      </c>
      <c r="W71" s="735">
        <v>50.833219505532028</v>
      </c>
    </row>
    <row r="72" spans="1:23" ht="9.75" customHeight="1">
      <c r="A72" s="732">
        <v>1992</v>
      </c>
      <c r="B72" s="735">
        <v>46.473663245811103</v>
      </c>
      <c r="C72" s="735">
        <v>49.222240215483467</v>
      </c>
      <c r="D72" s="735">
        <v>58.58046514330703</v>
      </c>
      <c r="E72" s="735">
        <v>45.106269078524264</v>
      </c>
      <c r="F72" s="735">
        <v>57.951888797217173</v>
      </c>
      <c r="G72" s="735">
        <v>51.579615251678149</v>
      </c>
      <c r="H72" s="735">
        <v>52.874748759386904</v>
      </c>
      <c r="I72" s="735">
        <v>59.854547098635386</v>
      </c>
      <c r="J72" s="735">
        <v>57.107937607210147</v>
      </c>
      <c r="K72" s="735">
        <v>57.418167931857333</v>
      </c>
      <c r="L72" s="735">
        <v>62.908205928874018</v>
      </c>
      <c r="M72" s="735">
        <v>71.985421381525981</v>
      </c>
      <c r="N72" s="735">
        <v>49.406978903440439</v>
      </c>
      <c r="O72" s="735">
        <v>60.30116044661915</v>
      </c>
      <c r="P72" s="735">
        <v>57.175973003363794</v>
      </c>
      <c r="Q72" s="735">
        <v>55.119113189795065</v>
      </c>
      <c r="R72" s="735">
        <v>53.588271662628777</v>
      </c>
      <c r="S72" s="735">
        <v>53.706733944351143</v>
      </c>
      <c r="T72" s="735">
        <v>53.460991005189136</v>
      </c>
      <c r="U72" s="735">
        <v>54.378107701563678</v>
      </c>
      <c r="V72" s="735">
        <v>52.46448043979931</v>
      </c>
      <c r="W72" s="735">
        <v>53.588271662628777</v>
      </c>
    </row>
    <row r="73" spans="1:23" ht="9.75" customHeight="1">
      <c r="A73" s="732">
        <v>1993</v>
      </c>
      <c r="B73" s="735">
        <v>47.167230682459106</v>
      </c>
      <c r="C73" s="735">
        <v>50.622266464661365</v>
      </c>
      <c r="D73" s="735">
        <v>61.784712214426975</v>
      </c>
      <c r="E73" s="735">
        <v>51.33461353816611</v>
      </c>
      <c r="F73" s="735">
        <v>59.635651335192556</v>
      </c>
      <c r="G73" s="735">
        <v>53.631107869971544</v>
      </c>
      <c r="H73" s="735">
        <v>54.314323401606785</v>
      </c>
      <c r="I73" s="735">
        <v>68.095001615252059</v>
      </c>
      <c r="J73" s="735">
        <v>57.154214632981841</v>
      </c>
      <c r="K73" s="735">
        <v>58.210726729770805</v>
      </c>
      <c r="L73" s="735">
        <v>63.875078024624116</v>
      </c>
      <c r="M73" s="735">
        <v>70.325810092231336</v>
      </c>
      <c r="N73" s="735">
        <v>57.205302165370064</v>
      </c>
      <c r="O73" s="735">
        <v>69.907680892353738</v>
      </c>
      <c r="P73" s="735">
        <v>59.026633317636453</v>
      </c>
      <c r="Q73" s="735">
        <v>63.253576864076713</v>
      </c>
      <c r="R73" s="735">
        <v>55.357874607294086</v>
      </c>
      <c r="S73" s="735">
        <v>54.833393823835344</v>
      </c>
      <c r="T73" s="735">
        <v>54.482894926251312</v>
      </c>
      <c r="U73" s="735">
        <v>60.787505714587567</v>
      </c>
      <c r="V73" s="735">
        <v>60.333407849245184</v>
      </c>
      <c r="W73" s="735">
        <v>55.357874607294086</v>
      </c>
    </row>
    <row r="74" spans="1:23" ht="15" customHeight="1">
      <c r="A74" s="732">
        <v>1994</v>
      </c>
      <c r="B74" s="735">
        <v>48.51298339146792</v>
      </c>
      <c r="C74" s="735">
        <v>52.065332307171509</v>
      </c>
      <c r="D74" s="735">
        <v>63.306559774963212</v>
      </c>
      <c r="E74" s="735">
        <v>57.48608230147012</v>
      </c>
      <c r="F74" s="735">
        <v>62.995320148227009</v>
      </c>
      <c r="G74" s="735">
        <v>56.285894421697272</v>
      </c>
      <c r="H74" s="735">
        <v>55.754867168843511</v>
      </c>
      <c r="I74" s="735">
        <v>74.862477512263879</v>
      </c>
      <c r="J74" s="735">
        <v>60.127296579757491</v>
      </c>
      <c r="K74" s="735">
        <v>60.602555017312945</v>
      </c>
      <c r="L74" s="735">
        <v>65.631101200865942</v>
      </c>
      <c r="M74" s="735">
        <v>73.092692479004185</v>
      </c>
      <c r="N74" s="735">
        <v>63.130086084716567</v>
      </c>
      <c r="O74" s="735">
        <v>78.724870850409971</v>
      </c>
      <c r="P74" s="735">
        <v>60.881433007500775</v>
      </c>
      <c r="Q74" s="735">
        <v>70.929133272485828</v>
      </c>
      <c r="R74" s="735">
        <v>57.764254236191491</v>
      </c>
      <c r="S74" s="735">
        <v>56.775906911358746</v>
      </c>
      <c r="T74" s="735">
        <v>56.446618782031301</v>
      </c>
      <c r="U74" s="735">
        <v>65.940749902556419</v>
      </c>
      <c r="V74" s="735">
        <v>67.140280906454493</v>
      </c>
      <c r="W74" s="735">
        <v>57.764254236191491</v>
      </c>
    </row>
    <row r="75" spans="1:23" ht="9.75" customHeight="1">
      <c r="A75" s="732">
        <v>1995</v>
      </c>
      <c r="B75" s="735">
        <v>51.1899801071525</v>
      </c>
      <c r="C75" s="735">
        <v>54.668456323294919</v>
      </c>
      <c r="D75" s="735">
        <v>65.066186962996227</v>
      </c>
      <c r="E75" s="735">
        <v>61.133878024257463</v>
      </c>
      <c r="F75" s="735">
        <v>64.722099171398568</v>
      </c>
      <c r="G75" s="735">
        <v>58.37907012003501</v>
      </c>
      <c r="H75" s="735">
        <v>58.612262533397413</v>
      </c>
      <c r="I75" s="735">
        <v>76.781178193294991</v>
      </c>
      <c r="J75" s="735">
        <v>62.3195235751799</v>
      </c>
      <c r="K75" s="735">
        <v>63.66491528866252</v>
      </c>
      <c r="L75" s="735">
        <v>68.770795838408361</v>
      </c>
      <c r="M75" s="735">
        <v>77.963311270046603</v>
      </c>
      <c r="N75" s="735">
        <v>67.742743892126782</v>
      </c>
      <c r="O75" s="735">
        <v>80.865993317321823</v>
      </c>
      <c r="P75" s="735">
        <v>63.728071418186616</v>
      </c>
      <c r="Q75" s="735">
        <v>75.175590024076357</v>
      </c>
      <c r="R75" s="735">
        <v>60.540154853737263</v>
      </c>
      <c r="S75" s="735">
        <v>59.463582931383563</v>
      </c>
      <c r="T75" s="735">
        <v>59.181088816405619</v>
      </c>
      <c r="U75" s="735">
        <v>68.973734795946584</v>
      </c>
      <c r="V75" s="735">
        <v>70.753114623446464</v>
      </c>
      <c r="W75" s="735">
        <v>60.540154853737263</v>
      </c>
    </row>
    <row r="76" spans="1:23" ht="9.75" customHeight="1">
      <c r="A76" s="732">
        <v>1996</v>
      </c>
      <c r="B76" s="735">
        <v>51.438867830198689</v>
      </c>
      <c r="C76" s="735">
        <v>54.266663137659954</v>
      </c>
      <c r="D76" s="735">
        <v>62.921538889882456</v>
      </c>
      <c r="E76" s="735">
        <v>61.987418364296779</v>
      </c>
      <c r="F76" s="735">
        <v>65.115229324314527</v>
      </c>
      <c r="G76" s="735">
        <v>59.458997165323041</v>
      </c>
      <c r="H76" s="735">
        <v>60.058699975689279</v>
      </c>
      <c r="I76" s="735">
        <v>79.373194691472278</v>
      </c>
      <c r="J76" s="735">
        <v>62.726334299327434</v>
      </c>
      <c r="K76" s="735">
        <v>63.961957372450982</v>
      </c>
      <c r="L76" s="735">
        <v>69.846200737206573</v>
      </c>
      <c r="M76" s="735">
        <v>76.013559220552082</v>
      </c>
      <c r="N76" s="735">
        <v>68.933282780709419</v>
      </c>
      <c r="O76" s="735">
        <v>82.010501351427337</v>
      </c>
      <c r="P76" s="735">
        <v>65.4117968849731</v>
      </c>
      <c r="Q76" s="735">
        <v>76.286301936048801</v>
      </c>
      <c r="R76" s="735">
        <v>60.912012307780792</v>
      </c>
      <c r="S76" s="735">
        <v>59.739482838502234</v>
      </c>
      <c r="T76" s="735">
        <v>59.579037427230482</v>
      </c>
      <c r="U76" s="735">
        <v>69.18369594983082</v>
      </c>
      <c r="V76" s="735">
        <v>72.035294042923084</v>
      </c>
      <c r="W76" s="735">
        <v>60.912012307780792</v>
      </c>
    </row>
    <row r="77" spans="1:23" ht="9.75" customHeight="1">
      <c r="A77" s="732">
        <v>1997</v>
      </c>
      <c r="B77" s="735">
        <v>53.488781652366711</v>
      </c>
      <c r="C77" s="735">
        <v>57.322196243763265</v>
      </c>
      <c r="D77" s="735">
        <v>62.590120858687008</v>
      </c>
      <c r="E77" s="735">
        <v>66.217991104991896</v>
      </c>
      <c r="F77" s="735">
        <v>68.570441320745303</v>
      </c>
      <c r="G77" s="735">
        <v>62.268482895780544</v>
      </c>
      <c r="H77" s="735">
        <v>62.840723844614388</v>
      </c>
      <c r="I77" s="735">
        <v>79.731583756471039</v>
      </c>
      <c r="J77" s="735">
        <v>65.412196533916656</v>
      </c>
      <c r="K77" s="735">
        <v>67.095963229095389</v>
      </c>
      <c r="L77" s="735">
        <v>74.468802792023169</v>
      </c>
      <c r="M77" s="735">
        <v>78.621007158238314</v>
      </c>
      <c r="N77" s="735">
        <v>67.376335394238552</v>
      </c>
      <c r="O77" s="735">
        <v>83.692404364372763</v>
      </c>
      <c r="P77" s="735">
        <v>70.221092377025357</v>
      </c>
      <c r="Q77" s="735">
        <v>78.044256816660408</v>
      </c>
      <c r="R77" s="735">
        <v>63.539996693002827</v>
      </c>
      <c r="S77" s="735">
        <v>62.548467409193464</v>
      </c>
      <c r="T77" s="735">
        <v>62.546367161829195</v>
      </c>
      <c r="U77" s="735">
        <v>69.705893543414149</v>
      </c>
      <c r="V77" s="735">
        <v>72.946202533494514</v>
      </c>
      <c r="W77" s="735">
        <v>63.539996693002827</v>
      </c>
    </row>
    <row r="78" spans="1:23" ht="9.75" customHeight="1">
      <c r="A78" s="732">
        <v>1998</v>
      </c>
      <c r="B78" s="735">
        <v>57.950632338375868</v>
      </c>
      <c r="C78" s="735">
        <v>62.375217581360474</v>
      </c>
      <c r="D78" s="735">
        <v>63.982176751013107</v>
      </c>
      <c r="E78" s="735">
        <v>69.713883277928247</v>
      </c>
      <c r="F78" s="735">
        <v>69.722141898442501</v>
      </c>
      <c r="G78" s="735">
        <v>66.805650293020264</v>
      </c>
      <c r="H78" s="735">
        <v>66.507935124054882</v>
      </c>
      <c r="I78" s="735">
        <v>81.749285168923279</v>
      </c>
      <c r="J78" s="735">
        <v>67.315606725885203</v>
      </c>
      <c r="K78" s="735">
        <v>72.065999596378902</v>
      </c>
      <c r="L78" s="735">
        <v>74.790671328389081</v>
      </c>
      <c r="M78" s="735">
        <v>80.532934785591564</v>
      </c>
      <c r="N78" s="735">
        <v>68.934165009902628</v>
      </c>
      <c r="O78" s="735">
        <v>88.516243594276787</v>
      </c>
      <c r="P78" s="735">
        <v>72.292637200981787</v>
      </c>
      <c r="Q78" s="735">
        <v>82.524163381442065</v>
      </c>
      <c r="R78" s="735">
        <v>67.370002659975995</v>
      </c>
      <c r="S78" s="735">
        <v>66.467857174765555</v>
      </c>
      <c r="T78" s="735">
        <v>66.593189982057282</v>
      </c>
      <c r="U78" s="735">
        <v>72.190465808137546</v>
      </c>
      <c r="V78" s="735">
        <v>75.928273914636733</v>
      </c>
      <c r="W78" s="735">
        <v>67.370002659975995</v>
      </c>
    </row>
    <row r="79" spans="1:23" ht="15" customHeight="1">
      <c r="A79" s="732">
        <v>1999</v>
      </c>
      <c r="B79" s="735">
        <v>58.677699372230464</v>
      </c>
      <c r="C79" s="735">
        <v>62.908399205148527</v>
      </c>
      <c r="D79" s="735">
        <v>63.635755218517822</v>
      </c>
      <c r="E79" s="735">
        <v>71.18560856529497</v>
      </c>
      <c r="F79" s="735">
        <v>67.152496127689361</v>
      </c>
      <c r="G79" s="735">
        <v>63.843203363819185</v>
      </c>
      <c r="H79" s="735">
        <v>67.663917722754434</v>
      </c>
      <c r="I79" s="735">
        <v>80.333026326056313</v>
      </c>
      <c r="J79" s="735">
        <v>66.634630182044319</v>
      </c>
      <c r="K79" s="735">
        <v>71.052293113959507</v>
      </c>
      <c r="L79" s="735">
        <v>74.137911118152303</v>
      </c>
      <c r="M79" s="735">
        <v>81.167755630052966</v>
      </c>
      <c r="N79" s="735">
        <v>70.205505398895113</v>
      </c>
      <c r="O79" s="735">
        <v>88.541980586215274</v>
      </c>
      <c r="P79" s="735">
        <v>71.37082641166036</v>
      </c>
      <c r="Q79" s="735">
        <v>81.918478174132673</v>
      </c>
      <c r="R79" s="735">
        <v>67.181288147290772</v>
      </c>
      <c r="S79" s="735">
        <v>66.208163674549539</v>
      </c>
      <c r="T79" s="735">
        <v>66.337869476717273</v>
      </c>
      <c r="U79" s="735">
        <v>72.415068427548306</v>
      </c>
      <c r="V79" s="735">
        <v>76.412903768608473</v>
      </c>
      <c r="W79" s="735">
        <v>67.181288147290772</v>
      </c>
    </row>
    <row r="80" spans="1:23" ht="9.75" customHeight="1">
      <c r="A80" s="732">
        <v>2000</v>
      </c>
      <c r="B80" s="735">
        <v>63.101329323254568</v>
      </c>
      <c r="C80" s="735">
        <v>65.555723423763865</v>
      </c>
      <c r="D80" s="735">
        <v>66.039129876391428</v>
      </c>
      <c r="E80" s="735">
        <v>73.501245482296042</v>
      </c>
      <c r="F80" s="735">
        <v>71.150989379159512</v>
      </c>
      <c r="G80" s="735">
        <v>67.156589532165498</v>
      </c>
      <c r="H80" s="735">
        <v>68.543325256985611</v>
      </c>
      <c r="I80" s="735">
        <v>82.1894504715588</v>
      </c>
      <c r="J80" s="735">
        <v>70.413386741761613</v>
      </c>
      <c r="K80" s="735">
        <v>74.224221014929356</v>
      </c>
      <c r="L80" s="735">
        <v>75.81423841819992</v>
      </c>
      <c r="M80" s="735">
        <v>84.374214989716791</v>
      </c>
      <c r="N80" s="735">
        <v>70.966543035166779</v>
      </c>
      <c r="O80" s="735">
        <v>89.789283671760657</v>
      </c>
      <c r="P80" s="735">
        <v>75.694293394509032</v>
      </c>
      <c r="Q80" s="735">
        <v>81.55282768081176</v>
      </c>
      <c r="R80" s="735">
        <v>70.022969252115402</v>
      </c>
      <c r="S80" s="735">
        <v>69.22975092125624</v>
      </c>
      <c r="T80" s="735">
        <v>69.390628196040126</v>
      </c>
      <c r="U80" s="735">
        <v>73.946924959419988</v>
      </c>
      <c r="V80" s="735">
        <v>77.547897142560103</v>
      </c>
      <c r="W80" s="735">
        <v>70.022969252115402</v>
      </c>
    </row>
    <row r="81" spans="1:23" ht="9.75" customHeight="1">
      <c r="A81" s="732">
        <v>2001</v>
      </c>
      <c r="B81" s="735">
        <v>70.447757118204891</v>
      </c>
      <c r="C81" s="735">
        <v>69.215536585504438</v>
      </c>
      <c r="D81" s="735">
        <v>69.050198073119986</v>
      </c>
      <c r="E81" s="735">
        <v>75.749381787878519</v>
      </c>
      <c r="F81" s="735">
        <v>75.684880056917933</v>
      </c>
      <c r="G81" s="735">
        <v>72.544147377669432</v>
      </c>
      <c r="H81" s="735">
        <v>73.087361572743063</v>
      </c>
      <c r="I81" s="735">
        <v>83.269416022571235</v>
      </c>
      <c r="J81" s="735">
        <v>74.388894495242141</v>
      </c>
      <c r="K81" s="735">
        <v>78.711540666529856</v>
      </c>
      <c r="L81" s="735">
        <v>76.133578620406354</v>
      </c>
      <c r="M81" s="735">
        <v>89.382487043072445</v>
      </c>
      <c r="N81" s="735">
        <v>75.643304150439221</v>
      </c>
      <c r="O81" s="735">
        <v>95.08978657822928</v>
      </c>
      <c r="P81" s="735">
        <v>81.339545072438767</v>
      </c>
      <c r="Q81" s="735">
        <v>83.559161500849697</v>
      </c>
      <c r="R81" s="735">
        <v>74.482383050920561</v>
      </c>
      <c r="S81" s="735">
        <v>73.800200049679148</v>
      </c>
      <c r="T81" s="735">
        <v>74.039704322503027</v>
      </c>
      <c r="U81" s="735">
        <v>77.229397524543359</v>
      </c>
      <c r="V81" s="735">
        <v>80.953959099000656</v>
      </c>
      <c r="W81" s="735">
        <v>74.482383050920561</v>
      </c>
    </row>
    <row r="82" spans="1:23" ht="9.75" customHeight="1">
      <c r="A82" s="732">
        <v>2002</v>
      </c>
      <c r="B82" s="735">
        <v>70.127722794115328</v>
      </c>
      <c r="C82" s="735">
        <v>70.997282941166389</v>
      </c>
      <c r="D82" s="735">
        <v>68.247628712140425</v>
      </c>
      <c r="E82" s="735">
        <v>79.857163561264144</v>
      </c>
      <c r="F82" s="735">
        <v>79.325265548578031</v>
      </c>
      <c r="G82" s="735">
        <v>75.269066161864586</v>
      </c>
      <c r="H82" s="735">
        <v>74.858674315901894</v>
      </c>
      <c r="I82" s="735">
        <v>84.978520429110119</v>
      </c>
      <c r="J82" s="735">
        <v>74.073874490254127</v>
      </c>
      <c r="K82" s="735">
        <v>80.04145271461968</v>
      </c>
      <c r="L82" s="735">
        <v>78.450970845523656</v>
      </c>
      <c r="M82" s="735">
        <v>91.40552750867937</v>
      </c>
      <c r="N82" s="735">
        <v>78.11866816756131</v>
      </c>
      <c r="O82" s="735">
        <v>100.44639800917075</v>
      </c>
      <c r="P82" s="735">
        <v>80.580769371543937</v>
      </c>
      <c r="Q82" s="735">
        <v>87.206392279882408</v>
      </c>
      <c r="R82" s="735">
        <v>75.771752492828853</v>
      </c>
      <c r="S82" s="735">
        <v>74.871993415048777</v>
      </c>
      <c r="T82" s="735">
        <v>75.206006676289476</v>
      </c>
      <c r="U82" s="735">
        <v>79.282449306612776</v>
      </c>
      <c r="V82" s="735">
        <v>84.307374913488573</v>
      </c>
      <c r="W82" s="735">
        <v>75.771752492828853</v>
      </c>
    </row>
    <row r="83" spans="1:23" ht="9.75" customHeight="1">
      <c r="A83" s="732">
        <v>2003</v>
      </c>
      <c r="B83" s="735">
        <v>70.24806191780074</v>
      </c>
      <c r="C83" s="735">
        <v>69.686804563345376</v>
      </c>
      <c r="D83" s="735">
        <v>65.736150205866664</v>
      </c>
      <c r="E83" s="735">
        <v>77.92393047038469</v>
      </c>
      <c r="F83" s="735">
        <v>81.486799135204635</v>
      </c>
      <c r="G83" s="735">
        <v>75.320731566968448</v>
      </c>
      <c r="H83" s="735">
        <v>73.5881036967439</v>
      </c>
      <c r="I83" s="735">
        <v>84.347762675353295</v>
      </c>
      <c r="J83" s="735">
        <v>75.776948552442363</v>
      </c>
      <c r="K83" s="735">
        <v>78.629331471515371</v>
      </c>
      <c r="L83" s="735">
        <v>77.434200103499336</v>
      </c>
      <c r="M83" s="735">
        <v>90.57864841115358</v>
      </c>
      <c r="N83" s="735">
        <v>77.409131328798111</v>
      </c>
      <c r="O83" s="735">
        <v>99.116543639610597</v>
      </c>
      <c r="P83" s="735">
        <v>78.784316307240871</v>
      </c>
      <c r="Q83" s="735">
        <v>87.414909949596606</v>
      </c>
      <c r="R83" s="735">
        <v>74.986520391951061</v>
      </c>
      <c r="S83" s="735">
        <v>74.100513175468279</v>
      </c>
      <c r="T83" s="735">
        <v>74.522260509586374</v>
      </c>
      <c r="U83" s="735">
        <v>77.867462905459874</v>
      </c>
      <c r="V83" s="735">
        <v>83.391698057931634</v>
      </c>
      <c r="W83" s="735">
        <v>74.986520391951061</v>
      </c>
    </row>
    <row r="84" spans="1:23" ht="15" customHeight="1">
      <c r="A84" s="732">
        <v>2004</v>
      </c>
      <c r="B84" s="735">
        <v>71.860617991158506</v>
      </c>
      <c r="C84" s="735">
        <v>70.970541414265341</v>
      </c>
      <c r="D84" s="735">
        <v>67.547910939381836</v>
      </c>
      <c r="E84" s="735">
        <v>79.526752959718834</v>
      </c>
      <c r="F84" s="735">
        <v>86.896166943106053</v>
      </c>
      <c r="G84" s="735">
        <v>78.795364358656627</v>
      </c>
      <c r="H84" s="735">
        <v>75.911226680085136</v>
      </c>
      <c r="I84" s="735">
        <v>84.12969270832194</v>
      </c>
      <c r="J84" s="735">
        <v>79.617796294848219</v>
      </c>
      <c r="K84" s="735">
        <v>79.843087631626204</v>
      </c>
      <c r="L84" s="735">
        <v>80.269937944473611</v>
      </c>
      <c r="M84" s="735">
        <v>89.223647498646585</v>
      </c>
      <c r="N84" s="735">
        <v>79.478418615399562</v>
      </c>
      <c r="O84" s="735">
        <v>98.574243575926829</v>
      </c>
      <c r="P84" s="735">
        <v>81.320789088390285</v>
      </c>
      <c r="Q84" s="735">
        <v>87.227428775941078</v>
      </c>
      <c r="R84" s="735">
        <v>76.843471196773521</v>
      </c>
      <c r="S84" s="735">
        <v>76.0562581277769</v>
      </c>
      <c r="T84" s="735">
        <v>76.485265424267723</v>
      </c>
      <c r="U84" s="735">
        <v>79.066295380028393</v>
      </c>
      <c r="V84" s="735">
        <v>84.311421427173897</v>
      </c>
      <c r="W84" s="735">
        <v>76.843471196773521</v>
      </c>
    </row>
    <row r="85" spans="1:23" ht="9.75" customHeight="1">
      <c r="A85" s="732">
        <v>2005</v>
      </c>
      <c r="B85" s="735">
        <v>72.977126376298315</v>
      </c>
      <c r="C85" s="735">
        <v>72.206153424402601</v>
      </c>
      <c r="D85" s="735">
        <v>70.770451934845326</v>
      </c>
      <c r="E85" s="735">
        <v>79.80648375438183</v>
      </c>
      <c r="F85" s="735">
        <v>93.020123886374734</v>
      </c>
      <c r="G85" s="735">
        <v>80.19230211375654</v>
      </c>
      <c r="H85" s="735">
        <v>78.312145807061341</v>
      </c>
      <c r="I85" s="735">
        <v>83.263319631037049</v>
      </c>
      <c r="J85" s="735">
        <v>80.075277749619801</v>
      </c>
      <c r="K85" s="735">
        <v>81.464287687876734</v>
      </c>
      <c r="L85" s="735">
        <v>80.606327005461893</v>
      </c>
      <c r="M85" s="735">
        <v>91.098691037032054</v>
      </c>
      <c r="N85" s="735">
        <v>78.577020987911695</v>
      </c>
      <c r="O85" s="735">
        <v>94.785930099365018</v>
      </c>
      <c r="P85" s="735">
        <v>81.724183520145374</v>
      </c>
      <c r="Q85" s="735">
        <v>85.238072438684085</v>
      </c>
      <c r="R85" s="735">
        <v>78.066520967081004</v>
      </c>
      <c r="S85" s="735">
        <v>77.542829259178504</v>
      </c>
      <c r="T85" s="735">
        <v>77.884305602632224</v>
      </c>
      <c r="U85" s="735">
        <v>79.197259183958323</v>
      </c>
      <c r="V85" s="735">
        <v>83.034573906726521</v>
      </c>
      <c r="W85" s="735">
        <v>78.066520967081004</v>
      </c>
    </row>
    <row r="86" spans="1:23" ht="9.75" customHeight="1">
      <c r="A86" s="732">
        <v>2006</v>
      </c>
      <c r="B86" s="735">
        <v>78.57577084784073</v>
      </c>
      <c r="C86" s="735">
        <v>74.620284168480254</v>
      </c>
      <c r="D86" s="735">
        <v>74.940055321323882</v>
      </c>
      <c r="E86" s="735">
        <v>83.298009945742265</v>
      </c>
      <c r="F86" s="735">
        <v>97.191110349068921</v>
      </c>
      <c r="G86" s="735">
        <v>82.331875557852072</v>
      </c>
      <c r="H86" s="735">
        <v>80.652177085204173</v>
      </c>
      <c r="I86" s="735">
        <v>85.857057120125901</v>
      </c>
      <c r="J86" s="735">
        <v>84.576217170971148</v>
      </c>
      <c r="K86" s="735">
        <v>84.396353160834408</v>
      </c>
      <c r="L86" s="735">
        <v>83.469097145789078</v>
      </c>
      <c r="M86" s="735">
        <v>94.306992682096961</v>
      </c>
      <c r="N86" s="735">
        <v>83.045747112584152</v>
      </c>
      <c r="O86" s="735">
        <v>98.522463759421697</v>
      </c>
      <c r="P86" s="735">
        <v>82.675161631834115</v>
      </c>
      <c r="Q86" s="735">
        <v>87.241427973437723</v>
      </c>
      <c r="R86" s="735">
        <v>81.360577718028168</v>
      </c>
      <c r="S86" s="735">
        <v>80.811377805584314</v>
      </c>
      <c r="T86" s="735">
        <v>81.107421223891691</v>
      </c>
      <c r="U86" s="735">
        <v>82.931525727474025</v>
      </c>
      <c r="V86" s="735">
        <v>86.570601137596185</v>
      </c>
      <c r="W86" s="735">
        <v>81.360577718028168</v>
      </c>
    </row>
    <row r="87" spans="1:23" ht="9.75" customHeight="1">
      <c r="A87" s="732">
        <v>2007</v>
      </c>
      <c r="B87" s="735">
        <v>82.711022780146223</v>
      </c>
      <c r="C87" s="735">
        <v>77.300040740616652</v>
      </c>
      <c r="D87" s="735">
        <v>76.480544473544114</v>
      </c>
      <c r="E87" s="735">
        <v>82.771284160182617</v>
      </c>
      <c r="F87" s="735">
        <v>100.11765098290118</v>
      </c>
      <c r="G87" s="735">
        <v>86.819109210048907</v>
      </c>
      <c r="H87" s="735">
        <v>86.331682853471136</v>
      </c>
      <c r="I87" s="735">
        <v>88.248344822406139</v>
      </c>
      <c r="J87" s="735">
        <v>86.441313075279425</v>
      </c>
      <c r="K87" s="735">
        <v>89.858735860988148</v>
      </c>
      <c r="L87" s="735">
        <v>85.483404733644633</v>
      </c>
      <c r="M87" s="735">
        <v>99.411543338132873</v>
      </c>
      <c r="N87" s="735">
        <v>84.498003301462049</v>
      </c>
      <c r="O87" s="735">
        <v>97.032717739304033</v>
      </c>
      <c r="P87" s="735">
        <v>84.879412081669216</v>
      </c>
      <c r="Q87" s="735">
        <v>86.453790898485835</v>
      </c>
      <c r="R87" s="735">
        <v>84.902659257075896</v>
      </c>
      <c r="S87" s="735">
        <v>84.689470865731806</v>
      </c>
      <c r="T87" s="735">
        <v>85.103380787438795</v>
      </c>
      <c r="U87" s="735">
        <v>83.65711226217428</v>
      </c>
      <c r="V87" s="735">
        <v>86.925105515153135</v>
      </c>
      <c r="W87" s="735">
        <v>84.902659257075896</v>
      </c>
    </row>
    <row r="88" spans="1:23" ht="9.75" customHeight="1">
      <c r="A88" s="732">
        <v>2008</v>
      </c>
      <c r="B88" s="735">
        <v>85.692896551941445</v>
      </c>
      <c r="C88" s="735">
        <v>79.842017436353075</v>
      </c>
      <c r="D88" s="735">
        <v>76.274861991586704</v>
      </c>
      <c r="E88" s="735">
        <v>84.789871285065985</v>
      </c>
      <c r="F88" s="735">
        <v>103.84398674744926</v>
      </c>
      <c r="G88" s="735">
        <v>93.973187835125998</v>
      </c>
      <c r="H88" s="735">
        <v>85.438476300534106</v>
      </c>
      <c r="I88" s="735">
        <v>88.122843747880665</v>
      </c>
      <c r="J88" s="735">
        <v>88.772171227630665</v>
      </c>
      <c r="K88" s="735">
        <v>90.173819986450212</v>
      </c>
      <c r="L88" s="735">
        <v>86.57941671562898</v>
      </c>
      <c r="M88" s="735">
        <v>100.98600649904556</v>
      </c>
      <c r="N88" s="735">
        <v>85.986724963658844</v>
      </c>
      <c r="O88" s="735">
        <v>94.093901438613159</v>
      </c>
      <c r="P88" s="735">
        <v>90.425947738795699</v>
      </c>
      <c r="Q88" s="735">
        <v>87.497874673001235</v>
      </c>
      <c r="R88" s="735">
        <v>86.6582434093703</v>
      </c>
      <c r="S88" s="735">
        <v>86.565362315709891</v>
      </c>
      <c r="T88" s="735">
        <v>87.084229214983978</v>
      </c>
      <c r="U88" s="735">
        <v>84.014827119205805</v>
      </c>
      <c r="V88" s="735">
        <v>87.53937458539491</v>
      </c>
      <c r="W88" s="735">
        <v>86.6582434093703</v>
      </c>
    </row>
    <row r="89" spans="1:23" ht="15" customHeight="1">
      <c r="A89" s="732">
        <v>2009</v>
      </c>
      <c r="B89" s="735">
        <v>83.789710860507441</v>
      </c>
      <c r="C89" s="735">
        <v>78.186057658779973</v>
      </c>
      <c r="D89" s="735">
        <v>74.555622159604397</v>
      </c>
      <c r="E89" s="735">
        <v>81.930316397793462</v>
      </c>
      <c r="F89" s="735">
        <v>93.528217353299453</v>
      </c>
      <c r="G89" s="735">
        <v>89.152736019736381</v>
      </c>
      <c r="H89" s="735">
        <v>83.337945548572947</v>
      </c>
      <c r="I89" s="735">
        <v>91.928698471453799</v>
      </c>
      <c r="J89" s="735">
        <v>84.479948689524136</v>
      </c>
      <c r="K89" s="735">
        <v>89.475901166873953</v>
      </c>
      <c r="L89" s="735">
        <v>83.051541599563365</v>
      </c>
      <c r="M89" s="735">
        <v>100.72520797195274</v>
      </c>
      <c r="N89" s="735">
        <v>84.414496298193043</v>
      </c>
      <c r="O89" s="735">
        <v>88.727703331058407</v>
      </c>
      <c r="P89" s="735">
        <v>88.460906472935108</v>
      </c>
      <c r="Q89" s="735">
        <v>83.662572089897964</v>
      </c>
      <c r="R89" s="735">
        <v>84.522534310095693</v>
      </c>
      <c r="S89" s="735">
        <v>84.425091249771455</v>
      </c>
      <c r="T89" s="735">
        <v>84.922728941137336</v>
      </c>
      <c r="U89" s="735">
        <v>82.039179815819011</v>
      </c>
      <c r="V89" s="735">
        <v>85.446967026793814</v>
      </c>
      <c r="W89" s="735">
        <v>84.522534310095693</v>
      </c>
    </row>
    <row r="90" spans="1:23" ht="9.75" customHeight="1">
      <c r="A90" s="732">
        <v>2010</v>
      </c>
      <c r="B90" s="735">
        <v>84.090344669315542</v>
      </c>
      <c r="C90" s="735">
        <v>78.385503490147869</v>
      </c>
      <c r="D90" s="735">
        <v>73.48318016448556</v>
      </c>
      <c r="E90" s="735">
        <v>80.515530031974933</v>
      </c>
      <c r="F90" s="735">
        <v>89.633991871937951</v>
      </c>
      <c r="G90" s="735">
        <v>87.573079688531237</v>
      </c>
      <c r="H90" s="735">
        <v>83.408019894961896</v>
      </c>
      <c r="I90" s="735">
        <v>87.419964807194319</v>
      </c>
      <c r="J90" s="735">
        <v>86.943170040330756</v>
      </c>
      <c r="K90" s="735">
        <v>84.420105459198524</v>
      </c>
      <c r="L90" s="735">
        <v>85.247995947242714</v>
      </c>
      <c r="M90" s="735">
        <v>98.965249699717077</v>
      </c>
      <c r="N90" s="735">
        <v>84.112779260962483</v>
      </c>
      <c r="O90" s="735">
        <v>89.531725547681546</v>
      </c>
      <c r="P90" s="735">
        <v>85.887155349807486</v>
      </c>
      <c r="Q90" s="735">
        <v>82.966734061367006</v>
      </c>
      <c r="R90" s="735">
        <v>83.393841796130815</v>
      </c>
      <c r="S90" s="735">
        <v>83.278499832159497</v>
      </c>
      <c r="T90" s="735">
        <v>83.7723987664465</v>
      </c>
      <c r="U90" s="735">
        <v>81.044743805822208</v>
      </c>
      <c r="V90" s="735">
        <v>84.488052597666723</v>
      </c>
      <c r="W90" s="735">
        <v>83.393841796130815</v>
      </c>
    </row>
    <row r="91" spans="1:23" ht="9.75" customHeight="1">
      <c r="A91" s="732">
        <v>2011</v>
      </c>
      <c r="B91" s="735">
        <v>89.093584871773061</v>
      </c>
      <c r="C91" s="735">
        <v>84.445605008671507</v>
      </c>
      <c r="D91" s="735">
        <v>79.18448582504378</v>
      </c>
      <c r="E91" s="735">
        <v>84.736618991114057</v>
      </c>
      <c r="F91" s="735">
        <v>94.601286387246503</v>
      </c>
      <c r="G91" s="735">
        <v>88.781503494256171</v>
      </c>
      <c r="H91" s="735">
        <v>87.564989881545571</v>
      </c>
      <c r="I91" s="735">
        <v>89.636863625325688</v>
      </c>
      <c r="J91" s="735">
        <v>91.34525791797185</v>
      </c>
      <c r="K91" s="735">
        <v>88.317303311194223</v>
      </c>
      <c r="L91" s="735">
        <v>88.189019189592358</v>
      </c>
      <c r="M91" s="735">
        <v>103.62790133563773</v>
      </c>
      <c r="N91" s="735">
        <v>90.445072864913115</v>
      </c>
      <c r="O91" s="735">
        <v>92.883192403305728</v>
      </c>
      <c r="P91" s="735">
        <v>89.839186755867118</v>
      </c>
      <c r="Q91" s="735">
        <v>91.731789953225842</v>
      </c>
      <c r="R91" s="735">
        <v>87.932335962156444</v>
      </c>
      <c r="S91" s="735">
        <v>87.742155905252943</v>
      </c>
      <c r="T91" s="735">
        <v>88.17365015720101</v>
      </c>
      <c r="U91" s="735">
        <v>86.434882917356944</v>
      </c>
      <c r="V91" s="735">
        <v>89.736495816023591</v>
      </c>
      <c r="W91" s="735">
        <v>87.932335962156444</v>
      </c>
    </row>
    <row r="92" spans="1:23" ht="9.75" customHeight="1">
      <c r="A92" s="732">
        <v>2012</v>
      </c>
      <c r="B92" s="735">
        <v>90.030464204953049</v>
      </c>
      <c r="C92" s="735">
        <v>87.728717597445225</v>
      </c>
      <c r="D92" s="735">
        <v>80.976669576173236</v>
      </c>
      <c r="E92" s="735">
        <v>86.227692279821369</v>
      </c>
      <c r="F92" s="735">
        <v>98.459869244219234</v>
      </c>
      <c r="G92" s="735">
        <v>91.368783743276467</v>
      </c>
      <c r="H92" s="735">
        <v>87.809561794889277</v>
      </c>
      <c r="I92" s="735">
        <v>86.498767960108012</v>
      </c>
      <c r="J92" s="735">
        <v>90.72853760372972</v>
      </c>
      <c r="K92" s="735">
        <v>87.492363130129505</v>
      </c>
      <c r="L92" s="735">
        <v>87.881091284692971</v>
      </c>
      <c r="M92" s="735">
        <v>99.758257612524773</v>
      </c>
      <c r="N92" s="735">
        <v>91.472885915521047</v>
      </c>
      <c r="O92" s="735">
        <v>93.382099522171814</v>
      </c>
      <c r="P92" s="735">
        <v>92.987430495480865</v>
      </c>
      <c r="Q92" s="735">
        <v>87.363977501253828</v>
      </c>
      <c r="R92" s="735">
        <v>88.728890933795356</v>
      </c>
      <c r="S92" s="735">
        <v>88.65515676084307</v>
      </c>
      <c r="T92" s="735">
        <v>89.042320913327075</v>
      </c>
      <c r="U92" s="735">
        <v>86.783926338587506</v>
      </c>
      <c r="V92" s="735">
        <v>89.42837650987309</v>
      </c>
      <c r="W92" s="735">
        <v>88.728890933795356</v>
      </c>
    </row>
    <row r="93" spans="1:23" ht="12" customHeight="1">
      <c r="A93" s="732">
        <v>2013</v>
      </c>
      <c r="B93" s="735">
        <v>93.165222229574383</v>
      </c>
      <c r="C93" s="735">
        <v>90.499554692058751</v>
      </c>
      <c r="D93" s="735">
        <v>84.988597545956964</v>
      </c>
      <c r="E93" s="735">
        <v>88.300555258652707</v>
      </c>
      <c r="F93" s="735">
        <v>97.991401664811022</v>
      </c>
      <c r="G93" s="735">
        <v>95.83621074353502</v>
      </c>
      <c r="H93" s="735">
        <v>89.854613810563777</v>
      </c>
      <c r="I93" s="735">
        <v>87.540740449047362</v>
      </c>
      <c r="J93" s="735">
        <v>91.707377348502263</v>
      </c>
      <c r="K93" s="735">
        <v>90.321023214380332</v>
      </c>
      <c r="L93" s="735">
        <v>90.069023522554019</v>
      </c>
      <c r="M93" s="735">
        <v>96.737178221346369</v>
      </c>
      <c r="N93" s="735">
        <v>94.336992196228309</v>
      </c>
      <c r="O93" s="735">
        <v>95.417309797395291</v>
      </c>
      <c r="P93" s="735">
        <v>92.427153129760313</v>
      </c>
      <c r="Q93" s="735">
        <v>93.219060171290366</v>
      </c>
      <c r="R93" s="735">
        <v>91.281748970157949</v>
      </c>
      <c r="S93" s="735">
        <v>91.184096098388352</v>
      </c>
      <c r="T93" s="735">
        <v>91.496485100099122</v>
      </c>
      <c r="U93" s="735">
        <v>89.949228328979871</v>
      </c>
      <c r="V93" s="735">
        <v>92.208150477687454</v>
      </c>
      <c r="W93" s="735">
        <v>91.281748970157949</v>
      </c>
    </row>
    <row r="94" spans="1:23" ht="9.75" customHeight="1">
      <c r="A94" s="732">
        <v>2014</v>
      </c>
      <c r="B94" s="735">
        <v>96.81344337417984</v>
      </c>
      <c r="C94" s="735">
        <v>95.4996985550234</v>
      </c>
      <c r="D94" s="735">
        <v>92.088477861475013</v>
      </c>
      <c r="E94" s="735">
        <v>96.425230300999104</v>
      </c>
      <c r="F94" s="735">
        <v>100.21435193135886</v>
      </c>
      <c r="G94" s="735">
        <v>96.028652527683334</v>
      </c>
      <c r="H94" s="735">
        <v>94.816086043617787</v>
      </c>
      <c r="I94" s="735">
        <v>95.968112080262344</v>
      </c>
      <c r="J94" s="735">
        <v>97.303507907600974</v>
      </c>
      <c r="K94" s="735">
        <v>97.510509850375371</v>
      </c>
      <c r="L94" s="735">
        <v>96.357403461127092</v>
      </c>
      <c r="M94" s="735">
        <v>98.529971392762008</v>
      </c>
      <c r="N94" s="735">
        <v>95.901441204263165</v>
      </c>
      <c r="O94" s="735">
        <v>97.371509714538178</v>
      </c>
      <c r="P94" s="735">
        <v>97.620913347533403</v>
      </c>
      <c r="Q94" s="735">
        <v>98.837086412622696</v>
      </c>
      <c r="R94" s="735">
        <v>96.383331296414781</v>
      </c>
      <c r="S94" s="735">
        <v>96.350493309591798</v>
      </c>
      <c r="T94" s="735">
        <v>96.565392359255952</v>
      </c>
      <c r="U94" s="735">
        <v>95.253581609904899</v>
      </c>
      <c r="V94" s="735">
        <v>96.694874718183499</v>
      </c>
      <c r="W94" s="735">
        <v>96.383331296414781</v>
      </c>
    </row>
    <row r="95" spans="1:23" ht="9.75" customHeight="1">
      <c r="A95" s="732">
        <v>2015</v>
      </c>
      <c r="B95" s="735">
        <v>100</v>
      </c>
      <c r="C95" s="735">
        <v>100</v>
      </c>
      <c r="D95" s="735">
        <v>100</v>
      </c>
      <c r="E95" s="735">
        <v>100</v>
      </c>
      <c r="F95" s="735">
        <v>100</v>
      </c>
      <c r="G95" s="735">
        <v>100</v>
      </c>
      <c r="H95" s="735">
        <v>100</v>
      </c>
      <c r="I95" s="735">
        <v>100</v>
      </c>
      <c r="J95" s="735">
        <v>100</v>
      </c>
      <c r="K95" s="735">
        <v>100</v>
      </c>
      <c r="L95" s="735">
        <v>100</v>
      </c>
      <c r="M95" s="735">
        <v>100</v>
      </c>
      <c r="N95" s="735">
        <v>100</v>
      </c>
      <c r="O95" s="735">
        <v>100</v>
      </c>
      <c r="P95" s="735">
        <v>100</v>
      </c>
      <c r="Q95" s="735">
        <v>100</v>
      </c>
      <c r="R95" s="735">
        <v>100</v>
      </c>
      <c r="S95" s="735">
        <v>100</v>
      </c>
      <c r="T95" s="735">
        <v>100</v>
      </c>
      <c r="U95" s="735">
        <v>100</v>
      </c>
      <c r="V95" s="735">
        <v>100</v>
      </c>
      <c r="W95" s="735">
        <v>100</v>
      </c>
    </row>
    <row r="96" spans="1:23" ht="9.75" customHeight="1">
      <c r="A96" s="732">
        <v>2016</v>
      </c>
      <c r="B96" s="735">
        <v>103.21324628374511</v>
      </c>
      <c r="C96" s="735">
        <v>105.25442443319255</v>
      </c>
      <c r="D96" s="735">
        <v>106.92796709345178</v>
      </c>
      <c r="E96" s="735">
        <v>106.03413074393789</v>
      </c>
      <c r="F96" s="735">
        <v>101.11725706712198</v>
      </c>
      <c r="G96" s="735">
        <v>99.312815352518911</v>
      </c>
      <c r="H96" s="735">
        <v>103.81453663664246</v>
      </c>
      <c r="I96" s="735">
        <v>103.17728467012761</v>
      </c>
      <c r="J96" s="735">
        <v>103.03109975159438</v>
      </c>
      <c r="K96" s="735">
        <v>104.03357780242999</v>
      </c>
      <c r="L96" s="735">
        <v>102.54028459764345</v>
      </c>
      <c r="M96" s="735">
        <v>104.31188817174092</v>
      </c>
      <c r="N96" s="735">
        <v>103.25625448366253</v>
      </c>
      <c r="O96" s="735">
        <v>103.97914127373643</v>
      </c>
      <c r="P96" s="735">
        <v>102.17363943786201</v>
      </c>
      <c r="Q96" s="735">
        <v>101.87380640818921</v>
      </c>
      <c r="R96" s="735">
        <v>103.71695698746936</v>
      </c>
      <c r="S96" s="735">
        <v>103.71531654735693</v>
      </c>
      <c r="T96" s="735">
        <v>103.55332850257784</v>
      </c>
      <c r="U96" s="735">
        <v>104.73235320726444</v>
      </c>
      <c r="V96" s="735">
        <v>103.73253664069139</v>
      </c>
      <c r="W96" s="735">
        <v>103.71695698746936</v>
      </c>
    </row>
    <row r="97" spans="1:23" ht="9.75" customHeight="1">
      <c r="A97" s="732">
        <v>2017</v>
      </c>
      <c r="B97" s="735">
        <v>108.19143530990935</v>
      </c>
      <c r="C97" s="735">
        <v>110.19526298786857</v>
      </c>
      <c r="D97" s="735">
        <v>115.71655045954793</v>
      </c>
      <c r="E97" s="735">
        <v>110.32964066703502</v>
      </c>
      <c r="F97" s="735">
        <v>101.93215827530496</v>
      </c>
      <c r="G97" s="735">
        <v>105.71147623577804</v>
      </c>
      <c r="H97" s="735">
        <v>108.00961452777135</v>
      </c>
      <c r="I97" s="735">
        <v>110.027791086288</v>
      </c>
      <c r="J97" s="735">
        <v>105.63084173616134</v>
      </c>
      <c r="K97" s="735">
        <v>109.57626681967591</v>
      </c>
      <c r="L97" s="735">
        <v>106.33161677227294</v>
      </c>
      <c r="M97" s="735">
        <v>105.45588983440349</v>
      </c>
      <c r="N97" s="735">
        <v>108.32979951528723</v>
      </c>
      <c r="O97" s="735">
        <v>106.84094656609949</v>
      </c>
      <c r="P97" s="735">
        <v>110.63812937603436</v>
      </c>
      <c r="Q97" s="735">
        <v>101.54973880940722</v>
      </c>
      <c r="R97" s="735">
        <v>108.66792715979267</v>
      </c>
      <c r="S97" s="735">
        <v>108.76891479832776</v>
      </c>
      <c r="T97" s="735">
        <v>108.4186015910707</v>
      </c>
      <c r="U97" s="735">
        <v>110.21510548058312</v>
      </c>
      <c r="V97" s="735">
        <v>107.70991280319004</v>
      </c>
      <c r="W97" s="735">
        <v>108.66792715979267</v>
      </c>
    </row>
    <row r="98" spans="1:23" s="240" customFormat="1" ht="9.75" customHeight="1">
      <c r="A98" s="732">
        <v>2018</v>
      </c>
      <c r="B98" s="735">
        <v>113.31992220363176</v>
      </c>
      <c r="C98" s="735">
        <v>113.67632211934836</v>
      </c>
      <c r="D98" s="735">
        <v>123.20294580193135</v>
      </c>
      <c r="E98" s="735">
        <v>113.86583211804455</v>
      </c>
      <c r="F98" s="735">
        <v>106.33797808461003</v>
      </c>
      <c r="G98" s="735">
        <v>107.22293107228246</v>
      </c>
      <c r="H98" s="735">
        <v>112.98261898143309</v>
      </c>
      <c r="I98" s="735">
        <v>114.42890447989977</v>
      </c>
      <c r="J98" s="735">
        <v>109.96330733929094</v>
      </c>
      <c r="K98" s="735">
        <v>114.50843875642181</v>
      </c>
      <c r="L98" s="735">
        <v>110.68008245616761</v>
      </c>
      <c r="M98" s="735">
        <v>110.27361968205608</v>
      </c>
      <c r="N98" s="735">
        <v>112.0161647914306</v>
      </c>
      <c r="O98" s="735">
        <v>111.14735227754734</v>
      </c>
      <c r="P98" s="735">
        <v>114.06816814778637</v>
      </c>
      <c r="Q98" s="735">
        <v>103.95581632097823</v>
      </c>
      <c r="R98" s="735">
        <v>113.04448630112365</v>
      </c>
      <c r="S98" s="735">
        <v>113.22155421800453</v>
      </c>
      <c r="T98" s="735">
        <v>112.71827317835947</v>
      </c>
      <c r="U98" s="735">
        <v>115.06878108802329</v>
      </c>
      <c r="V98" s="735">
        <v>111.3647269793469</v>
      </c>
      <c r="W98" s="735">
        <v>113.04448630112365</v>
      </c>
    </row>
    <row r="99" spans="1:23" ht="15" customHeight="1">
      <c r="A99" s="732">
        <v>2019</v>
      </c>
      <c r="B99" s="735">
        <v>119.99506223604429</v>
      </c>
      <c r="C99" s="735">
        <v>119.07215889297458</v>
      </c>
      <c r="D99" s="735">
        <v>130.78965972762666</v>
      </c>
      <c r="E99" s="735">
        <v>120.7051513147764</v>
      </c>
      <c r="F99" s="735">
        <v>107.5420399654986</v>
      </c>
      <c r="G99" s="735">
        <v>113.19208970100235</v>
      </c>
      <c r="H99" s="735">
        <v>117.35771918629841</v>
      </c>
      <c r="I99" s="735">
        <v>122.28829077162378</v>
      </c>
      <c r="J99" s="735">
        <v>113.98313835113208</v>
      </c>
      <c r="K99" s="735">
        <v>114.83753439279408</v>
      </c>
      <c r="L99" s="735">
        <v>117.86815966731761</v>
      </c>
      <c r="M99" s="735">
        <v>117.08003904877431</v>
      </c>
      <c r="N99" s="735">
        <v>118.87415471081249</v>
      </c>
      <c r="O99" s="735">
        <v>118.01174209087417</v>
      </c>
      <c r="P99" s="735">
        <v>119.34012722080345</v>
      </c>
      <c r="Q99" s="735">
        <v>110.17807004348924</v>
      </c>
      <c r="R99" s="735">
        <v>117.57884672068096</v>
      </c>
      <c r="S99" s="735">
        <v>117.50768901356068</v>
      </c>
      <c r="T99" s="735">
        <v>116.83798640012201</v>
      </c>
      <c r="U99" s="735">
        <v>122.1762193228857</v>
      </c>
      <c r="V99" s="735">
        <v>118.25391747098587</v>
      </c>
      <c r="W99" s="735">
        <v>117.57884672068096</v>
      </c>
    </row>
    <row r="100" spans="1:23" ht="9.75" customHeight="1">
      <c r="A100" s="732">
        <v>2020</v>
      </c>
      <c r="B100" s="735">
        <v>115.5534811957975</v>
      </c>
      <c r="C100" s="735">
        <v>116.24895689240792</v>
      </c>
      <c r="D100" s="735">
        <v>125.55445180372506</v>
      </c>
      <c r="E100" s="735">
        <v>118.13624217610666</v>
      </c>
      <c r="F100" s="735">
        <v>102.25273515104286</v>
      </c>
      <c r="G100" s="735">
        <v>108.21493844991271</v>
      </c>
      <c r="H100" s="735">
        <v>109.85324088345656</v>
      </c>
      <c r="I100" s="735">
        <v>112.33005397056668</v>
      </c>
      <c r="J100" s="735">
        <v>109.7187888041494</v>
      </c>
      <c r="K100" s="735">
        <v>114.05297011653971</v>
      </c>
      <c r="L100" s="735">
        <v>113.72005866663079</v>
      </c>
      <c r="M100" s="735">
        <v>115.80274036115318</v>
      </c>
      <c r="N100" s="735">
        <v>114.59724660011592</v>
      </c>
      <c r="O100" s="735">
        <v>112.49330991125913</v>
      </c>
      <c r="P100" s="735">
        <v>114.46055819030573</v>
      </c>
      <c r="Q100" s="735">
        <v>108.0733397096285</v>
      </c>
      <c r="R100" s="735">
        <v>113.89262323956319</v>
      </c>
      <c r="S100" s="735">
        <v>113.91028727331883</v>
      </c>
      <c r="T100" s="735">
        <v>113.32316601057848</v>
      </c>
      <c r="U100" s="735">
        <v>117.42636007184031</v>
      </c>
      <c r="V100" s="735">
        <v>113.72507141663166</v>
      </c>
      <c r="W100" s="735">
        <v>113.89262323956319</v>
      </c>
    </row>
    <row r="101" spans="1:23" ht="9.75" customHeight="1">
      <c r="A101" s="732">
        <v>2021</v>
      </c>
      <c r="B101" s="735">
        <v>122.20890562030709</v>
      </c>
      <c r="C101" s="735">
        <v>124.57373747307928</v>
      </c>
      <c r="D101" s="735">
        <v>137.41451470585253</v>
      </c>
      <c r="E101" s="735">
        <v>127.89294287085934</v>
      </c>
      <c r="F101" s="735">
        <v>113.18439420907968</v>
      </c>
      <c r="G101" s="735">
        <v>123.17942330284832</v>
      </c>
      <c r="H101" s="735">
        <v>116.8630964994305</v>
      </c>
      <c r="I101" s="735">
        <v>120.0471522340431</v>
      </c>
      <c r="J101" s="735">
        <v>117.33887927630275</v>
      </c>
      <c r="K101" s="735">
        <v>122.39553666797069</v>
      </c>
      <c r="L101" s="735">
        <v>121.23745024226777</v>
      </c>
      <c r="M101" s="735">
        <v>121.31148075800066</v>
      </c>
      <c r="N101" s="735">
        <v>121.81456579646608</v>
      </c>
      <c r="O101" s="735">
        <v>119.88660196659791</v>
      </c>
      <c r="P101" s="735">
        <v>125.48250532742431</v>
      </c>
      <c r="Q101" s="735">
        <v>113.71354600803583</v>
      </c>
      <c r="R101" s="735">
        <v>122.32780250037743</v>
      </c>
      <c r="S101" s="735">
        <v>122.43330009993106</v>
      </c>
      <c r="T101" s="735">
        <v>121.67791832789885</v>
      </c>
      <c r="U101" s="735">
        <v>126.36062222265735</v>
      </c>
      <c r="V101" s="735">
        <v>121.32701185093246</v>
      </c>
      <c r="W101" s="735">
        <v>122.32780250037743</v>
      </c>
    </row>
    <row r="102" spans="1:23" ht="9.75" customHeight="1">
      <c r="A102" s="732">
        <v>2022</v>
      </c>
      <c r="B102" s="735">
        <v>136.80456957822753</v>
      </c>
      <c r="C102" s="735">
        <v>139.81867544286692</v>
      </c>
      <c r="D102" s="735">
        <v>157.35884074795331</v>
      </c>
      <c r="E102" s="735">
        <v>140.57915379668293</v>
      </c>
      <c r="F102" s="735">
        <v>130.97368868634737</v>
      </c>
      <c r="G102" s="735">
        <v>145.47454026795353</v>
      </c>
      <c r="H102" s="735">
        <v>131.85266326292094</v>
      </c>
      <c r="I102" s="735">
        <v>141.84461056382142</v>
      </c>
      <c r="J102" s="735">
        <v>131.12048879080473</v>
      </c>
      <c r="K102" s="735">
        <v>135.89417126177199</v>
      </c>
      <c r="L102" s="735">
        <v>135.05944948655099</v>
      </c>
      <c r="M102" s="735">
        <v>134.38602672580402</v>
      </c>
      <c r="N102" s="735">
        <v>137.34728545830177</v>
      </c>
      <c r="O102" s="735">
        <v>141.58586215747039</v>
      </c>
      <c r="P102" s="735">
        <v>142.73659092408056</v>
      </c>
      <c r="Q102" s="735">
        <v>126.88003001910501</v>
      </c>
      <c r="R102" s="735">
        <v>137.68790573620228</v>
      </c>
      <c r="S102" s="735">
        <v>137.68555944019747</v>
      </c>
      <c r="T102" s="735">
        <v>136.69359460377711</v>
      </c>
      <c r="U102" s="735">
        <v>143.85804636850861</v>
      </c>
      <c r="V102" s="735">
        <v>137.71019042380757</v>
      </c>
      <c r="W102" s="735">
        <v>137.68790573620228</v>
      </c>
    </row>
    <row r="103" spans="1:23" ht="28" customHeight="1">
      <c r="A103" s="731"/>
      <c r="B103" s="1216" t="s">
        <v>23</v>
      </c>
      <c r="C103" s="1217"/>
      <c r="D103" s="1217"/>
      <c r="E103" s="1217"/>
      <c r="F103" s="1217"/>
      <c r="G103" s="1217"/>
      <c r="H103" s="1217"/>
      <c r="I103" s="1217"/>
      <c r="J103" s="1217"/>
      <c r="K103" s="1216" t="s">
        <v>23</v>
      </c>
      <c r="L103" s="1217"/>
      <c r="M103" s="1217"/>
      <c r="N103" s="1217"/>
      <c r="O103" s="1217"/>
      <c r="P103" s="1217"/>
      <c r="Q103" s="1217"/>
      <c r="R103" s="1217"/>
      <c r="S103" s="1216" t="s">
        <v>23</v>
      </c>
      <c r="T103" s="1217"/>
      <c r="U103" s="1217"/>
      <c r="V103" s="1217"/>
      <c r="W103" s="1217"/>
    </row>
    <row r="104" spans="1:23" ht="15" customHeight="1">
      <c r="A104" s="732">
        <v>1991</v>
      </c>
      <c r="B104" s="735">
        <v>12.284812999851503</v>
      </c>
      <c r="C104" s="735">
        <v>16.707791496071902</v>
      </c>
      <c r="D104" s="735">
        <v>4.590095603781724</v>
      </c>
      <c r="E104" s="735">
        <v>1.2491510921600657</v>
      </c>
      <c r="F104" s="735">
        <v>1.478535819597361</v>
      </c>
      <c r="G104" s="735">
        <v>5.7467164485175051</v>
      </c>
      <c r="H104" s="735">
        <v>10.024315322768832</v>
      </c>
      <c r="I104" s="735">
        <v>1.0846998592814159</v>
      </c>
      <c r="J104" s="735">
        <v>8.5938377281373519</v>
      </c>
      <c r="K104" s="735">
        <v>24.314524067120644</v>
      </c>
      <c r="L104" s="735">
        <v>4.6092492416046165</v>
      </c>
      <c r="M104" s="735">
        <v>1.2993819696358995</v>
      </c>
      <c r="N104" s="735">
        <v>2.3712159782770104</v>
      </c>
      <c r="O104" s="735">
        <v>1.3003274005246894</v>
      </c>
      <c r="P104" s="735">
        <v>3.2465927010189723</v>
      </c>
      <c r="Q104" s="735">
        <v>1.0987540394719164</v>
      </c>
      <c r="R104" s="736">
        <v>100</v>
      </c>
      <c r="S104" s="735">
        <v>92.895853398106311</v>
      </c>
      <c r="T104" s="735">
        <v>88.305757794324592</v>
      </c>
      <c r="U104" s="735">
        <v>11.694243973496821</v>
      </c>
      <c r="V104" s="735">
        <v>7.104148369715098</v>
      </c>
      <c r="W104" s="736">
        <v>100</v>
      </c>
    </row>
    <row r="105" spans="1:23" ht="9.75" customHeight="1">
      <c r="A105" s="732">
        <v>1992</v>
      </c>
      <c r="B105" s="735">
        <v>11.872062261246365</v>
      </c>
      <c r="C105" s="735">
        <v>16.32914781512126</v>
      </c>
      <c r="D105" s="735">
        <v>4.7469478104258407</v>
      </c>
      <c r="E105" s="735">
        <v>1.6701223827235439</v>
      </c>
      <c r="F105" s="735">
        <v>1.410173965247197</v>
      </c>
      <c r="G105" s="735">
        <v>5.4744723523710181</v>
      </c>
      <c r="H105" s="735">
        <v>9.6615918138736188</v>
      </c>
      <c r="I105" s="735">
        <v>1.3764068647015224</v>
      </c>
      <c r="J105" s="735">
        <v>8.4307908761315122</v>
      </c>
      <c r="K105" s="735">
        <v>23.731626325197961</v>
      </c>
      <c r="L105" s="735">
        <v>4.5479489406800981</v>
      </c>
      <c r="M105" s="735">
        <v>1.2580709209392178</v>
      </c>
      <c r="N105" s="735">
        <v>3.0991105536233539</v>
      </c>
      <c r="O105" s="735">
        <v>1.7193387509516607</v>
      </c>
      <c r="P105" s="735">
        <v>3.2011279065477609</v>
      </c>
      <c r="Q105" s="735">
        <v>1.4710604602180686</v>
      </c>
      <c r="R105" s="736">
        <v>100</v>
      </c>
      <c r="S105" s="735">
        <v>90.663960987781849</v>
      </c>
      <c r="T105" s="735">
        <v>85.917013177356012</v>
      </c>
      <c r="U105" s="735">
        <v>14.08298682264399</v>
      </c>
      <c r="V105" s="735">
        <v>9.3360390122181496</v>
      </c>
      <c r="W105" s="736">
        <v>100</v>
      </c>
    </row>
    <row r="106" spans="1:23" ht="9.75" customHeight="1">
      <c r="A106" s="732">
        <v>1993</v>
      </c>
      <c r="B106" s="735">
        <v>11.664066309750689</v>
      </c>
      <c r="C106" s="735">
        <v>16.256762951731929</v>
      </c>
      <c r="D106" s="735">
        <v>4.8465535098000387</v>
      </c>
      <c r="E106" s="735">
        <v>1.8399754552626708</v>
      </c>
      <c r="F106" s="735">
        <v>1.4047576531854589</v>
      </c>
      <c r="G106" s="735">
        <v>5.5102497004957645</v>
      </c>
      <c r="H106" s="735">
        <v>9.607382576483154</v>
      </c>
      <c r="I106" s="735">
        <v>1.5158466148716434</v>
      </c>
      <c r="J106" s="735">
        <v>8.1679006132937673</v>
      </c>
      <c r="K106" s="735">
        <v>23.290109704586555</v>
      </c>
      <c r="L106" s="735">
        <v>4.4702320386741947</v>
      </c>
      <c r="M106" s="735">
        <v>1.1897772467687633</v>
      </c>
      <c r="N106" s="735">
        <v>3.4735647334980473</v>
      </c>
      <c r="O106" s="735">
        <v>1.9295277086059173</v>
      </c>
      <c r="P106" s="735">
        <v>3.1991000262979328</v>
      </c>
      <c r="Q106" s="735">
        <v>1.6341944553568239</v>
      </c>
      <c r="R106" s="736">
        <v>100</v>
      </c>
      <c r="S106" s="735">
        <v>89.606892331068252</v>
      </c>
      <c r="T106" s="735">
        <v>84.760338821268206</v>
      </c>
      <c r="U106" s="735">
        <v>15.239662477395141</v>
      </c>
      <c r="V106" s="735">
        <v>10.393108967595102</v>
      </c>
      <c r="W106" s="736">
        <v>100</v>
      </c>
    </row>
    <row r="107" spans="1:23" ht="9.75" customHeight="1">
      <c r="A107" s="732">
        <v>1994</v>
      </c>
      <c r="B107" s="735">
        <v>11.497087100728692</v>
      </c>
      <c r="C107" s="735">
        <v>16.023647004648442</v>
      </c>
      <c r="D107" s="735">
        <v>4.7590573058948715</v>
      </c>
      <c r="E107" s="735">
        <v>1.9746252310219727</v>
      </c>
      <c r="F107" s="735">
        <v>1.4220797889221464</v>
      </c>
      <c r="G107" s="735">
        <v>5.542099515242783</v>
      </c>
      <c r="H107" s="735">
        <v>9.4513475503892366</v>
      </c>
      <c r="I107" s="735">
        <v>1.5970718548341931</v>
      </c>
      <c r="J107" s="735">
        <v>8.2348197561901451</v>
      </c>
      <c r="K107" s="735">
        <v>23.236980006098356</v>
      </c>
      <c r="L107" s="735">
        <v>4.401782213952794</v>
      </c>
      <c r="M107" s="735">
        <v>1.1850730247232404</v>
      </c>
      <c r="N107" s="735">
        <v>3.673632692176056</v>
      </c>
      <c r="O107" s="735">
        <v>2.0823720122713896</v>
      </c>
      <c r="P107" s="735">
        <v>3.1621677795132515</v>
      </c>
      <c r="Q107" s="735">
        <v>1.7561577856738375</v>
      </c>
      <c r="R107" s="736">
        <v>100</v>
      </c>
      <c r="S107" s="735">
        <v>88.916141046303963</v>
      </c>
      <c r="T107" s="735">
        <v>84.157083740409092</v>
      </c>
      <c r="U107" s="735">
        <v>15.84291688187232</v>
      </c>
      <c r="V107" s="735">
        <v>11.083859575977449</v>
      </c>
      <c r="W107" s="736">
        <v>100</v>
      </c>
    </row>
    <row r="108" spans="1:23" ht="9.75" customHeight="1">
      <c r="A108" s="732">
        <v>1995</v>
      </c>
      <c r="B108" s="735">
        <v>11.575251675112739</v>
      </c>
      <c r="C108" s="735">
        <v>16.05333167083775</v>
      </c>
      <c r="D108" s="735">
        <v>4.6670582437515398</v>
      </c>
      <c r="E108" s="735">
        <v>2.0036393809578943</v>
      </c>
      <c r="F108" s="735">
        <v>1.3940678595072482</v>
      </c>
      <c r="G108" s="735">
        <v>5.4846329001938585</v>
      </c>
      <c r="H108" s="735">
        <v>9.4801471308591836</v>
      </c>
      <c r="I108" s="735">
        <v>1.5628981454268012</v>
      </c>
      <c r="J108" s="735">
        <v>8.1437078995258911</v>
      </c>
      <c r="K108" s="735">
        <v>23.291880787191658</v>
      </c>
      <c r="L108" s="735">
        <v>4.400870138313695</v>
      </c>
      <c r="M108" s="735">
        <v>1.2060826557179458</v>
      </c>
      <c r="N108" s="735">
        <v>3.7612982903014163</v>
      </c>
      <c r="O108" s="735">
        <v>2.0409291569069268</v>
      </c>
      <c r="P108" s="735">
        <v>3.1582496890242635</v>
      </c>
      <c r="Q108" s="735">
        <v>1.7759525951259192</v>
      </c>
      <c r="R108" s="736">
        <v>100</v>
      </c>
      <c r="S108" s="735">
        <v>88.85528065003578</v>
      </c>
      <c r="T108" s="735">
        <v>84.18822240628424</v>
      </c>
      <c r="U108" s="735">
        <v>15.811775812470499</v>
      </c>
      <c r="V108" s="735">
        <v>11.144717568718958</v>
      </c>
      <c r="W108" s="736">
        <v>100</v>
      </c>
    </row>
    <row r="109" spans="1:23" ht="15" customHeight="1">
      <c r="A109" s="732">
        <v>1996</v>
      </c>
      <c r="B109" s="735">
        <v>11.560522495515061</v>
      </c>
      <c r="C109" s="735">
        <v>15.838062978000188</v>
      </c>
      <c r="D109" s="735">
        <v>4.4856747474270611</v>
      </c>
      <c r="E109" s="735">
        <v>2.0192111816636769</v>
      </c>
      <c r="F109" s="735">
        <v>1.3939733618166368</v>
      </c>
      <c r="G109" s="735">
        <v>5.5519884217732036</v>
      </c>
      <c r="H109" s="735">
        <v>9.654795935228023</v>
      </c>
      <c r="I109" s="735">
        <v>1.6057958998206023</v>
      </c>
      <c r="J109" s="735">
        <v>8.1468280851666517</v>
      </c>
      <c r="K109" s="735">
        <v>23.257697573411388</v>
      </c>
      <c r="L109" s="735">
        <v>4.4424021574922108</v>
      </c>
      <c r="M109" s="735">
        <v>1.168741443206496</v>
      </c>
      <c r="N109" s="735">
        <v>3.8040352657917098</v>
      </c>
      <c r="O109" s="735">
        <v>2.0571788546879426</v>
      </c>
      <c r="P109" s="735">
        <v>3.2219021456897368</v>
      </c>
      <c r="Q109" s="735">
        <v>1.7911900434331036</v>
      </c>
      <c r="R109" s="736">
        <v>100</v>
      </c>
      <c r="S109" s="735">
        <v>88.722589344726657</v>
      </c>
      <c r="T109" s="735">
        <v>84.236914597299588</v>
      </c>
      <c r="U109" s="735">
        <v>15.763085992824095</v>
      </c>
      <c r="V109" s="735">
        <v>11.277411245397035</v>
      </c>
      <c r="W109" s="736">
        <v>100</v>
      </c>
    </row>
    <row r="110" spans="1:23" ht="9.75" customHeight="1">
      <c r="A110" s="732">
        <v>1997</v>
      </c>
      <c r="B110" s="735">
        <v>11.52403389772978</v>
      </c>
      <c r="C110" s="735">
        <v>16.037901022249628</v>
      </c>
      <c r="D110" s="735">
        <v>4.2774997595705084</v>
      </c>
      <c r="E110" s="735">
        <v>2.0678067738887913</v>
      </c>
      <c r="F110" s="735">
        <v>1.4072284419603207</v>
      </c>
      <c r="G110" s="735">
        <v>5.5738466455843003</v>
      </c>
      <c r="H110" s="735">
        <v>9.6842080252535823</v>
      </c>
      <c r="I110" s="735">
        <v>1.5463316116695989</v>
      </c>
      <c r="J110" s="735">
        <v>8.1442882438464199</v>
      </c>
      <c r="K110" s="735">
        <v>23.388217540604298</v>
      </c>
      <c r="L110" s="735">
        <v>4.5405160465471495</v>
      </c>
      <c r="M110" s="735">
        <v>1.1588353595410907</v>
      </c>
      <c r="N110" s="735">
        <v>3.5643366691746761</v>
      </c>
      <c r="O110" s="735">
        <v>2.0125393880079425</v>
      </c>
      <c r="P110" s="735">
        <v>3.3157334230936768</v>
      </c>
      <c r="Q110" s="735">
        <v>1.7566765855617847</v>
      </c>
      <c r="R110" s="736">
        <v>100</v>
      </c>
      <c r="S110" s="735">
        <v>89.052308405980753</v>
      </c>
      <c r="T110" s="735">
        <v>84.77480864641025</v>
      </c>
      <c r="U110" s="735">
        <v>15.225190787873302</v>
      </c>
      <c r="V110" s="735">
        <v>10.947691028302794</v>
      </c>
      <c r="W110" s="736">
        <v>100</v>
      </c>
    </row>
    <row r="111" spans="1:23" ht="9.75" customHeight="1">
      <c r="A111" s="732">
        <v>1998</v>
      </c>
      <c r="B111" s="735">
        <v>11.775534355625274</v>
      </c>
      <c r="C111" s="735">
        <v>16.459529030743457</v>
      </c>
      <c r="D111" s="735">
        <v>4.1240492044690589</v>
      </c>
      <c r="E111" s="735">
        <v>2.0532122696375024</v>
      </c>
      <c r="F111" s="735">
        <v>1.3495189999039601</v>
      </c>
      <c r="G111" s="735">
        <v>5.6400187811462903</v>
      </c>
      <c r="H111" s="735">
        <v>9.6666728025525277</v>
      </c>
      <c r="I111" s="735">
        <v>1.4953292569708998</v>
      </c>
      <c r="J111" s="735">
        <v>7.9047982627439684</v>
      </c>
      <c r="K111" s="735">
        <v>23.692548100009603</v>
      </c>
      <c r="L111" s="735">
        <v>4.3008955725581846</v>
      </c>
      <c r="M111" s="735">
        <v>1.1195339928076746</v>
      </c>
      <c r="N111" s="735">
        <v>3.4394300028811986</v>
      </c>
      <c r="O111" s="735">
        <v>2.0075295322854307</v>
      </c>
      <c r="P111" s="735">
        <v>3.2194873067195955</v>
      </c>
      <c r="Q111" s="735">
        <v>1.7519133292783131</v>
      </c>
      <c r="R111" s="736">
        <v>100</v>
      </c>
      <c r="S111" s="735">
        <v>89.252586409279587</v>
      </c>
      <c r="T111" s="735">
        <v>85.128537204810542</v>
      </c>
      <c r="U111" s="735">
        <v>14.871463595522403</v>
      </c>
      <c r="V111" s="735">
        <v>10.747414391053345</v>
      </c>
      <c r="W111" s="736">
        <v>100</v>
      </c>
    </row>
    <row r="112" spans="1:23" ht="9.75" customHeight="1">
      <c r="A112" s="732">
        <v>1999</v>
      </c>
      <c r="B112" s="735">
        <v>11.95676682878805</v>
      </c>
      <c r="C112" s="735">
        <v>16.646855219719953</v>
      </c>
      <c r="D112" s="735">
        <v>4.1132420531094667</v>
      </c>
      <c r="E112" s="735">
        <v>2.1024468022493674</v>
      </c>
      <c r="F112" s="735">
        <v>1.3034329068952417</v>
      </c>
      <c r="G112" s="735">
        <v>5.4050567959892346</v>
      </c>
      <c r="H112" s="735">
        <v>9.8623164095731877</v>
      </c>
      <c r="I112" s="735">
        <v>1.4735512073495027</v>
      </c>
      <c r="J112" s="735">
        <v>7.8468121478675421</v>
      </c>
      <c r="K112" s="735">
        <v>23.424897135855577</v>
      </c>
      <c r="L112" s="735">
        <v>4.2753340075014581</v>
      </c>
      <c r="M112" s="735">
        <v>1.1315285959646222</v>
      </c>
      <c r="N112" s="735">
        <v>3.5127024510826819</v>
      </c>
      <c r="O112" s="735">
        <v>2.01375409985179</v>
      </c>
      <c r="P112" s="735">
        <v>3.1873636280946189</v>
      </c>
      <c r="Q112" s="735">
        <v>1.7439402451617736</v>
      </c>
      <c r="R112" s="736">
        <v>100</v>
      </c>
      <c r="S112" s="735">
        <v>89.153605729358958</v>
      </c>
      <c r="T112" s="735">
        <v>85.040363676249484</v>
      </c>
      <c r="U112" s="735">
        <v>14.959636858804583</v>
      </c>
      <c r="V112" s="735">
        <v>10.846394805695116</v>
      </c>
      <c r="W112" s="736">
        <v>100</v>
      </c>
    </row>
    <row r="113" spans="1:23" ht="9.75" customHeight="1">
      <c r="A113" s="732">
        <v>2000</v>
      </c>
      <c r="B113" s="735">
        <v>12.336358876297789</v>
      </c>
      <c r="C113" s="735">
        <v>16.643397543666019</v>
      </c>
      <c r="D113" s="735">
        <v>4.0953611991632553</v>
      </c>
      <c r="E113" s="735">
        <v>2.082741237920458</v>
      </c>
      <c r="F113" s="735">
        <v>1.3249981391409247</v>
      </c>
      <c r="G113" s="735">
        <v>5.4548401586221944</v>
      </c>
      <c r="H113" s="735">
        <v>9.585058456641983</v>
      </c>
      <c r="I113" s="735">
        <v>1.4464218888361289</v>
      </c>
      <c r="J113" s="735">
        <v>7.9552952349174166</v>
      </c>
      <c r="K113" s="735">
        <v>23.477564712978531</v>
      </c>
      <c r="L113" s="735">
        <v>4.1945780983303607</v>
      </c>
      <c r="M113" s="735">
        <v>1.1284947575108122</v>
      </c>
      <c r="N113" s="735">
        <v>3.4066824091066592</v>
      </c>
      <c r="O113" s="735">
        <v>1.9592484696038295</v>
      </c>
      <c r="P113" s="735">
        <v>3.2432604817699979</v>
      </c>
      <c r="Q113" s="735">
        <v>1.6656991055042929</v>
      </c>
      <c r="R113" s="736">
        <v>100</v>
      </c>
      <c r="S113" s="735">
        <v>89.439207659039283</v>
      </c>
      <c r="T113" s="735">
        <v>85.343846459876033</v>
      </c>
      <c r="U113" s="735">
        <v>14.656154310134623</v>
      </c>
      <c r="V113" s="735">
        <v>10.560793110971369</v>
      </c>
      <c r="W113" s="736">
        <v>100</v>
      </c>
    </row>
    <row r="114" spans="1:23" ht="15" customHeight="1">
      <c r="A114" s="732">
        <v>2001</v>
      </c>
      <c r="B114" s="735">
        <v>12.947997789665964</v>
      </c>
      <c r="C114" s="735">
        <v>16.520451863702501</v>
      </c>
      <c r="D114" s="735">
        <v>4.0257125069676194</v>
      </c>
      <c r="E114" s="735">
        <v>2.017932662028826</v>
      </c>
      <c r="F114" s="735">
        <v>1.3250443393972737</v>
      </c>
      <c r="G114" s="735">
        <v>5.5396552264989127</v>
      </c>
      <c r="H114" s="735">
        <v>9.6085718008672423</v>
      </c>
      <c r="I114" s="735">
        <v>1.3776896218060553</v>
      </c>
      <c r="J114" s="735">
        <v>7.901255981294204</v>
      </c>
      <c r="K114" s="735">
        <v>23.406300175909774</v>
      </c>
      <c r="L114" s="735">
        <v>3.9600503840334733</v>
      </c>
      <c r="M114" s="735">
        <v>1.1239039421645347</v>
      </c>
      <c r="N114" s="735">
        <v>3.4137793575070519</v>
      </c>
      <c r="O114" s="735">
        <v>1.9506791468496707</v>
      </c>
      <c r="P114" s="735">
        <v>3.276479005446205</v>
      </c>
      <c r="Q114" s="735">
        <v>1.6044957132550064</v>
      </c>
      <c r="R114" s="736">
        <v>100</v>
      </c>
      <c r="S114" s="735">
        <v>89.635423015947708</v>
      </c>
      <c r="T114" s="735">
        <v>85.609710508980086</v>
      </c>
      <c r="U114" s="735">
        <v>14.39028900841423</v>
      </c>
      <c r="V114" s="735">
        <v>10.36457650144661</v>
      </c>
      <c r="W114" s="736">
        <v>100</v>
      </c>
    </row>
    <row r="115" spans="1:23" ht="9.75" customHeight="1">
      <c r="A115" s="732">
        <v>2002</v>
      </c>
      <c r="B115" s="735">
        <v>12.66984826526183</v>
      </c>
      <c r="C115" s="735">
        <v>16.657364602185531</v>
      </c>
      <c r="D115" s="735">
        <v>3.9112144234578063</v>
      </c>
      <c r="E115" s="735">
        <v>2.0911620504232777</v>
      </c>
      <c r="F115" s="735">
        <v>1.3651458403998187</v>
      </c>
      <c r="G115" s="735">
        <v>5.6499306199610526</v>
      </c>
      <c r="H115" s="735">
        <v>9.6739740649112527</v>
      </c>
      <c r="I115" s="735">
        <v>1.3820420739531916</v>
      </c>
      <c r="J115" s="735">
        <v>7.7339136746277788</v>
      </c>
      <c r="K115" s="735">
        <v>23.39675087940682</v>
      </c>
      <c r="L115" s="735">
        <v>4.0111510919350746</v>
      </c>
      <c r="M115" s="735">
        <v>1.1297840798309262</v>
      </c>
      <c r="N115" s="735">
        <v>3.4655009238812022</v>
      </c>
      <c r="O115" s="735">
        <v>2.0255014931533166</v>
      </c>
      <c r="P115" s="735">
        <v>3.1906803038964302</v>
      </c>
      <c r="Q115" s="735">
        <v>1.6460349011245496</v>
      </c>
      <c r="R115" s="736">
        <v>100</v>
      </c>
      <c r="S115" s="735">
        <v>89.389757845874314</v>
      </c>
      <c r="T115" s="735">
        <v>85.478543422416507</v>
      </c>
      <c r="U115" s="735">
        <v>14.521455865993344</v>
      </c>
      <c r="V115" s="735">
        <v>10.610241442535537</v>
      </c>
      <c r="W115" s="736">
        <v>100</v>
      </c>
    </row>
    <row r="116" spans="1:23" ht="9.75" customHeight="1">
      <c r="A116" s="732">
        <v>2003</v>
      </c>
      <c r="B116" s="735">
        <v>12.824491517705203</v>
      </c>
      <c r="C116" s="735">
        <v>16.521110823494446</v>
      </c>
      <c r="D116" s="735">
        <v>3.8067333457967223</v>
      </c>
      <c r="E116" s="735">
        <v>2.0619056521468186</v>
      </c>
      <c r="F116" s="735">
        <v>1.4170295430250561</v>
      </c>
      <c r="G116" s="735">
        <v>5.7130134556662879</v>
      </c>
      <c r="H116" s="735">
        <v>9.6093614430686785</v>
      </c>
      <c r="I116" s="735">
        <v>1.3861486211177743</v>
      </c>
      <c r="J116" s="735">
        <v>7.9945772274712263</v>
      </c>
      <c r="K116" s="735">
        <v>23.22465665760674</v>
      </c>
      <c r="L116" s="735">
        <v>4.0006231694397707</v>
      </c>
      <c r="M116" s="735">
        <v>1.1312874201264556</v>
      </c>
      <c r="N116" s="735">
        <v>3.4699843248917843</v>
      </c>
      <c r="O116" s="735">
        <v>2.0196144977973356</v>
      </c>
      <c r="P116" s="735">
        <v>3.1522146483167233</v>
      </c>
      <c r="Q116" s="735">
        <v>1.667248611051191</v>
      </c>
      <c r="R116" s="736">
        <v>100</v>
      </c>
      <c r="S116" s="735">
        <v>89.395099251717312</v>
      </c>
      <c r="T116" s="735">
        <v>85.588365905920583</v>
      </c>
      <c r="U116" s="735">
        <v>14.411635052801627</v>
      </c>
      <c r="V116" s="735">
        <v>10.604901707004904</v>
      </c>
      <c r="W116" s="736">
        <v>100</v>
      </c>
    </row>
    <row r="117" spans="1:23" ht="9.75" customHeight="1">
      <c r="A117" s="732">
        <v>2004</v>
      </c>
      <c r="B117" s="735">
        <v>12.801857309252165</v>
      </c>
      <c r="C117" s="735">
        <v>16.418861477146745</v>
      </c>
      <c r="D117" s="735">
        <v>3.8171246205157709</v>
      </c>
      <c r="E117" s="735">
        <v>2.0534655271614812</v>
      </c>
      <c r="F117" s="735">
        <v>1.4745805208231006</v>
      </c>
      <c r="G117" s="735">
        <v>5.8321355898903997</v>
      </c>
      <c r="H117" s="735">
        <v>9.6731774232026826</v>
      </c>
      <c r="I117" s="735">
        <v>1.3491547266544108</v>
      </c>
      <c r="J117" s="735">
        <v>8.1968081224827749</v>
      </c>
      <c r="K117" s="735">
        <v>23.013266628308937</v>
      </c>
      <c r="L117" s="735">
        <v>4.0469140740117036</v>
      </c>
      <c r="M117" s="735">
        <v>1.0874350374455624</v>
      </c>
      <c r="N117" s="735">
        <v>3.4766483298016158</v>
      </c>
      <c r="O117" s="735">
        <v>1.960026803631822</v>
      </c>
      <c r="P117" s="735">
        <v>3.175073791848515</v>
      </c>
      <c r="Q117" s="735">
        <v>1.6234695500451406</v>
      </c>
      <c r="R117" s="736">
        <v>100</v>
      </c>
      <c r="S117" s="735">
        <v>89.537234594928364</v>
      </c>
      <c r="T117" s="735">
        <v>85.720109974412594</v>
      </c>
      <c r="U117" s="735">
        <v>14.279889557810241</v>
      </c>
      <c r="V117" s="735">
        <v>10.46276493729447</v>
      </c>
      <c r="W117" s="736">
        <v>100</v>
      </c>
    </row>
    <row r="118" spans="1:23" ht="9.75" customHeight="1">
      <c r="A118" s="732">
        <v>2005</v>
      </c>
      <c r="B118" s="735">
        <v>12.797081676677587</v>
      </c>
      <c r="C118" s="735">
        <v>16.443008433116386</v>
      </c>
      <c r="D118" s="735">
        <v>3.9365750450664083</v>
      </c>
      <c r="E118" s="735">
        <v>2.0284041541674052</v>
      </c>
      <c r="F118" s="735">
        <v>1.5537707288210905</v>
      </c>
      <c r="G118" s="735">
        <v>5.842541077772073</v>
      </c>
      <c r="H118" s="735">
        <v>9.8227800045584406</v>
      </c>
      <c r="I118" s="735">
        <v>1.3143418232383812</v>
      </c>
      <c r="J118" s="735">
        <v>8.1147513922814998</v>
      </c>
      <c r="K118" s="735">
        <v>23.112682826878228</v>
      </c>
      <c r="L118" s="735">
        <v>4.000205820530943</v>
      </c>
      <c r="M118" s="735">
        <v>1.0928929756261525</v>
      </c>
      <c r="N118" s="735">
        <v>3.3833681355744902</v>
      </c>
      <c r="O118" s="735">
        <v>1.8551737157512564</v>
      </c>
      <c r="P118" s="735">
        <v>3.1408339645316432</v>
      </c>
      <c r="Q118" s="735">
        <v>1.5615893765295528</v>
      </c>
      <c r="R118" s="736">
        <v>100</v>
      </c>
      <c r="S118" s="735">
        <v>89.857123945860451</v>
      </c>
      <c r="T118" s="735">
        <v>85.920548900794046</v>
      </c>
      <c r="U118" s="735">
        <v>14.079452250327494</v>
      </c>
      <c r="V118" s="735">
        <v>10.142877205261087</v>
      </c>
      <c r="W118" s="736">
        <v>100</v>
      </c>
    </row>
    <row r="119" spans="1:23" ht="15" customHeight="1">
      <c r="A119" s="732">
        <v>2006</v>
      </c>
      <c r="B119" s="735">
        <v>13.220979617263142</v>
      </c>
      <c r="C119" s="735">
        <v>16.304773496919506</v>
      </c>
      <c r="D119" s="735">
        <v>3.99973646250058</v>
      </c>
      <c r="E119" s="735">
        <v>2.0314294424182715</v>
      </c>
      <c r="F119" s="735">
        <v>1.5577127242443454</v>
      </c>
      <c r="G119" s="735">
        <v>5.755564219869358</v>
      </c>
      <c r="H119" s="735">
        <v>9.7067130268817081</v>
      </c>
      <c r="I119" s="735">
        <v>1.3004133098586883</v>
      </c>
      <c r="J119" s="735">
        <v>8.2238621829210921</v>
      </c>
      <c r="K119" s="735">
        <v>22.97510885004429</v>
      </c>
      <c r="L119" s="735">
        <v>3.9745660909193328</v>
      </c>
      <c r="M119" s="735">
        <v>1.0855759056478318</v>
      </c>
      <c r="N119" s="735">
        <v>3.4310092845608553</v>
      </c>
      <c r="O119" s="735">
        <v>1.8502344887306241</v>
      </c>
      <c r="P119" s="735">
        <v>3.0487389741697908</v>
      </c>
      <c r="Q119" s="735">
        <v>1.5335812603410304</v>
      </c>
      <c r="R119" s="736">
        <v>100</v>
      </c>
      <c r="S119" s="735">
        <v>89.853331551380975</v>
      </c>
      <c r="T119" s="735">
        <v>85.853595088880397</v>
      </c>
      <c r="U119" s="735">
        <v>14.146404248410049</v>
      </c>
      <c r="V119" s="735">
        <v>10.14666778590947</v>
      </c>
      <c r="W119" s="736">
        <v>100</v>
      </c>
    </row>
    <row r="120" spans="1:23" ht="9.75" customHeight="1">
      <c r="A120" s="732">
        <v>2007</v>
      </c>
      <c r="B120" s="735">
        <v>13.336169519152405</v>
      </c>
      <c r="C120" s="735">
        <v>16.185656706781401</v>
      </c>
      <c r="D120" s="735">
        <v>3.9116597339091226</v>
      </c>
      <c r="E120" s="735">
        <v>1.9343699658125086</v>
      </c>
      <c r="F120" s="735">
        <v>1.5376737687740132</v>
      </c>
      <c r="G120" s="735">
        <v>5.8160475872945314</v>
      </c>
      <c r="H120" s="735">
        <v>9.9567827771250759</v>
      </c>
      <c r="I120" s="735">
        <v>1.2808689761745997</v>
      </c>
      <c r="J120" s="735">
        <v>8.0545568856571297</v>
      </c>
      <c r="K120" s="735">
        <v>23.441582785592566</v>
      </c>
      <c r="L120" s="735">
        <v>3.9006640629134517</v>
      </c>
      <c r="M120" s="735">
        <v>1.0965939520951746</v>
      </c>
      <c r="N120" s="735">
        <v>3.3453662718699393</v>
      </c>
      <c r="O120" s="735">
        <v>1.7462339779210194</v>
      </c>
      <c r="P120" s="735">
        <v>2.9994407222769079</v>
      </c>
      <c r="Q120" s="735">
        <v>1.4563333650864214</v>
      </c>
      <c r="R120" s="736">
        <v>100</v>
      </c>
      <c r="S120" s="735">
        <v>90.236828501571779</v>
      </c>
      <c r="T120" s="735">
        <v>86.32516876766266</v>
      </c>
      <c r="U120" s="735">
        <v>13.674832290773612</v>
      </c>
      <c r="V120" s="735">
        <v>9.7631725568644878</v>
      </c>
      <c r="W120" s="736">
        <v>100</v>
      </c>
    </row>
    <row r="121" spans="1:23" ht="9.75" customHeight="1">
      <c r="A121" s="732">
        <v>2008</v>
      </c>
      <c r="B121" s="735">
        <v>13.537047430018479</v>
      </c>
      <c r="C121" s="735">
        <v>16.379231297299874</v>
      </c>
      <c r="D121" s="735">
        <v>3.8221078763820535</v>
      </c>
      <c r="E121" s="735">
        <v>1.9414009370275198</v>
      </c>
      <c r="F121" s="735">
        <v>1.5625945997515363</v>
      </c>
      <c r="G121" s="735">
        <v>6.1677675391931777</v>
      </c>
      <c r="H121" s="735">
        <v>9.6541431009845216</v>
      </c>
      <c r="I121" s="735">
        <v>1.2531355578922481</v>
      </c>
      <c r="J121" s="735">
        <v>8.1041701665204506</v>
      </c>
      <c r="K121" s="735">
        <v>23.047217849565396</v>
      </c>
      <c r="L121" s="735">
        <v>3.8706402191789913</v>
      </c>
      <c r="M121" s="735">
        <v>1.0913941965683804</v>
      </c>
      <c r="N121" s="735">
        <v>3.3353395013719425</v>
      </c>
      <c r="O121" s="735">
        <v>1.659041029693278</v>
      </c>
      <c r="P121" s="735">
        <v>3.1307068356551624</v>
      </c>
      <c r="Q121" s="735">
        <v>1.4440614480995015</v>
      </c>
      <c r="R121" s="736">
        <v>100</v>
      </c>
      <c r="S121" s="735">
        <v>90.367021111118021</v>
      </c>
      <c r="T121" s="735">
        <v>86.544913234735972</v>
      </c>
      <c r="U121" s="735">
        <v>13.455086350466544</v>
      </c>
      <c r="V121" s="735">
        <v>9.6329784740844904</v>
      </c>
      <c r="W121" s="736">
        <v>100</v>
      </c>
    </row>
    <row r="122" spans="1:23" ht="9.75" customHeight="1">
      <c r="A122" s="732">
        <v>2009</v>
      </c>
      <c r="B122" s="735">
        <v>13.570854384621928</v>
      </c>
      <c r="C122" s="735">
        <v>16.444803946585012</v>
      </c>
      <c r="D122" s="735">
        <v>3.8303572339882623</v>
      </c>
      <c r="E122" s="735">
        <v>1.9233275920728077</v>
      </c>
      <c r="F122" s="735">
        <v>1.4429291060644722</v>
      </c>
      <c r="G122" s="735">
        <v>5.9992379008250403</v>
      </c>
      <c r="H122" s="735">
        <v>9.6547359020158208</v>
      </c>
      <c r="I122" s="735">
        <v>1.3402877009441183</v>
      </c>
      <c r="J122" s="735">
        <v>7.907199965977715</v>
      </c>
      <c r="K122" s="735">
        <v>23.446687292676703</v>
      </c>
      <c r="L122" s="735">
        <v>3.8067400272178276</v>
      </c>
      <c r="M122" s="735">
        <v>1.116081696010887</v>
      </c>
      <c r="N122" s="735">
        <v>3.3570904567491708</v>
      </c>
      <c r="O122" s="735">
        <v>1.6039553032236114</v>
      </c>
      <c r="P122" s="735">
        <v>3.1400610274729948</v>
      </c>
      <c r="Q122" s="735">
        <v>1.4156528025856936</v>
      </c>
      <c r="R122" s="736">
        <v>100</v>
      </c>
      <c r="S122" s="735">
        <v>90.359688483456665</v>
      </c>
      <c r="T122" s="735">
        <v>86.529331249468399</v>
      </c>
      <c r="U122" s="735">
        <v>13.470671089563664</v>
      </c>
      <c r="V122" s="735">
        <v>9.6403138555754015</v>
      </c>
      <c r="W122" s="736">
        <v>100</v>
      </c>
    </row>
    <row r="123" spans="1:23" ht="12.65" customHeight="1">
      <c r="A123" s="732">
        <v>2010</v>
      </c>
      <c r="B123" s="735">
        <v>13.803879525862069</v>
      </c>
      <c r="C123" s="735">
        <v>16.709892887931034</v>
      </c>
      <c r="D123" s="735">
        <v>3.8263558189655171</v>
      </c>
      <c r="E123" s="735">
        <v>1.9156969827586208</v>
      </c>
      <c r="F123" s="735">
        <v>1.4015661637931034</v>
      </c>
      <c r="G123" s="735">
        <v>5.9726980603448272</v>
      </c>
      <c r="H123" s="735">
        <v>9.7936357758620698</v>
      </c>
      <c r="I123" s="735">
        <v>1.2918023706896551</v>
      </c>
      <c r="J123" s="735">
        <v>8.2478941810344821</v>
      </c>
      <c r="K123" s="735">
        <v>22.421250431034483</v>
      </c>
      <c r="L123" s="735">
        <v>3.9603012931034485</v>
      </c>
      <c r="M123" s="735">
        <v>1.1114221982758621</v>
      </c>
      <c r="N123" s="735">
        <v>3.3903655172413791</v>
      </c>
      <c r="O123" s="735">
        <v>1.6403952586206896</v>
      </c>
      <c r="P123" s="735">
        <v>3.089964224137931</v>
      </c>
      <c r="Q123" s="735">
        <v>1.4228793103448276</v>
      </c>
      <c r="R123" s="736">
        <v>100</v>
      </c>
      <c r="S123" s="735">
        <v>90.338860560344827</v>
      </c>
      <c r="T123" s="735">
        <v>86.512504741379317</v>
      </c>
      <c r="U123" s="735">
        <v>13.48749525862069</v>
      </c>
      <c r="V123" s="735">
        <v>9.6611394396551731</v>
      </c>
      <c r="W123" s="736">
        <v>100</v>
      </c>
    </row>
    <row r="124" spans="1:23" ht="9.75" customHeight="1">
      <c r="A124" s="732">
        <v>2011</v>
      </c>
      <c r="B124" s="735">
        <v>13.8703312403424</v>
      </c>
      <c r="C124" s="735">
        <v>17.072626376591206</v>
      </c>
      <c r="D124" s="735">
        <v>3.9104152870095574</v>
      </c>
      <c r="E124" s="735">
        <v>1.9120694447851005</v>
      </c>
      <c r="F124" s="735">
        <v>1.4028888997898834</v>
      </c>
      <c r="G124" s="735">
        <v>5.7425899127647924</v>
      </c>
      <c r="H124" s="735">
        <v>9.7510640733200891</v>
      </c>
      <c r="I124" s="735">
        <v>1.2561961933727404</v>
      </c>
      <c r="J124" s="735">
        <v>8.2182431548568022</v>
      </c>
      <c r="K124" s="735">
        <v>22.245650503217156</v>
      </c>
      <c r="L124" s="735">
        <v>3.8854733348049675</v>
      </c>
      <c r="M124" s="735">
        <v>1.1037187379918734</v>
      </c>
      <c r="N124" s="735">
        <v>3.4574413594630169</v>
      </c>
      <c r="O124" s="735">
        <v>1.6139647870626999</v>
      </c>
      <c r="P124" s="735">
        <v>3.0653242092009845</v>
      </c>
      <c r="Q124" s="735">
        <v>1.4920016678521497</v>
      </c>
      <c r="R124" s="736">
        <v>100</v>
      </c>
      <c r="S124" s="735">
        <v>90.26832572988971</v>
      </c>
      <c r="T124" s="735">
        <v>86.357910442880154</v>
      </c>
      <c r="U124" s="735">
        <v>13.642088739545265</v>
      </c>
      <c r="V124" s="735">
        <v>9.7316734525357074</v>
      </c>
      <c r="W124" s="736">
        <v>100</v>
      </c>
    </row>
    <row r="125" spans="1:23" ht="9.75" customHeight="1">
      <c r="A125" s="732">
        <v>2012</v>
      </c>
      <c r="B125" s="735">
        <v>13.890358204843585</v>
      </c>
      <c r="C125" s="735">
        <v>17.577156642710722</v>
      </c>
      <c r="D125" s="735">
        <v>3.9630198669594314</v>
      </c>
      <c r="E125" s="735">
        <v>1.9282478265449154</v>
      </c>
      <c r="F125" s="735">
        <v>1.4470017258003094</v>
      </c>
      <c r="G125" s="735">
        <v>5.8568851735118015</v>
      </c>
      <c r="H125" s="735">
        <v>9.6905153904116812</v>
      </c>
      <c r="I125" s="735">
        <v>1.2013354696526524</v>
      </c>
      <c r="J125" s="735">
        <v>8.0894770744038702</v>
      </c>
      <c r="K125" s="735">
        <v>21.840019121543335</v>
      </c>
      <c r="L125" s="735">
        <v>3.8371468388685881</v>
      </c>
      <c r="M125" s="735">
        <v>1.0529654596867632</v>
      </c>
      <c r="N125" s="735">
        <v>3.4653399745586246</v>
      </c>
      <c r="O125" s="735">
        <v>1.6080669010946274</v>
      </c>
      <c r="P125" s="735">
        <v>3.1442596883836624</v>
      </c>
      <c r="Q125" s="735">
        <v>1.4082034256731026</v>
      </c>
      <c r="R125" s="736">
        <v>100</v>
      </c>
      <c r="S125" s="735">
        <v>90.388805187123751</v>
      </c>
      <c r="T125" s="735">
        <v>86.425785320164309</v>
      </c>
      <c r="U125" s="735">
        <v>13.574213464483353</v>
      </c>
      <c r="V125" s="735">
        <v>9.611193597523922</v>
      </c>
      <c r="W125" s="736">
        <v>100</v>
      </c>
    </row>
    <row r="126" spans="1:23" s="240" customFormat="1" ht="9.75" customHeight="1">
      <c r="A126" s="732">
        <v>2013</v>
      </c>
      <c r="B126" s="735">
        <v>13.972009773808399</v>
      </c>
      <c r="C126" s="735">
        <v>17.625213432882841</v>
      </c>
      <c r="D126" s="735">
        <v>4.0430405916265002</v>
      </c>
      <c r="E126" s="735">
        <v>1.9193784850203195</v>
      </c>
      <c r="F126" s="735">
        <v>1.3998415004882967</v>
      </c>
      <c r="G126" s="735">
        <v>5.9714472482122041</v>
      </c>
      <c r="H126" s="735">
        <v>9.6388794379863274</v>
      </c>
      <c r="I126" s="735">
        <v>1.1818046498440602</v>
      </c>
      <c r="J126" s="735">
        <v>7.9480741817093534</v>
      </c>
      <c r="K126" s="735">
        <v>21.915572330907601</v>
      </c>
      <c r="L126" s="735">
        <v>3.8226939797750683</v>
      </c>
      <c r="M126" s="735">
        <v>0.99252118577324133</v>
      </c>
      <c r="N126" s="735">
        <v>3.4738942444003404</v>
      </c>
      <c r="O126" s="735">
        <v>1.5971611851431811</v>
      </c>
      <c r="P126" s="735">
        <v>3.0379095391109852</v>
      </c>
      <c r="Q126" s="735">
        <v>1.4605580364174779</v>
      </c>
      <c r="R126" s="736">
        <v>100</v>
      </c>
      <c r="S126" s="735">
        <v>90.36720320228082</v>
      </c>
      <c r="T126" s="735">
        <v>86.324162610654312</v>
      </c>
      <c r="U126" s="735">
        <v>13.67583719245188</v>
      </c>
      <c r="V126" s="735">
        <v>9.6327966008253796</v>
      </c>
      <c r="W126" s="736">
        <v>100</v>
      </c>
    </row>
    <row r="127" spans="1:23" ht="9.75" customHeight="1">
      <c r="A127" s="732">
        <v>2014</v>
      </c>
      <c r="B127" s="735">
        <v>13.750634658093919</v>
      </c>
      <c r="C127" s="735">
        <v>17.61456664795729</v>
      </c>
      <c r="D127" s="735">
        <v>4.1489170627646743</v>
      </c>
      <c r="E127" s="735">
        <v>1.9850428792797699</v>
      </c>
      <c r="F127" s="735">
        <v>1.3558225008531102</v>
      </c>
      <c r="G127" s="735">
        <v>5.6667339209693575</v>
      </c>
      <c r="H127" s="735">
        <v>9.632748245762885</v>
      </c>
      <c r="I127" s="735">
        <v>1.2269996811325574</v>
      </c>
      <c r="J127" s="735">
        <v>7.9867144159784287</v>
      </c>
      <c r="K127" s="735">
        <v>22.407706895555062</v>
      </c>
      <c r="L127" s="735">
        <v>3.8731220852066017</v>
      </c>
      <c r="M127" s="735">
        <v>0.9574073279840678</v>
      </c>
      <c r="N127" s="735">
        <v>3.3445810249630319</v>
      </c>
      <c r="O127" s="735">
        <v>1.5436026053894192</v>
      </c>
      <c r="P127" s="735">
        <v>3.0387862152299294</v>
      </c>
      <c r="Q127" s="735">
        <v>1.4666147652408381</v>
      </c>
      <c r="R127" s="736">
        <v>100</v>
      </c>
      <c r="S127" s="735">
        <v>90.433159976355327</v>
      </c>
      <c r="T127" s="735">
        <v>86.284242913590646</v>
      </c>
      <c r="U127" s="735">
        <v>13.715758018770291</v>
      </c>
      <c r="V127" s="735">
        <v>9.5668409560056169</v>
      </c>
      <c r="W127" s="736">
        <v>100</v>
      </c>
    </row>
    <row r="128" spans="1:23" ht="9.75" customHeight="1">
      <c r="A128" s="732">
        <v>2015</v>
      </c>
      <c r="B128" s="735">
        <v>13.689544856541024</v>
      </c>
      <c r="C128" s="735">
        <v>17.777549443202325</v>
      </c>
      <c r="D128" s="735">
        <v>4.3424156535992351</v>
      </c>
      <c r="E128" s="735">
        <v>1.9841803319937599</v>
      </c>
      <c r="F128" s="735">
        <v>1.3039917612635605</v>
      </c>
      <c r="G128" s="735">
        <v>5.6876638221698217</v>
      </c>
      <c r="H128" s="735">
        <v>9.7919710062617273</v>
      </c>
      <c r="I128" s="735">
        <v>1.2323084637560298</v>
      </c>
      <c r="J128" s="735">
        <v>7.9111859179433353</v>
      </c>
      <c r="K128" s="735">
        <v>22.148683671341995</v>
      </c>
      <c r="L128" s="735">
        <v>3.8741642643009655</v>
      </c>
      <c r="M128" s="735">
        <v>0.9365486092639056</v>
      </c>
      <c r="N128" s="735">
        <v>3.3613870336954257</v>
      </c>
      <c r="O128" s="735">
        <v>1.5279372964579185</v>
      </c>
      <c r="P128" s="735">
        <v>3.0002622233085789</v>
      </c>
      <c r="Q128" s="735">
        <v>1.4302042070755361</v>
      </c>
      <c r="R128" s="736">
        <v>100</v>
      </c>
      <c r="S128" s="735">
        <v>90.463981229196477</v>
      </c>
      <c r="T128" s="735">
        <v>86.121565575597231</v>
      </c>
      <c r="U128" s="735">
        <v>13.878432986577906</v>
      </c>
      <c r="V128" s="735">
        <v>9.5360173329786697</v>
      </c>
      <c r="W128" s="736">
        <v>100</v>
      </c>
    </row>
    <row r="129" spans="1:23" ht="15" customHeight="1">
      <c r="A129" s="732">
        <v>2016</v>
      </c>
      <c r="B129" s="735">
        <v>13.623060354164176</v>
      </c>
      <c r="C129" s="735">
        <v>18.041078226995705</v>
      </c>
      <c r="D129" s="735">
        <v>4.4768540420082585</v>
      </c>
      <c r="E129" s="735">
        <v>2.0285095403213091</v>
      </c>
      <c r="F129" s="735">
        <v>1.2713067753523359</v>
      </c>
      <c r="G129" s="735">
        <v>5.4461480876902044</v>
      </c>
      <c r="H129" s="735">
        <v>9.8011835508952885</v>
      </c>
      <c r="I129" s="735">
        <v>1.2258963708482578</v>
      </c>
      <c r="J129" s="735">
        <v>7.8588709998838979</v>
      </c>
      <c r="K129" s="735">
        <v>22.216297825073603</v>
      </c>
      <c r="L129" s="735">
        <v>3.8302117395078992</v>
      </c>
      <c r="M129" s="735">
        <v>0.94192074887753285</v>
      </c>
      <c r="N129" s="735">
        <v>3.3464560188674994</v>
      </c>
      <c r="O129" s="735">
        <v>1.5317997424953689</v>
      </c>
      <c r="P129" s="735">
        <v>2.9556180544364099</v>
      </c>
      <c r="Q129" s="735">
        <v>1.4047880958693555</v>
      </c>
      <c r="R129" s="736">
        <v>100</v>
      </c>
      <c r="S129" s="735">
        <v>90.462550404885306</v>
      </c>
      <c r="T129" s="735">
        <v>85.98569636287705</v>
      </c>
      <c r="U129" s="735">
        <v>14.01430381041005</v>
      </c>
      <c r="V129" s="735">
        <v>9.5374497684017907</v>
      </c>
      <c r="W129" s="736">
        <v>100</v>
      </c>
    </row>
    <row r="130" spans="1:23" ht="9.75" customHeight="1">
      <c r="A130" s="732">
        <v>2017</v>
      </c>
      <c r="B130" s="735">
        <v>13.629518345285666</v>
      </c>
      <c r="C130" s="735">
        <v>18.027414227685306</v>
      </c>
      <c r="D130" s="735">
        <v>4.6240815779724258</v>
      </c>
      <c r="E130" s="735">
        <v>2.0145217523617984</v>
      </c>
      <c r="F130" s="735">
        <v>1.2231639829050782</v>
      </c>
      <c r="G130" s="735">
        <v>5.5329236021064334</v>
      </c>
      <c r="H130" s="735">
        <v>9.7326510360157723</v>
      </c>
      <c r="I130" s="735">
        <v>1.2477294980020641</v>
      </c>
      <c r="J130" s="735">
        <v>7.6900816044351528</v>
      </c>
      <c r="K130" s="735">
        <v>22.333821350128343</v>
      </c>
      <c r="L130" s="735">
        <v>3.7908715168435259</v>
      </c>
      <c r="M130" s="735">
        <v>0.90886584058853104</v>
      </c>
      <c r="N130" s="735">
        <v>3.3509278493741563</v>
      </c>
      <c r="O130" s="735">
        <v>1.502248835640001</v>
      </c>
      <c r="P130" s="735">
        <v>3.0546584323480377</v>
      </c>
      <c r="Q130" s="735">
        <v>1.3365200521315728</v>
      </c>
      <c r="R130" s="736">
        <v>100</v>
      </c>
      <c r="S130" s="735">
        <v>90.548051516314274</v>
      </c>
      <c r="T130" s="735">
        <v>85.923969938341841</v>
      </c>
      <c r="U130" s="735">
        <v>14.076029565482019</v>
      </c>
      <c r="V130" s="735">
        <v>9.4519479875095929</v>
      </c>
      <c r="W130" s="736">
        <v>100</v>
      </c>
    </row>
    <row r="131" spans="1:23" ht="9.75" customHeight="1">
      <c r="A131" s="732">
        <v>2018</v>
      </c>
      <c r="B131" s="735">
        <v>13.722899797289241</v>
      </c>
      <c r="C131" s="735">
        <v>17.876912913867802</v>
      </c>
      <c r="D131" s="735">
        <v>4.7326359553241382</v>
      </c>
      <c r="E131" s="735">
        <v>1.9985967645772884</v>
      </c>
      <c r="F131" s="735">
        <v>1.2266307881871299</v>
      </c>
      <c r="G131" s="735">
        <v>5.3947610000397468</v>
      </c>
      <c r="H131" s="735">
        <v>9.7866120275050683</v>
      </c>
      <c r="I131" s="735">
        <v>1.2474001351405064</v>
      </c>
      <c r="J131" s="735">
        <v>7.6955559441949202</v>
      </c>
      <c r="K131" s="735">
        <v>22.435514289121191</v>
      </c>
      <c r="L131" s="735">
        <v>3.7931334313764458</v>
      </c>
      <c r="M131" s="735">
        <v>0.91359259112047375</v>
      </c>
      <c r="N131" s="735">
        <v>3.3308098096108747</v>
      </c>
      <c r="O131" s="735">
        <v>1.5022951627648158</v>
      </c>
      <c r="P131" s="735">
        <v>3.0274312969513892</v>
      </c>
      <c r="Q131" s="735">
        <v>1.3152171389959855</v>
      </c>
      <c r="R131" s="736">
        <v>100</v>
      </c>
      <c r="S131" s="735">
        <v>90.605680034977539</v>
      </c>
      <c r="T131" s="735">
        <v>85.873044079653411</v>
      </c>
      <c r="U131" s="735">
        <v>14.12695496641361</v>
      </c>
      <c r="V131" s="735">
        <v>9.3943190110894701</v>
      </c>
      <c r="W131" s="736">
        <v>100</v>
      </c>
    </row>
    <row r="132" spans="1:23" ht="9.75" customHeight="1">
      <c r="A132" s="732">
        <v>2019</v>
      </c>
      <c r="B132" s="735">
        <v>13.970861535545488</v>
      </c>
      <c r="C132" s="735">
        <v>18.003333516762357</v>
      </c>
      <c r="D132" s="735">
        <v>4.8303166902067245</v>
      </c>
      <c r="E132" s="735">
        <v>2.0369377136183822</v>
      </c>
      <c r="F132" s="735">
        <v>1.192679959156471</v>
      </c>
      <c r="G132" s="735">
        <v>5.4754623939933111</v>
      </c>
      <c r="H132" s="735">
        <v>9.7735554964506477</v>
      </c>
      <c r="I132" s="735">
        <v>1.2816667278096741</v>
      </c>
      <c r="J132" s="735">
        <v>7.6692519458762103</v>
      </c>
      <c r="K132" s="735">
        <v>21.632294360780428</v>
      </c>
      <c r="L132" s="735">
        <v>3.8836969813697255</v>
      </c>
      <c r="M132" s="735">
        <v>0.93257546575685868</v>
      </c>
      <c r="N132" s="735">
        <v>3.3984177718265252</v>
      </c>
      <c r="O132" s="735">
        <v>1.5335627724685266</v>
      </c>
      <c r="P132" s="735">
        <v>3.0452048596462267</v>
      </c>
      <c r="Q132" s="735">
        <v>1.3401827258775549</v>
      </c>
      <c r="R132" s="736">
        <v>100</v>
      </c>
      <c r="S132" s="735">
        <v>90.409233205544453</v>
      </c>
      <c r="T132" s="735">
        <v>85.578916515337724</v>
      </c>
      <c r="U132" s="735">
        <v>14.421084401807388</v>
      </c>
      <c r="V132" s="735">
        <v>9.5907677116006624</v>
      </c>
      <c r="W132" s="736">
        <v>100</v>
      </c>
    </row>
    <row r="133" spans="1:23" ht="9.75" customHeight="1">
      <c r="A133" s="732">
        <v>2020</v>
      </c>
      <c r="B133" s="735">
        <v>13.889174901450858</v>
      </c>
      <c r="C133" s="735">
        <v>18.145350595082171</v>
      </c>
      <c r="D133" s="735">
        <v>4.7870494276417324</v>
      </c>
      <c r="E133" s="735">
        <v>2.0581105391561225</v>
      </c>
      <c r="F133" s="735">
        <v>1.1707230934804496</v>
      </c>
      <c r="G133" s="735">
        <v>5.4041269129895504</v>
      </c>
      <c r="H133" s="735">
        <v>9.4446832382821988</v>
      </c>
      <c r="I133" s="735">
        <v>1.2154015976165151</v>
      </c>
      <c r="J133" s="735">
        <v>7.62126389077378</v>
      </c>
      <c r="K133" s="735">
        <v>22.179866307713187</v>
      </c>
      <c r="L133" s="735">
        <v>3.86829431870903</v>
      </c>
      <c r="M133" s="735">
        <v>0.95225566282780016</v>
      </c>
      <c r="N133" s="735">
        <v>3.3821830410261104</v>
      </c>
      <c r="O133" s="735">
        <v>1.5091646756952093</v>
      </c>
      <c r="P133" s="735">
        <v>3.0152232781121486</v>
      </c>
      <c r="Q133" s="735">
        <v>1.3571286772480093</v>
      </c>
      <c r="R133" s="736">
        <v>100</v>
      </c>
      <c r="S133" s="735">
        <v>90.478011627062898</v>
      </c>
      <c r="T133" s="735">
        <v>85.690962199421165</v>
      </c>
      <c r="U133" s="735">
        <v>14.3090379583837</v>
      </c>
      <c r="V133" s="735">
        <v>9.5219885307419663</v>
      </c>
      <c r="W133" s="736">
        <v>100</v>
      </c>
    </row>
    <row r="134" spans="1:23" ht="15" customHeight="1">
      <c r="A134" s="732">
        <v>2021</v>
      </c>
      <c r="B134" s="735">
        <v>13.676239261739543</v>
      </c>
      <c r="C134" s="735">
        <v>18.103944745065945</v>
      </c>
      <c r="D134" s="735">
        <v>4.8779666395837955</v>
      </c>
      <c r="E134" s="735">
        <v>2.0744479722373637</v>
      </c>
      <c r="F134" s="735">
        <v>1.2065247191192827</v>
      </c>
      <c r="G134" s="735">
        <v>5.7272601586478347</v>
      </c>
      <c r="H134" s="735">
        <v>9.3545378011745051</v>
      </c>
      <c r="I134" s="735">
        <v>1.2093335997543442</v>
      </c>
      <c r="J134" s="735">
        <v>7.5885421824288484</v>
      </c>
      <c r="K134" s="735">
        <v>22.160947626232872</v>
      </c>
      <c r="L134" s="735">
        <v>3.8396324271590756</v>
      </c>
      <c r="M134" s="735">
        <v>0.92876759223480698</v>
      </c>
      <c r="N134" s="735">
        <v>3.3472840483847981</v>
      </c>
      <c r="O134" s="735">
        <v>1.4974454436864832</v>
      </c>
      <c r="P134" s="735">
        <v>3.0776357681960897</v>
      </c>
      <c r="Q134" s="735">
        <v>1.3294900143544115</v>
      </c>
      <c r="R134" s="736">
        <v>100</v>
      </c>
      <c r="S134" s="735">
        <v>90.541998921582604</v>
      </c>
      <c r="T134" s="735">
        <v>85.6640322819988</v>
      </c>
      <c r="U134" s="735">
        <v>14.335967718001196</v>
      </c>
      <c r="V134" s="735">
        <v>9.4580010784174</v>
      </c>
      <c r="W134" s="736">
        <v>100</v>
      </c>
    </row>
    <row r="135" spans="1:23" ht="9.75" customHeight="1">
      <c r="A135" s="732">
        <v>2022</v>
      </c>
      <c r="B135" s="735">
        <v>13.601719641295409</v>
      </c>
      <c r="C135" s="735">
        <v>18.052663394640316</v>
      </c>
      <c r="D135" s="735">
        <v>4.9627996710569251</v>
      </c>
      <c r="E135" s="735">
        <v>2.0258452662219844</v>
      </c>
      <c r="F135" s="735">
        <v>1.2404038689971153</v>
      </c>
      <c r="G135" s="735">
        <v>6.0093170515213616</v>
      </c>
      <c r="H135" s="735">
        <v>9.3769852106149401</v>
      </c>
      <c r="I135" s="735">
        <v>1.2695110235089873</v>
      </c>
      <c r="J135" s="735">
        <v>7.5338393661319163</v>
      </c>
      <c r="K135" s="735">
        <v>21.860140845070422</v>
      </c>
      <c r="L135" s="735">
        <v>3.8002066336853373</v>
      </c>
      <c r="M135" s="735">
        <v>0.91408933676199922</v>
      </c>
      <c r="N135" s="735">
        <v>3.353071440692347</v>
      </c>
      <c r="O135" s="735">
        <v>1.5711933323760916</v>
      </c>
      <c r="P135" s="735">
        <v>3.1102746413606757</v>
      </c>
      <c r="Q135" s="735">
        <v>1.3179396676630684</v>
      </c>
      <c r="R135" s="736">
        <v>100</v>
      </c>
      <c r="S135" s="735">
        <v>90.462439661136415</v>
      </c>
      <c r="T135" s="735">
        <v>85.499639990079501</v>
      </c>
      <c r="U135" s="735">
        <v>14.500360401519403</v>
      </c>
      <c r="V135" s="735">
        <v>9.537560730462479</v>
      </c>
      <c r="W135" s="736">
        <v>100</v>
      </c>
    </row>
    <row r="136" spans="1:23" ht="28" customHeight="1">
      <c r="A136" s="731"/>
      <c r="B136" s="1216" t="s">
        <v>60</v>
      </c>
      <c r="C136" s="1217"/>
      <c r="D136" s="1217"/>
      <c r="E136" s="1217"/>
      <c r="F136" s="1217"/>
      <c r="G136" s="1217"/>
      <c r="H136" s="1217"/>
      <c r="I136" s="1217"/>
      <c r="J136" s="1217"/>
      <c r="K136" s="1216" t="s">
        <v>60</v>
      </c>
      <c r="L136" s="1217"/>
      <c r="M136" s="1217"/>
      <c r="N136" s="1217"/>
      <c r="O136" s="1217"/>
      <c r="P136" s="1217"/>
      <c r="Q136" s="1217"/>
      <c r="R136" s="1217"/>
      <c r="S136" s="1216" t="s">
        <v>60</v>
      </c>
      <c r="T136" s="1217"/>
      <c r="U136" s="1217"/>
      <c r="V136" s="1217"/>
      <c r="W136" s="1217"/>
    </row>
    <row r="137" spans="1:23" ht="9.75" customHeight="1">
      <c r="A137" s="732">
        <v>1991</v>
      </c>
      <c r="B137" s="735">
        <v>15.733389895534444</v>
      </c>
      <c r="C137" s="735">
        <v>19.73783756959374</v>
      </c>
      <c r="D137" s="735">
        <v>20.930817055610557</v>
      </c>
      <c r="E137" s="735">
        <v>19.540796071026911</v>
      </c>
      <c r="F137" s="735">
        <v>24.394745979284835</v>
      </c>
      <c r="G137" s="735">
        <v>29.239260360765947</v>
      </c>
      <c r="H137" s="735">
        <v>20.746104476402948</v>
      </c>
      <c r="I137" s="735">
        <v>23.336776406084706</v>
      </c>
      <c r="J137" s="735">
        <v>18.512110490779218</v>
      </c>
      <c r="K137" s="735">
        <v>19.908100077426212</v>
      </c>
      <c r="L137" s="735">
        <v>18.779970160408869</v>
      </c>
      <c r="M137" s="735">
        <v>18.856795358566004</v>
      </c>
      <c r="N137" s="735">
        <v>19.938828459577852</v>
      </c>
      <c r="O137" s="735">
        <v>19.528004170484813</v>
      </c>
      <c r="P137" s="735">
        <v>19.814062848419614</v>
      </c>
      <c r="Q137" s="735">
        <v>19.867627571982389</v>
      </c>
      <c r="R137" s="735">
        <v>19.600470132973342</v>
      </c>
      <c r="S137" s="735">
        <v>19.554153083553533</v>
      </c>
      <c r="T137" s="735">
        <v>19.487528999865372</v>
      </c>
      <c r="U137" s="735">
        <v>20.497513774685437</v>
      </c>
      <c r="V137" s="735">
        <v>20.226964597061102</v>
      </c>
      <c r="W137" s="735">
        <v>19.600470132973342</v>
      </c>
    </row>
    <row r="138" spans="1:23" ht="9.75" customHeight="1">
      <c r="A138" s="732">
        <v>1992</v>
      </c>
      <c r="B138" s="735">
        <v>15.218791127070968</v>
      </c>
      <c r="C138" s="735">
        <v>18.917287448958707</v>
      </c>
      <c r="D138" s="735">
        <v>20.690091803239003</v>
      </c>
      <c r="E138" s="735">
        <v>22.30823078517902</v>
      </c>
      <c r="F138" s="735">
        <v>23.808265136683499</v>
      </c>
      <c r="G138" s="735">
        <v>28.196988659189596</v>
      </c>
      <c r="H138" s="735">
        <v>19.950148611068347</v>
      </c>
      <c r="I138" s="735">
        <v>25.601379801144546</v>
      </c>
      <c r="J138" s="735">
        <v>18.052291301392767</v>
      </c>
      <c r="K138" s="735">
        <v>19.438517825854913</v>
      </c>
      <c r="L138" s="735">
        <v>18.637387614133768</v>
      </c>
      <c r="M138" s="735">
        <v>18.540691064089586</v>
      </c>
      <c r="N138" s="735">
        <v>22.324262168043084</v>
      </c>
      <c r="O138" s="735">
        <v>22.015911189303143</v>
      </c>
      <c r="P138" s="735">
        <v>19.485250270447604</v>
      </c>
      <c r="Q138" s="735">
        <v>21.220443094564537</v>
      </c>
      <c r="R138" s="735">
        <v>19.270474835078684</v>
      </c>
      <c r="S138" s="735">
        <v>18.989537981153017</v>
      </c>
      <c r="T138" s="735">
        <v>18.903693984573987</v>
      </c>
      <c r="U138" s="735">
        <v>21.857798930672399</v>
      </c>
      <c r="V138" s="735">
        <v>22.50356410403376</v>
      </c>
      <c r="W138" s="735">
        <v>19.270474835078684</v>
      </c>
    </row>
    <row r="139" spans="1:23" ht="15" customHeight="1">
      <c r="A139" s="732">
        <v>1993</v>
      </c>
      <c r="B139" s="735">
        <v>15.607004478932547</v>
      </c>
      <c r="C139" s="735">
        <v>19.167977375487908</v>
      </c>
      <c r="D139" s="735">
        <v>20.378965384598949</v>
      </c>
      <c r="E139" s="735">
        <v>20.921980474408119</v>
      </c>
      <c r="F139" s="735">
        <v>24.63817004766393</v>
      </c>
      <c r="G139" s="735">
        <v>28.362706218954074</v>
      </c>
      <c r="H139" s="735">
        <v>20.197693102010312</v>
      </c>
      <c r="I139" s="735">
        <v>24.376819929732935</v>
      </c>
      <c r="J139" s="735">
        <v>17.758847849534071</v>
      </c>
      <c r="K139" s="735">
        <v>19.611149405390886</v>
      </c>
      <c r="L139" s="735">
        <v>18.98476820561077</v>
      </c>
      <c r="M139" s="735">
        <v>18.426695274157495</v>
      </c>
      <c r="N139" s="735">
        <v>21.375612359835884</v>
      </c>
      <c r="O139" s="735">
        <v>20.813021665596036</v>
      </c>
      <c r="P139" s="735">
        <v>19.778559181423702</v>
      </c>
      <c r="Q139" s="735">
        <v>19.908289541853907</v>
      </c>
      <c r="R139" s="735">
        <v>19.39113611739101</v>
      </c>
      <c r="S139" s="735">
        <v>19.189531157617644</v>
      </c>
      <c r="T139" s="735">
        <v>19.125702454142694</v>
      </c>
      <c r="U139" s="735">
        <v>21.013121258239927</v>
      </c>
      <c r="V139" s="735">
        <v>21.322535475112502</v>
      </c>
      <c r="W139" s="735">
        <v>19.39113611739101</v>
      </c>
    </row>
    <row r="140" spans="1:23" ht="9.75" customHeight="1">
      <c r="A140" s="732">
        <v>1994</v>
      </c>
      <c r="B140" s="735">
        <v>15.584408354345053</v>
      </c>
      <c r="C140" s="735">
        <v>19.123881936204853</v>
      </c>
      <c r="D140" s="735">
        <v>20.315364326757283</v>
      </c>
      <c r="E140" s="735">
        <v>20.404535677327768</v>
      </c>
      <c r="F140" s="735">
        <v>25.341437206625482</v>
      </c>
      <c r="G140" s="735">
        <v>29.032983024026223</v>
      </c>
      <c r="H140" s="735">
        <v>20.309087295111095</v>
      </c>
      <c r="I140" s="735">
        <v>23.243829725860436</v>
      </c>
      <c r="J140" s="735">
        <v>18.034463389772466</v>
      </c>
      <c r="K140" s="735">
        <v>19.939875938150728</v>
      </c>
      <c r="L140" s="735">
        <v>18.895545959820954</v>
      </c>
      <c r="M140" s="735">
        <v>18.418987955992908</v>
      </c>
      <c r="N140" s="735">
        <v>20.439626976498669</v>
      </c>
      <c r="O140" s="735">
        <v>20.477096909231172</v>
      </c>
      <c r="P140" s="735">
        <v>19.868499881089797</v>
      </c>
      <c r="Q140" s="735">
        <v>19.226493042004542</v>
      </c>
      <c r="R140" s="735">
        <v>19.459337058521868</v>
      </c>
      <c r="S140" s="735">
        <v>19.326765228978687</v>
      </c>
      <c r="T140" s="735">
        <v>19.273726690583864</v>
      </c>
      <c r="U140" s="735">
        <v>20.508457381501863</v>
      </c>
      <c r="V140" s="735">
        <v>20.592496396994104</v>
      </c>
      <c r="W140" s="735">
        <v>19.459337058521868</v>
      </c>
    </row>
    <row r="141" spans="1:23" ht="9.75" customHeight="1">
      <c r="A141" s="732">
        <v>1995</v>
      </c>
      <c r="B141" s="735">
        <v>15.836689274935788</v>
      </c>
      <c r="C141" s="735">
        <v>19.454162097311759</v>
      </c>
      <c r="D141" s="735">
        <v>20.234979012173596</v>
      </c>
      <c r="E141" s="735">
        <v>19.660646159965392</v>
      </c>
      <c r="F141" s="735">
        <v>25.41657638907645</v>
      </c>
      <c r="G141" s="735">
        <v>29.291034361081554</v>
      </c>
      <c r="H141" s="735">
        <v>20.703068370416375</v>
      </c>
      <c r="I141" s="735">
        <v>21.741876634224564</v>
      </c>
      <c r="J141" s="735">
        <v>18.414440922666699</v>
      </c>
      <c r="K141" s="735">
        <v>20.17427781333765</v>
      </c>
      <c r="L141" s="735">
        <v>19.009878235019666</v>
      </c>
      <c r="M141" s="735">
        <v>18.810827144287423</v>
      </c>
      <c r="N141" s="735">
        <v>19.874750359103896</v>
      </c>
      <c r="O141" s="735">
        <v>19.733430522304801</v>
      </c>
      <c r="P141" s="735">
        <v>19.99442850415166</v>
      </c>
      <c r="Q141" s="735">
        <v>19.234464597288127</v>
      </c>
      <c r="R141" s="735">
        <v>19.62358747722865</v>
      </c>
      <c r="S141" s="735">
        <v>19.584131812202578</v>
      </c>
      <c r="T141" s="735">
        <v>19.549274106439327</v>
      </c>
      <c r="U141" s="735">
        <v>20.028968580993617</v>
      </c>
      <c r="V141" s="735">
        <v>19.943938706622419</v>
      </c>
      <c r="W141" s="735">
        <v>19.62358747722865</v>
      </c>
    </row>
    <row r="142" spans="1:23" ht="9.75" customHeight="1">
      <c r="A142" s="732">
        <v>1996</v>
      </c>
      <c r="B142" s="735">
        <v>15.616548770685586</v>
      </c>
      <c r="C142" s="735">
        <v>18.966979648891613</v>
      </c>
      <c r="D142" s="735">
        <v>19.732442825979977</v>
      </c>
      <c r="E142" s="735">
        <v>18.999829251803614</v>
      </c>
      <c r="F142" s="735">
        <v>25.503019167657868</v>
      </c>
      <c r="G142" s="735">
        <v>29.163512744552506</v>
      </c>
      <c r="H142" s="735">
        <v>20.690131414320938</v>
      </c>
      <c r="I142" s="735">
        <v>21.686057622650839</v>
      </c>
      <c r="J142" s="735">
        <v>18.408713202279372</v>
      </c>
      <c r="K142" s="735">
        <v>20.191439837317454</v>
      </c>
      <c r="L142" s="735">
        <v>19.274659033462488</v>
      </c>
      <c r="M142" s="735">
        <v>18.790325798031624</v>
      </c>
      <c r="N142" s="735">
        <v>19.480909389313243</v>
      </c>
      <c r="O142" s="735">
        <v>19.195590471038265</v>
      </c>
      <c r="P142" s="735">
        <v>20.190007801490786</v>
      </c>
      <c r="Q142" s="735">
        <v>18.808363889984221</v>
      </c>
      <c r="R142" s="735">
        <v>19.459159031221972</v>
      </c>
      <c r="S142" s="735">
        <v>19.452558771035072</v>
      </c>
      <c r="T142" s="735">
        <v>19.43787723593001</v>
      </c>
      <c r="U142" s="735">
        <v>19.573682312873604</v>
      </c>
      <c r="V142" s="735">
        <v>19.5112420217893</v>
      </c>
      <c r="W142" s="735">
        <v>19.459159031221972</v>
      </c>
    </row>
    <row r="143" spans="1:23" ht="9.75" customHeight="1">
      <c r="A143" s="732">
        <v>1997</v>
      </c>
      <c r="B143" s="735">
        <v>15.915142890804718</v>
      </c>
      <c r="C143" s="735">
        <v>19.540130121612368</v>
      </c>
      <c r="D143" s="735">
        <v>19.908249480707426</v>
      </c>
      <c r="E143" s="735">
        <v>19.866619391591303</v>
      </c>
      <c r="F143" s="735">
        <v>26.007949443579726</v>
      </c>
      <c r="G143" s="735">
        <v>29.421353294791256</v>
      </c>
      <c r="H143" s="735">
        <v>21.201459213143057</v>
      </c>
      <c r="I143" s="735">
        <v>21.420259724383239</v>
      </c>
      <c r="J143" s="735">
        <v>18.82559788188561</v>
      </c>
      <c r="K143" s="735">
        <v>20.673634081454217</v>
      </c>
      <c r="L143" s="735">
        <v>19.92094821633982</v>
      </c>
      <c r="M143" s="735">
        <v>19.031545373504709</v>
      </c>
      <c r="N143" s="735">
        <v>19.040488361793187</v>
      </c>
      <c r="O143" s="735">
        <v>19.117507654783324</v>
      </c>
      <c r="P143" s="735">
        <v>21.189454437542459</v>
      </c>
      <c r="Q143" s="735">
        <v>18.64039467476724</v>
      </c>
      <c r="R143" s="735">
        <v>19.871809644685744</v>
      </c>
      <c r="S143" s="735">
        <v>19.92547285212779</v>
      </c>
      <c r="T143" s="735">
        <v>19.926342685094127</v>
      </c>
      <c r="U143" s="735">
        <v>19.573543137639174</v>
      </c>
      <c r="V143" s="735">
        <v>19.445803925706254</v>
      </c>
      <c r="W143" s="735">
        <v>19.871809644685744</v>
      </c>
    </row>
    <row r="144" spans="1:23" ht="15" customHeight="1">
      <c r="A144" s="732">
        <v>1998</v>
      </c>
      <c r="B144" s="735">
        <v>16.729082339543073</v>
      </c>
      <c r="C144" s="735">
        <v>20.39720605794427</v>
      </c>
      <c r="D144" s="735">
        <v>20.270457550238966</v>
      </c>
      <c r="E144" s="735">
        <v>20.403019618368134</v>
      </c>
      <c r="F144" s="735">
        <v>26.135087634277994</v>
      </c>
      <c r="G144" s="735">
        <v>30.768492334019829</v>
      </c>
      <c r="H144" s="735">
        <v>21.980953454155305</v>
      </c>
      <c r="I144" s="735">
        <v>21.860423285879236</v>
      </c>
      <c r="J144" s="735">
        <v>18.744583889941094</v>
      </c>
      <c r="K144" s="735">
        <v>21.633815627325053</v>
      </c>
      <c r="L144" s="735">
        <v>19.801266954942967</v>
      </c>
      <c r="M144" s="735">
        <v>19.145630265354452</v>
      </c>
      <c r="N144" s="735">
        <v>19.196214090284986</v>
      </c>
      <c r="O144" s="735">
        <v>19.967653114358914</v>
      </c>
      <c r="P144" s="735">
        <v>21.54195497062905</v>
      </c>
      <c r="Q144" s="735">
        <v>19.2050181134721</v>
      </c>
      <c r="R144" s="735">
        <v>20.529722979856068</v>
      </c>
      <c r="S144" s="735">
        <v>20.607765989854364</v>
      </c>
      <c r="T144" s="735">
        <v>20.624392208296651</v>
      </c>
      <c r="U144" s="735">
        <v>20.004107343770471</v>
      </c>
      <c r="V144" s="735">
        <v>19.903751131232429</v>
      </c>
      <c r="W144" s="735">
        <v>20.529722979856068</v>
      </c>
    </row>
    <row r="145" spans="1:23" ht="9.75" customHeight="1">
      <c r="A145" s="732">
        <v>1999</v>
      </c>
      <c r="B145" s="735">
        <v>16.485757038818829</v>
      </c>
      <c r="C145" s="735">
        <v>20.048063845076033</v>
      </c>
      <c r="D145" s="735">
        <v>20.119220799542589</v>
      </c>
      <c r="E145" s="735">
        <v>20.06445947791433</v>
      </c>
      <c r="F145" s="735">
        <v>25.257897690706912</v>
      </c>
      <c r="G145" s="735">
        <v>29.367994226808705</v>
      </c>
      <c r="H145" s="735">
        <v>21.621534865728172</v>
      </c>
      <c r="I145" s="735">
        <v>21.026948665164483</v>
      </c>
      <c r="J145" s="735">
        <v>18.25837732922691</v>
      </c>
      <c r="K145" s="735">
        <v>21.272649561486467</v>
      </c>
      <c r="L145" s="735">
        <v>19.281811741581279</v>
      </c>
      <c r="M145" s="735">
        <v>19.098453040954208</v>
      </c>
      <c r="N145" s="735">
        <v>19.262663069087719</v>
      </c>
      <c r="O145" s="735">
        <v>19.838628361897047</v>
      </c>
      <c r="P145" s="735">
        <v>21.173768504495325</v>
      </c>
      <c r="Q145" s="735">
        <v>18.56714831211044</v>
      </c>
      <c r="R145" s="735">
        <v>20.133048299085598</v>
      </c>
      <c r="S145" s="735">
        <v>20.196530326537538</v>
      </c>
      <c r="T145" s="735">
        <v>20.200284708964041</v>
      </c>
      <c r="U145" s="735">
        <v>19.759178009912066</v>
      </c>
      <c r="V145" s="735">
        <v>19.625987482891656</v>
      </c>
      <c r="W145" s="735">
        <v>20.133048299085598</v>
      </c>
    </row>
    <row r="146" spans="1:23" ht="9.75" customHeight="1">
      <c r="A146" s="732">
        <v>2000</v>
      </c>
      <c r="B146" s="735">
        <v>17.259585192698999</v>
      </c>
      <c r="C146" s="735">
        <v>20.092434761761826</v>
      </c>
      <c r="D146" s="735">
        <v>20.687451032437316</v>
      </c>
      <c r="E146" s="735">
        <v>20.14430531281009</v>
      </c>
      <c r="F146" s="735">
        <v>25.683982069280781</v>
      </c>
      <c r="G146" s="735">
        <v>30.279366846785162</v>
      </c>
      <c r="H146" s="735">
        <v>21.393110279155131</v>
      </c>
      <c r="I146" s="735">
        <v>21.363488790724144</v>
      </c>
      <c r="J146" s="735">
        <v>18.70987256403178</v>
      </c>
      <c r="K146" s="735">
        <v>21.806573973415237</v>
      </c>
      <c r="L146" s="735">
        <v>19.359068953825648</v>
      </c>
      <c r="M146" s="735">
        <v>19.239294953480709</v>
      </c>
      <c r="N146" s="735">
        <v>19.467442743510006</v>
      </c>
      <c r="O146" s="735">
        <v>19.932397807139346</v>
      </c>
      <c r="P146" s="735">
        <v>21.984663163755307</v>
      </c>
      <c r="Q146" s="735">
        <v>18.208746094376266</v>
      </c>
      <c r="R146" s="735">
        <v>20.486021466929646</v>
      </c>
      <c r="S146" s="735">
        <v>20.581960770747642</v>
      </c>
      <c r="T146" s="735">
        <v>20.576925696552838</v>
      </c>
      <c r="U146" s="735">
        <v>19.972236123428932</v>
      </c>
      <c r="V146" s="735">
        <v>19.708014638736419</v>
      </c>
      <c r="W146" s="735">
        <v>20.486021466929646</v>
      </c>
    </row>
    <row r="147" spans="1:23" ht="9.75" customHeight="1">
      <c r="A147" s="732">
        <v>2001</v>
      </c>
      <c r="B147" s="735">
        <v>18.385458766942062</v>
      </c>
      <c r="C147" s="735">
        <v>20.379134584011119</v>
      </c>
      <c r="D147" s="735">
        <v>21.383086804358136</v>
      </c>
      <c r="E147" s="735">
        <v>20.228559958764261</v>
      </c>
      <c r="F147" s="735">
        <v>26.345504275548038</v>
      </c>
      <c r="G147" s="735">
        <v>30.932101388825</v>
      </c>
      <c r="H147" s="735">
        <v>21.956192572363115</v>
      </c>
      <c r="I147" s="735">
        <v>21.29010810471172</v>
      </c>
      <c r="J147" s="735">
        <v>19.369753175126473</v>
      </c>
      <c r="K147" s="735">
        <v>22.58132571973622</v>
      </c>
      <c r="L147" s="735">
        <v>19.357106567787593</v>
      </c>
      <c r="M147" s="735">
        <v>19.907598360051047</v>
      </c>
      <c r="N147" s="735">
        <v>20.067163729118178</v>
      </c>
      <c r="O147" s="735">
        <v>20.758924541858079</v>
      </c>
      <c r="P147" s="735">
        <v>22.894459322007464</v>
      </c>
      <c r="Q147" s="735">
        <v>18.14686066247733</v>
      </c>
      <c r="R147" s="735">
        <v>21.115972069361899</v>
      </c>
      <c r="S147" s="735">
        <v>21.246756016082248</v>
      </c>
      <c r="T147" s="735">
        <v>21.240387976993265</v>
      </c>
      <c r="U147" s="735">
        <v>20.40491845416954</v>
      </c>
      <c r="V147" s="735">
        <v>20.048696610606083</v>
      </c>
      <c r="W147" s="735">
        <v>21.115972069361899</v>
      </c>
    </row>
    <row r="148" spans="1:23" ht="9.75" customHeight="1">
      <c r="A148" s="732">
        <v>2002</v>
      </c>
      <c r="B148" s="735">
        <v>18.151983296282552</v>
      </c>
      <c r="C148" s="735">
        <v>20.416028701655385</v>
      </c>
      <c r="D148" s="735">
        <v>21.185886505009066</v>
      </c>
      <c r="E148" s="735">
        <v>21.084014004175501</v>
      </c>
      <c r="F148" s="735">
        <v>26.911666696514839</v>
      </c>
      <c r="G148" s="735">
        <v>31.701145792124422</v>
      </c>
      <c r="H148" s="735">
        <v>22.401997887627907</v>
      </c>
      <c r="I148" s="735">
        <v>21.569262287632686</v>
      </c>
      <c r="J148" s="735">
        <v>19.37824148727023</v>
      </c>
      <c r="K148" s="735">
        <v>22.591920794713182</v>
      </c>
      <c r="L148" s="735">
        <v>19.541624325705619</v>
      </c>
      <c r="M148" s="735">
        <v>20.380854234428938</v>
      </c>
      <c r="N148" s="735">
        <v>20.0330085356354</v>
      </c>
      <c r="O148" s="735">
        <v>21.221972782405597</v>
      </c>
      <c r="P148" s="735">
        <v>22.971967040685488</v>
      </c>
      <c r="Q148" s="735">
        <v>18.683111023965282</v>
      </c>
      <c r="R148" s="735">
        <v>21.216128829338867</v>
      </c>
      <c r="S148" s="735">
        <v>21.315745215598074</v>
      </c>
      <c r="T148" s="735">
        <v>21.321725217192235</v>
      </c>
      <c r="U148" s="735">
        <v>20.615147604442988</v>
      </c>
      <c r="V148" s="735">
        <v>20.412439042398553</v>
      </c>
      <c r="W148" s="735">
        <v>21.216128829338867</v>
      </c>
    </row>
    <row r="149" spans="1:23" ht="9.75" customHeight="1">
      <c r="A149" s="732">
        <v>2003</v>
      </c>
      <c r="B149" s="735">
        <v>18.006158793755016</v>
      </c>
      <c r="C149" s="735">
        <v>20.186501452355063</v>
      </c>
      <c r="D149" s="735">
        <v>20.615286220125348</v>
      </c>
      <c r="E149" s="735">
        <v>20.449905703488866</v>
      </c>
      <c r="F149" s="735">
        <v>26.980304268678633</v>
      </c>
      <c r="G149" s="735">
        <v>31.628247870137606</v>
      </c>
      <c r="H149" s="735">
        <v>21.456679523322737</v>
      </c>
      <c r="I149" s="735">
        <v>21.304713421447421</v>
      </c>
      <c r="J149" s="735">
        <v>19.709464931289823</v>
      </c>
      <c r="K149" s="735">
        <v>22.221092242537217</v>
      </c>
      <c r="L149" s="735">
        <v>19.188139162578551</v>
      </c>
      <c r="M149" s="735">
        <v>20.026667827539448</v>
      </c>
      <c r="N149" s="735">
        <v>19.476659791815063</v>
      </c>
      <c r="O149" s="735">
        <v>20.855048793424217</v>
      </c>
      <c r="P149" s="735">
        <v>22.25127590868285</v>
      </c>
      <c r="Q149" s="735">
        <v>18.39257607216949</v>
      </c>
      <c r="R149" s="735">
        <v>20.897419715465478</v>
      </c>
      <c r="S149" s="735">
        <v>21.015647245997979</v>
      </c>
      <c r="T149" s="735">
        <v>21.033815709915267</v>
      </c>
      <c r="U149" s="735">
        <v>20.122483801091704</v>
      </c>
      <c r="V149" s="735">
        <v>19.951285224943028</v>
      </c>
      <c r="W149" s="735">
        <v>20.897419715465478</v>
      </c>
    </row>
    <row r="150" spans="1:23" ht="9.75" customHeight="1">
      <c r="A150" s="732">
        <v>2004</v>
      </c>
      <c r="B150" s="735">
        <v>18.12874549963076</v>
      </c>
      <c r="C150" s="735">
        <v>19.832526061361239</v>
      </c>
      <c r="D150" s="735">
        <v>21.088827688936597</v>
      </c>
      <c r="E150" s="735">
        <v>20.264580774536881</v>
      </c>
      <c r="F150" s="735">
        <v>28.468591127534712</v>
      </c>
      <c r="G150" s="735">
        <v>32.217172495906688</v>
      </c>
      <c r="H150" s="735">
        <v>21.742558234876388</v>
      </c>
      <c r="I150" s="735">
        <v>20.918901051119143</v>
      </c>
      <c r="J150" s="735">
        <v>20.118289461456786</v>
      </c>
      <c r="K150" s="735">
        <v>21.889110926058507</v>
      </c>
      <c r="L150" s="735">
        <v>19.232155111529927</v>
      </c>
      <c r="M150" s="735">
        <v>18.837859081884851</v>
      </c>
      <c r="N150" s="735">
        <v>19.394178459463422</v>
      </c>
      <c r="O150" s="735">
        <v>20.273641087464366</v>
      </c>
      <c r="P150" s="735">
        <v>22.401054763278669</v>
      </c>
      <c r="Q150" s="735">
        <v>17.889470012122771</v>
      </c>
      <c r="R150" s="735">
        <v>20.859609869667079</v>
      </c>
      <c r="S150" s="735">
        <v>21.011051677906146</v>
      </c>
      <c r="T150" s="735">
        <v>21.007601644344302</v>
      </c>
      <c r="U150" s="735">
        <v>20.013284226777021</v>
      </c>
      <c r="V150" s="735">
        <v>19.64770854042375</v>
      </c>
      <c r="W150" s="735">
        <v>20.859609869667079</v>
      </c>
    </row>
    <row r="151" spans="1:23" ht="9.75" customHeight="1">
      <c r="A151" s="732">
        <v>2005</v>
      </c>
      <c r="B151" s="735">
        <v>18.302479997597658</v>
      </c>
      <c r="C151" s="735">
        <v>19.920275651724872</v>
      </c>
      <c r="D151" s="735">
        <v>21.683378683761706</v>
      </c>
      <c r="E151" s="735">
        <v>20.1005053098716</v>
      </c>
      <c r="F151" s="735">
        <v>30.02990868899542</v>
      </c>
      <c r="G151" s="735">
        <v>32.201372296309081</v>
      </c>
      <c r="H151" s="735">
        <v>22.332797074243885</v>
      </c>
      <c r="I151" s="735">
        <v>20.724545685094732</v>
      </c>
      <c r="J151" s="735">
        <v>19.749303772406577</v>
      </c>
      <c r="K151" s="735">
        <v>22.142662329912305</v>
      </c>
      <c r="L151" s="735">
        <v>19.294690377604841</v>
      </c>
      <c r="M151" s="735">
        <v>18.389026454578001</v>
      </c>
      <c r="N151" s="735">
        <v>19.256231226078537</v>
      </c>
      <c r="O151" s="735">
        <v>19.538769833856126</v>
      </c>
      <c r="P151" s="735">
        <v>22.422934519484677</v>
      </c>
      <c r="Q151" s="735">
        <v>17.516892302824481</v>
      </c>
      <c r="R151" s="735">
        <v>20.98699398644607</v>
      </c>
      <c r="S151" s="735">
        <v>21.189096574132481</v>
      </c>
      <c r="T151" s="735">
        <v>21.166989639527671</v>
      </c>
      <c r="U151" s="735">
        <v>19.951633199611489</v>
      </c>
      <c r="V151" s="735">
        <v>19.351792840723494</v>
      </c>
      <c r="W151" s="735">
        <v>20.98699398644607</v>
      </c>
    </row>
    <row r="152" spans="1:23" ht="9.75" customHeight="1">
      <c r="A152" s="732">
        <v>2006</v>
      </c>
      <c r="B152" s="735">
        <v>18.522956648796402</v>
      </c>
      <c r="C152" s="735">
        <v>19.737399672062125</v>
      </c>
      <c r="D152" s="735">
        <v>22.107629285914992</v>
      </c>
      <c r="E152" s="735">
        <v>20.028798641075966</v>
      </c>
      <c r="F152" s="735">
        <v>29.900890976257596</v>
      </c>
      <c r="G152" s="735">
        <v>32.618619256688781</v>
      </c>
      <c r="H152" s="735">
        <v>22.280323231351336</v>
      </c>
      <c r="I152" s="735">
        <v>20.699030509470308</v>
      </c>
      <c r="J152" s="735">
        <v>19.900496754490749</v>
      </c>
      <c r="K152" s="735">
        <v>22.17764485842223</v>
      </c>
      <c r="L152" s="735">
        <v>19.228498398193683</v>
      </c>
      <c r="M152" s="735">
        <v>18.254385082212249</v>
      </c>
      <c r="N152" s="735">
        <v>19.365359382275809</v>
      </c>
      <c r="O152" s="735">
        <v>19.416830521903716</v>
      </c>
      <c r="P152" s="735">
        <v>21.999792327942554</v>
      </c>
      <c r="Q152" s="735">
        <v>17.204615489653857</v>
      </c>
      <c r="R152" s="735">
        <v>20.987298309609326</v>
      </c>
      <c r="S152" s="735">
        <v>21.197143259537722</v>
      </c>
      <c r="T152" s="735">
        <v>21.15655047335278</v>
      </c>
      <c r="U152" s="735">
        <v>20.015516159129231</v>
      </c>
      <c r="V152" s="735">
        <v>19.295716180625579</v>
      </c>
      <c r="W152" s="735">
        <v>20.987298309609326</v>
      </c>
    </row>
    <row r="153" spans="1:23" ht="9.75" customHeight="1">
      <c r="A153" s="732">
        <v>2007</v>
      </c>
      <c r="B153" s="735">
        <v>18.580987181830697</v>
      </c>
      <c r="C153" s="735">
        <v>19.605396972411825</v>
      </c>
      <c r="D153" s="735">
        <v>21.72551126035744</v>
      </c>
      <c r="E153" s="735">
        <v>19.237823315347523</v>
      </c>
      <c r="F153" s="735">
        <v>29.932542010424786</v>
      </c>
      <c r="G153" s="735">
        <v>33.400353547738696</v>
      </c>
      <c r="H153" s="735">
        <v>23.130827416127204</v>
      </c>
      <c r="I153" s="735">
        <v>20.355043523701831</v>
      </c>
      <c r="J153" s="735">
        <v>19.595607558031876</v>
      </c>
      <c r="K153" s="735">
        <v>22.439983427499733</v>
      </c>
      <c r="L153" s="735">
        <v>18.983430618750667</v>
      </c>
      <c r="M153" s="735">
        <v>18.49948691448926</v>
      </c>
      <c r="N153" s="735">
        <v>18.965728377732752</v>
      </c>
      <c r="O153" s="735">
        <v>18.402597411578768</v>
      </c>
      <c r="P153" s="735">
        <v>22.175213289507738</v>
      </c>
      <c r="Q153" s="735">
        <v>16.43474958793956</v>
      </c>
      <c r="R153" s="735">
        <v>21.015601713652721</v>
      </c>
      <c r="S153" s="735">
        <v>21.307401941008063</v>
      </c>
      <c r="T153" s="735">
        <v>21.288836921454614</v>
      </c>
      <c r="U153" s="735">
        <v>19.440504351243408</v>
      </c>
      <c r="V153" s="735">
        <v>18.654419624316201</v>
      </c>
      <c r="W153" s="735">
        <v>21.015601713652721</v>
      </c>
    </row>
    <row r="154" spans="1:23" ht="9.75" customHeight="1">
      <c r="A154" s="732">
        <v>2008</v>
      </c>
      <c r="B154" s="735">
        <v>19.00887134855309</v>
      </c>
      <c r="C154" s="735">
        <v>20.102816169984802</v>
      </c>
      <c r="D154" s="735">
        <v>20.710652402537228</v>
      </c>
      <c r="E154" s="735">
        <v>19.060916548088066</v>
      </c>
      <c r="F154" s="735">
        <v>30.667377303166234</v>
      </c>
      <c r="G154" s="735">
        <v>34.995056113284846</v>
      </c>
      <c r="H154" s="735">
        <v>22.590030933915795</v>
      </c>
      <c r="I154" s="735">
        <v>19.837374500327428</v>
      </c>
      <c r="J154" s="735">
        <v>19.586210587080114</v>
      </c>
      <c r="K154" s="735">
        <v>21.998667705156727</v>
      </c>
      <c r="L154" s="735">
        <v>18.962550639116508</v>
      </c>
      <c r="M154" s="735">
        <v>18.58523340536615</v>
      </c>
      <c r="N154" s="735">
        <v>19.114253072859825</v>
      </c>
      <c r="O154" s="735">
        <v>17.585869505620796</v>
      </c>
      <c r="P154" s="735">
        <v>22.90541658397434</v>
      </c>
      <c r="Q154" s="735">
        <v>16.472978051620409</v>
      </c>
      <c r="R154" s="735">
        <v>21.059263533100129</v>
      </c>
      <c r="S154" s="735">
        <v>21.378602331927876</v>
      </c>
      <c r="T154" s="735">
        <v>21.409096012880077</v>
      </c>
      <c r="U154" s="735">
        <v>19.056372154669397</v>
      </c>
      <c r="V154" s="735">
        <v>18.470979091228216</v>
      </c>
      <c r="W154" s="735">
        <v>21.059263533100129</v>
      </c>
    </row>
    <row r="155" spans="1:23" ht="9.75" customHeight="1">
      <c r="A155" s="732">
        <v>2009</v>
      </c>
      <c r="B155" s="735">
        <v>20.138286488448397</v>
      </c>
      <c r="C155" s="735">
        <v>20.143903608479437</v>
      </c>
      <c r="D155" s="735">
        <v>20.254590432480398</v>
      </c>
      <c r="E155" s="735">
        <v>18.899806541320935</v>
      </c>
      <c r="F155" s="735">
        <v>30.398636188621154</v>
      </c>
      <c r="G155" s="735">
        <v>34.530263984802836</v>
      </c>
      <c r="H155" s="735">
        <v>23.083413001286271</v>
      </c>
      <c r="I155" s="735">
        <v>20.933377273984316</v>
      </c>
      <c r="J155" s="735">
        <v>19.529637569677572</v>
      </c>
      <c r="K155" s="735">
        <v>22.777861979499175</v>
      </c>
      <c r="L155" s="735">
        <v>18.807875453655811</v>
      </c>
      <c r="M155" s="735">
        <v>20.528197231805489</v>
      </c>
      <c r="N155" s="735">
        <v>19.382353150244004</v>
      </c>
      <c r="O155" s="735">
        <v>17.4125102891526</v>
      </c>
      <c r="P155" s="735">
        <v>23.107786457717186</v>
      </c>
      <c r="Q155" s="735">
        <v>16.462025041642605</v>
      </c>
      <c r="R155" s="735">
        <v>21.446219823297159</v>
      </c>
      <c r="S155" s="735">
        <v>21.795886757364212</v>
      </c>
      <c r="T155" s="735">
        <v>21.869554701472516</v>
      </c>
      <c r="U155" s="735">
        <v>19.074463259929129</v>
      </c>
      <c r="V155" s="735">
        <v>18.642878189544209</v>
      </c>
      <c r="W155" s="735">
        <v>21.446219823297159</v>
      </c>
    </row>
    <row r="156" spans="1:23" ht="9.75" customHeight="1">
      <c r="A156" s="732">
        <v>2010</v>
      </c>
      <c r="B156" s="735">
        <v>18.604717491682806</v>
      </c>
      <c r="C156" s="735">
        <v>19.072870712691444</v>
      </c>
      <c r="D156" s="735">
        <v>19.161706045554077</v>
      </c>
      <c r="E156" s="735">
        <v>17.726913365267368</v>
      </c>
      <c r="F156" s="735">
        <v>27.440827422383791</v>
      </c>
      <c r="G156" s="735">
        <v>32.915549906884259</v>
      </c>
      <c r="H156" s="735">
        <v>22.294096059773423</v>
      </c>
      <c r="I156" s="735">
        <v>19.238865469974456</v>
      </c>
      <c r="J156" s="735">
        <v>18.853824209817777</v>
      </c>
      <c r="K156" s="735">
        <v>20.877924886351288</v>
      </c>
      <c r="L156" s="735">
        <v>18.170954827425401</v>
      </c>
      <c r="M156" s="735">
        <v>19.087963809480097</v>
      </c>
      <c r="N156" s="735">
        <v>18.452657589575082</v>
      </c>
      <c r="O156" s="735">
        <v>16.560111943541745</v>
      </c>
      <c r="P156" s="735">
        <v>21.86362276262247</v>
      </c>
      <c r="Q156" s="735">
        <v>15.352690090276374</v>
      </c>
      <c r="R156" s="735">
        <v>20.124180069775388</v>
      </c>
      <c r="S156" s="735">
        <v>20.445760261761883</v>
      </c>
      <c r="T156" s="735">
        <v>20.506538486740975</v>
      </c>
      <c r="U156" s="735">
        <v>17.974461573180047</v>
      </c>
      <c r="V156" s="735">
        <v>17.543944643779628</v>
      </c>
      <c r="W156" s="735">
        <v>20.124180069775388</v>
      </c>
    </row>
    <row r="157" spans="1:23" ht="9.75" customHeight="1">
      <c r="A157" s="732">
        <v>2011</v>
      </c>
      <c r="B157" s="735">
        <v>18.636527346136209</v>
      </c>
      <c r="C157" s="735">
        <v>19.244718506496508</v>
      </c>
      <c r="D157" s="735">
        <v>19.712290874090737</v>
      </c>
      <c r="E157" s="735">
        <v>18.132737972223538</v>
      </c>
      <c r="F157" s="735">
        <v>28.062082073530199</v>
      </c>
      <c r="G157" s="735">
        <v>33.060551800338466</v>
      </c>
      <c r="H157" s="735">
        <v>22.429642466364768</v>
      </c>
      <c r="I157" s="735">
        <v>18.932825760668187</v>
      </c>
      <c r="J157" s="735">
        <v>18.683183542453786</v>
      </c>
      <c r="K157" s="735">
        <v>21.006909439898056</v>
      </c>
      <c r="L157" s="735">
        <v>18.048751661674284</v>
      </c>
      <c r="M157" s="735">
        <v>18.92145088636693</v>
      </c>
      <c r="N157" s="735">
        <v>18.955691784656381</v>
      </c>
      <c r="O157" s="735">
        <v>16.920789963079795</v>
      </c>
      <c r="P157" s="735">
        <v>22.001255189245157</v>
      </c>
      <c r="Q157" s="735">
        <v>16.061490045235516</v>
      </c>
      <c r="R157" s="735">
        <v>20.232918503336712</v>
      </c>
      <c r="S157" s="735">
        <v>20.515670955646243</v>
      </c>
      <c r="T157" s="735">
        <v>20.553601812740297</v>
      </c>
      <c r="U157" s="735">
        <v>18.414210668773521</v>
      </c>
      <c r="V157" s="735">
        <v>17.939520099407876</v>
      </c>
      <c r="W157" s="735">
        <v>20.232918503336712</v>
      </c>
    </row>
    <row r="158" spans="1:23" ht="9.75" customHeight="1">
      <c r="A158" s="732">
        <v>2012</v>
      </c>
      <c r="B158" s="735">
        <v>18.414435319744911</v>
      </c>
      <c r="C158" s="735">
        <v>19.458141293778965</v>
      </c>
      <c r="D158" s="735">
        <v>19.843456259381366</v>
      </c>
      <c r="E158" s="735">
        <v>17.992692428673099</v>
      </c>
      <c r="F158" s="735">
        <v>27.890433274075992</v>
      </c>
      <c r="G158" s="735">
        <v>33.184577651393298</v>
      </c>
      <c r="H158" s="735">
        <v>22.384205967100733</v>
      </c>
      <c r="I158" s="735">
        <v>18.130059032425802</v>
      </c>
      <c r="J158" s="735">
        <v>18.16190817818163</v>
      </c>
      <c r="K158" s="735">
        <v>20.600752993087873</v>
      </c>
      <c r="L158" s="735">
        <v>17.504098822742449</v>
      </c>
      <c r="M158" s="735">
        <v>18.0762290439745</v>
      </c>
      <c r="N158" s="735">
        <v>18.797103652493501</v>
      </c>
      <c r="O158" s="735">
        <v>16.331581777308383</v>
      </c>
      <c r="P158" s="735">
        <v>21.940659170734005</v>
      </c>
      <c r="Q158" s="735">
        <v>15.069508877171561</v>
      </c>
      <c r="R158" s="735">
        <v>20.021250709708816</v>
      </c>
      <c r="S158" s="735">
        <v>20.334954589649829</v>
      </c>
      <c r="T158" s="735">
        <v>20.358076535848294</v>
      </c>
      <c r="U158" s="735">
        <v>18.113188363666609</v>
      </c>
      <c r="V158" s="735">
        <v>17.484552048285401</v>
      </c>
      <c r="W158" s="735">
        <v>20.021250709708816</v>
      </c>
    </row>
    <row r="159" spans="1:23" ht="9.75" customHeight="1">
      <c r="A159" s="732">
        <v>2013</v>
      </c>
      <c r="B159" s="735">
        <v>18.553314141818131</v>
      </c>
      <c r="C159" s="735">
        <v>19.446368981750357</v>
      </c>
      <c r="D159" s="735">
        <v>20.230743635359797</v>
      </c>
      <c r="E159" s="735">
        <v>17.908852010769458</v>
      </c>
      <c r="F159" s="735">
        <v>27.431305090236368</v>
      </c>
      <c r="G159" s="735">
        <v>33.347403525128968</v>
      </c>
      <c r="H159" s="735">
        <v>22.362803745922083</v>
      </c>
      <c r="I159" s="735">
        <v>17.740740815180207</v>
      </c>
      <c r="J159" s="735">
        <v>18.110936437847933</v>
      </c>
      <c r="K159" s="735">
        <v>20.827245964334026</v>
      </c>
      <c r="L159" s="735">
        <v>17.552271154480575</v>
      </c>
      <c r="M159" s="735">
        <v>17.676290268698128</v>
      </c>
      <c r="N159" s="735">
        <v>18.842137799263579</v>
      </c>
      <c r="O159" s="735">
        <v>16.387905461156326</v>
      </c>
      <c r="P159" s="735">
        <v>21.447330750694345</v>
      </c>
      <c r="Q159" s="735">
        <v>15.448851465833375</v>
      </c>
      <c r="R159" s="735">
        <v>20.091436193842831</v>
      </c>
      <c r="S159" s="735">
        <v>20.412347809134239</v>
      </c>
      <c r="T159" s="735">
        <v>20.420933303216696</v>
      </c>
      <c r="U159" s="735">
        <v>18.234299901669154</v>
      </c>
      <c r="V159" s="735">
        <v>17.509088733932423</v>
      </c>
      <c r="W159" s="735">
        <v>20.091436193842831</v>
      </c>
    </row>
    <row r="160" spans="1:23" ht="9.75" customHeight="1">
      <c r="A160" s="732">
        <v>2014</v>
      </c>
      <c r="B160" s="735">
        <v>18.503646051257522</v>
      </c>
      <c r="C160" s="735">
        <v>19.647363859046177</v>
      </c>
      <c r="D160" s="735">
        <v>20.853301892314253</v>
      </c>
      <c r="E160" s="735">
        <v>18.551290827700026</v>
      </c>
      <c r="F160" s="735">
        <v>27.104613958754477</v>
      </c>
      <c r="G160" s="735">
        <v>32.636837194482638</v>
      </c>
      <c r="H160" s="735">
        <v>22.612323626965402</v>
      </c>
      <c r="I160" s="735">
        <v>18.548269045781758</v>
      </c>
      <c r="J160" s="735">
        <v>18.365320837026822</v>
      </c>
      <c r="K160" s="735">
        <v>21.617642688903025</v>
      </c>
      <c r="L160" s="735">
        <v>18.091880919556544</v>
      </c>
      <c r="M160" s="735">
        <v>17.150433923615001</v>
      </c>
      <c r="N160" s="735">
        <v>18.223812390886</v>
      </c>
      <c r="O160" s="735">
        <v>16.327361595641662</v>
      </c>
      <c r="P160" s="735">
        <v>21.844393566236231</v>
      </c>
      <c r="Q160" s="735">
        <v>15.546535184618909</v>
      </c>
      <c r="R160" s="735">
        <v>20.348881552011409</v>
      </c>
      <c r="S160" s="735">
        <v>20.700176858986492</v>
      </c>
      <c r="T160" s="735">
        <v>20.69287059486237</v>
      </c>
      <c r="U160" s="735">
        <v>18.422332945039734</v>
      </c>
      <c r="V160" s="735">
        <v>17.535797115986639</v>
      </c>
      <c r="W160" s="735">
        <v>20.348881552011409</v>
      </c>
    </row>
    <row r="161" spans="1:23" ht="9.75" customHeight="1">
      <c r="A161" s="732">
        <v>2015</v>
      </c>
      <c r="B161" s="735">
        <v>18.275573909895062</v>
      </c>
      <c r="C161" s="735">
        <v>19.824876920844112</v>
      </c>
      <c r="D161" s="735">
        <v>21.50344408498017</v>
      </c>
      <c r="E161" s="735">
        <v>18.781677035556264</v>
      </c>
      <c r="F161" s="735">
        <v>26.45135294819779</v>
      </c>
      <c r="G161" s="735">
        <v>32.525905793018154</v>
      </c>
      <c r="H161" s="735">
        <v>23.272616709606833</v>
      </c>
      <c r="I161" s="735">
        <v>19.023171373387289</v>
      </c>
      <c r="J161" s="735">
        <v>18.72085719439556</v>
      </c>
      <c r="K161" s="735">
        <v>21.498670032846871</v>
      </c>
      <c r="L161" s="735">
        <v>18.028616492864586</v>
      </c>
      <c r="M161" s="735">
        <v>17.019439860004031</v>
      </c>
      <c r="N161" s="735">
        <v>18.305174820537061</v>
      </c>
      <c r="O161" s="735">
        <v>16.4668991556895</v>
      </c>
      <c r="P161" s="735">
        <v>21.885459106192297</v>
      </c>
      <c r="Q161" s="735">
        <v>15.392269948293254</v>
      </c>
      <c r="R161" s="735">
        <v>20.440555175935518</v>
      </c>
      <c r="S161" s="735">
        <v>20.784490217786988</v>
      </c>
      <c r="T161" s="735">
        <v>20.749510175955169</v>
      </c>
      <c r="U161" s="735">
        <v>18.71164905098551</v>
      </c>
      <c r="V161" s="735">
        <v>17.667153831261022</v>
      </c>
      <c r="W161" s="735">
        <v>20.440555175935518</v>
      </c>
    </row>
    <row r="162" spans="1:23" ht="9.75" customHeight="1">
      <c r="A162" s="732">
        <v>2016</v>
      </c>
      <c r="B162" s="735">
        <v>18.385191231713819</v>
      </c>
      <c r="C162" s="735">
        <v>20.015074212008816</v>
      </c>
      <c r="D162" s="735">
        <v>21.539975522284205</v>
      </c>
      <c r="E162" s="735">
        <v>19.274597625970298</v>
      </c>
      <c r="F162" s="735">
        <v>25.982970368143071</v>
      </c>
      <c r="G162" s="735">
        <v>31.577271153721238</v>
      </c>
      <c r="H162" s="735">
        <v>23.167086643779189</v>
      </c>
      <c r="I162" s="735">
        <v>19.12227616944347</v>
      </c>
      <c r="J162" s="735">
        <v>17.950016229201221</v>
      </c>
      <c r="K162" s="735">
        <v>21.793125158932991</v>
      </c>
      <c r="L162" s="735">
        <v>18.010800089528949</v>
      </c>
      <c r="M162" s="735">
        <v>17.619204736342294</v>
      </c>
      <c r="N162" s="735">
        <v>18.294948616417386</v>
      </c>
      <c r="O162" s="735">
        <v>16.642840518211479</v>
      </c>
      <c r="P162" s="735">
        <v>21.646770987546279</v>
      </c>
      <c r="Q162" s="735">
        <v>15.258405966919071</v>
      </c>
      <c r="R162" s="735">
        <v>20.446010778605626</v>
      </c>
      <c r="S162" s="735">
        <v>20.774232038800712</v>
      </c>
      <c r="T162" s="735">
        <v>20.735851885166657</v>
      </c>
      <c r="U162" s="735">
        <v>18.831032105191937</v>
      </c>
      <c r="V162" s="735">
        <v>17.781344665990328</v>
      </c>
      <c r="W162" s="735">
        <v>20.446010778605626</v>
      </c>
    </row>
    <row r="163" spans="1:23" ht="9.75" customHeight="1">
      <c r="A163" s="732">
        <v>2017</v>
      </c>
      <c r="B163" s="735">
        <v>18.389520044271237</v>
      </c>
      <c r="C163" s="735">
        <v>19.968520298645529</v>
      </c>
      <c r="D163" s="735">
        <v>21.954444407729337</v>
      </c>
      <c r="E163" s="735">
        <v>19.133915361624041</v>
      </c>
      <c r="F163" s="735">
        <v>25.339549878603517</v>
      </c>
      <c r="G163" s="735">
        <v>31.842395079546442</v>
      </c>
      <c r="H163" s="735">
        <v>23.314928906772657</v>
      </c>
      <c r="I163" s="735">
        <v>18.948391869800876</v>
      </c>
      <c r="J163" s="735">
        <v>17.92231160607896</v>
      </c>
      <c r="K163" s="735">
        <v>22.070861814050946</v>
      </c>
      <c r="L163" s="735">
        <v>18.153242448527081</v>
      </c>
      <c r="M163" s="735">
        <v>17.252591771934117</v>
      </c>
      <c r="N163" s="735">
        <v>18.453011113922912</v>
      </c>
      <c r="O163" s="735">
        <v>16.548966150234932</v>
      </c>
      <c r="P163" s="735">
        <v>22.129184020218926</v>
      </c>
      <c r="Q163" s="735">
        <v>14.657847735306829</v>
      </c>
      <c r="R163" s="735">
        <v>20.536983785054314</v>
      </c>
      <c r="S163" s="735">
        <v>20.889692892545735</v>
      </c>
      <c r="T163" s="735">
        <v>20.835313168289673</v>
      </c>
      <c r="U163" s="735">
        <v>18.88625372156519</v>
      </c>
      <c r="V163" s="735">
        <v>17.677637850507228</v>
      </c>
      <c r="W163" s="735">
        <v>20.536983785054314</v>
      </c>
    </row>
    <row r="164" spans="1:23" ht="9.75" customHeight="1">
      <c r="A164" s="732">
        <v>2018</v>
      </c>
      <c r="B164" s="735">
        <v>18.538496368124065</v>
      </c>
      <c r="C164" s="735">
        <v>20.116322978900815</v>
      </c>
      <c r="D164" s="735">
        <v>22.111633382156995</v>
      </c>
      <c r="E164" s="735">
        <v>19.18614127297236</v>
      </c>
      <c r="F164" s="735">
        <v>26.000297908808225</v>
      </c>
      <c r="G164" s="735">
        <v>31.652641056835233</v>
      </c>
      <c r="H164" s="735">
        <v>23.87342245813451</v>
      </c>
      <c r="I164" s="735">
        <v>19.63928930710825</v>
      </c>
      <c r="J164" s="735">
        <v>18.049411678044464</v>
      </c>
      <c r="K164" s="735">
        <v>22.273192882799322</v>
      </c>
      <c r="L164" s="735">
        <v>18.506352851867852</v>
      </c>
      <c r="M164" s="735">
        <v>17.776537665037033</v>
      </c>
      <c r="N164" s="735">
        <v>18.571880046884555</v>
      </c>
      <c r="O164" s="735">
        <v>16.901695728726335</v>
      </c>
      <c r="P164" s="735">
        <v>22.241108000399368</v>
      </c>
      <c r="Q164" s="735">
        <v>14.74925408495287</v>
      </c>
      <c r="R164" s="735">
        <v>20.739523651250884</v>
      </c>
      <c r="S164" s="735">
        <v>21.087643684458907</v>
      </c>
      <c r="T164" s="735">
        <v>21.033960033106641</v>
      </c>
      <c r="U164" s="735">
        <v>19.113181277459987</v>
      </c>
      <c r="V164" s="735">
        <v>17.890965556113191</v>
      </c>
      <c r="W164" s="735">
        <v>20.739523651250884</v>
      </c>
    </row>
    <row r="165" spans="1:23" ht="9.75" customHeight="1">
      <c r="A165" s="732">
        <v>2019</v>
      </c>
      <c r="B165" s="735">
        <v>19.30732225066307</v>
      </c>
      <c r="C165" s="735">
        <v>20.296652816093065</v>
      </c>
      <c r="D165" s="735">
        <v>22.318235692815648</v>
      </c>
      <c r="E165" s="735">
        <v>19.452316342868862</v>
      </c>
      <c r="F165" s="735">
        <v>26.099112914614796</v>
      </c>
      <c r="G165" s="735">
        <v>31.839110403691745</v>
      </c>
      <c r="H165" s="735">
        <v>23.990027630126782</v>
      </c>
      <c r="I165" s="735">
        <v>19.560283413295661</v>
      </c>
      <c r="J165" s="735">
        <v>17.918280783407802</v>
      </c>
      <c r="K165" s="735">
        <v>21.893313231695522</v>
      </c>
      <c r="L165" s="735">
        <v>19.183024977932458</v>
      </c>
      <c r="M165" s="735">
        <v>18.883236557823853</v>
      </c>
      <c r="N165" s="735">
        <v>18.928558381048742</v>
      </c>
      <c r="O165" s="735">
        <v>17.210678069009568</v>
      </c>
      <c r="P165" s="735">
        <v>22.195850387982937</v>
      </c>
      <c r="Q165" s="735">
        <v>15.249957942085731</v>
      </c>
      <c r="R165" s="735">
        <v>20.90297621158718</v>
      </c>
      <c r="S165" s="735">
        <v>21.236564294894674</v>
      </c>
      <c r="T165" s="735">
        <v>21.178629142523096</v>
      </c>
      <c r="U165" s="735">
        <v>19.404224101971828</v>
      </c>
      <c r="V165" s="735">
        <v>18.206957089739287</v>
      </c>
      <c r="W165" s="735">
        <v>20.90297621158718</v>
      </c>
    </row>
    <row r="166" spans="1:23" ht="9.75" customHeight="1">
      <c r="A166" s="732">
        <v>2020</v>
      </c>
      <c r="B166" s="735">
        <v>19.057386906819158</v>
      </c>
      <c r="C166" s="735">
        <v>20.11126177193837</v>
      </c>
      <c r="D166" s="735">
        <v>21.340598312662081</v>
      </c>
      <c r="E166" s="735">
        <v>18.985527056668396</v>
      </c>
      <c r="F166" s="735">
        <v>25.434903371700869</v>
      </c>
      <c r="G166" s="735">
        <v>31.487338124880601</v>
      </c>
      <c r="H166" s="735">
        <v>22.907792450938459</v>
      </c>
      <c r="I166" s="735">
        <v>18.094050250111152</v>
      </c>
      <c r="J166" s="735">
        <v>17.537514720359468</v>
      </c>
      <c r="K166" s="735">
        <v>21.91819233057678</v>
      </c>
      <c r="L166" s="735">
        <v>18.700700070828482</v>
      </c>
      <c r="M166" s="735">
        <v>19.217820535093125</v>
      </c>
      <c r="N166" s="735">
        <v>18.368300140277455</v>
      </c>
      <c r="O166" s="735">
        <v>16.428329989228079</v>
      </c>
      <c r="P166" s="735">
        <v>21.135863294149079</v>
      </c>
      <c r="Q166" s="735">
        <v>14.996874213648935</v>
      </c>
      <c r="R166" s="735">
        <v>20.521424641422193</v>
      </c>
      <c r="S166" s="735">
        <v>20.89131409404574</v>
      </c>
      <c r="T166" s="735">
        <v>20.866772501229555</v>
      </c>
      <c r="U166" s="735">
        <v>18.67091351985281</v>
      </c>
      <c r="V166" s="735">
        <v>17.56614780795136</v>
      </c>
      <c r="W166" s="735">
        <v>20.521424641422193</v>
      </c>
    </row>
    <row r="167" spans="1:23" ht="9.75" customHeight="1">
      <c r="A167" s="732">
        <v>2021</v>
      </c>
      <c r="B167" s="735">
        <v>19.09043562318719</v>
      </c>
      <c r="C167" s="735">
        <v>20.438167201522798</v>
      </c>
      <c r="D167" s="735">
        <v>22.179348916294991</v>
      </c>
      <c r="E167" s="735">
        <v>19.371613887064814</v>
      </c>
      <c r="F167" s="735">
        <v>25.822340720578737</v>
      </c>
      <c r="G167" s="735">
        <v>32.922496078441142</v>
      </c>
      <c r="H167" s="735">
        <v>23.202335988496159</v>
      </c>
      <c r="I167" s="735">
        <v>18.242915582389781</v>
      </c>
      <c r="J167" s="735">
        <v>18.082227859665885</v>
      </c>
      <c r="K167" s="735">
        <v>22.444084012933853</v>
      </c>
      <c r="L167" s="735">
        <v>17.812212267415696</v>
      </c>
      <c r="M167" s="735">
        <v>19.34886229102451</v>
      </c>
      <c r="N167" s="735">
        <v>18.655498351959132</v>
      </c>
      <c r="O167" s="735">
        <v>16.505446804020288</v>
      </c>
      <c r="P167" s="735">
        <v>22.112089519421946</v>
      </c>
      <c r="Q167" s="735">
        <v>15.05755409271006</v>
      </c>
      <c r="R167" s="735">
        <v>20.88731028086886</v>
      </c>
      <c r="S167" s="735">
        <v>21.27509599899512</v>
      </c>
      <c r="T167" s="735">
        <v>21.225818813948255</v>
      </c>
      <c r="U167" s="735">
        <v>19.070006174748308</v>
      </c>
      <c r="V167" s="735">
        <v>17.784150032137259</v>
      </c>
      <c r="W167" s="735">
        <v>20.88731028086886</v>
      </c>
    </row>
    <row r="168" spans="1:23" ht="9.75" customHeight="1">
      <c r="A168" s="732">
        <v>2022</v>
      </c>
      <c r="B168" s="735">
        <v>20.106696881000428</v>
      </c>
      <c r="C168" s="735">
        <v>21.327084813687495</v>
      </c>
      <c r="D168" s="735">
        <v>23.42794239600137</v>
      </c>
      <c r="E168" s="735">
        <v>19.318451592010501</v>
      </c>
      <c r="F168" s="735">
        <v>27.142893418653625</v>
      </c>
      <c r="G168" s="735">
        <v>35.284091580155</v>
      </c>
      <c r="H168" s="735">
        <v>24.556510798329018</v>
      </c>
      <c r="I168" s="735">
        <v>20.116234291736699</v>
      </c>
      <c r="J168" s="735">
        <v>18.795967242397204</v>
      </c>
      <c r="K168" s="735">
        <v>23.31984006852154</v>
      </c>
      <c r="L168" s="735">
        <v>18.742117623195355</v>
      </c>
      <c r="M168" s="735">
        <v>20.102259695614439</v>
      </c>
      <c r="N168" s="735">
        <v>19.379921458776245</v>
      </c>
      <c r="O168" s="735">
        <v>17.637110407833035</v>
      </c>
      <c r="P168" s="735">
        <v>23.358240617639741</v>
      </c>
      <c r="Q168" s="735">
        <v>15.623927331296052</v>
      </c>
      <c r="R168" s="735">
        <v>21.897701726027908</v>
      </c>
      <c r="S168" s="735">
        <v>22.323956079352584</v>
      </c>
      <c r="T168" s="735">
        <v>22.263061744292301</v>
      </c>
      <c r="U168" s="735">
        <v>19.965705930956883</v>
      </c>
      <c r="V168" s="735">
        <v>18.540025055802733</v>
      </c>
      <c r="W168" s="735">
        <v>21.897701726027908</v>
      </c>
    </row>
    <row r="169" spans="1:23">
      <c r="A169" s="226"/>
    </row>
    <row r="170" spans="1:23">
      <c r="A170" s="226"/>
    </row>
    <row r="171" spans="1:23">
      <c r="A171" s="226"/>
    </row>
    <row r="172" spans="1:23">
      <c r="A172" s="226"/>
    </row>
    <row r="173" spans="1:23">
      <c r="A173" s="226"/>
    </row>
    <row r="174" spans="1:23">
      <c r="A174" s="226"/>
    </row>
    <row r="177" spans="1:1">
      <c r="A177" s="226">
        <v>2035</v>
      </c>
    </row>
    <row r="178" spans="1:1">
      <c r="A178" s="226">
        <v>2036</v>
      </c>
    </row>
    <row r="179" spans="1:1">
      <c r="A179" s="226">
        <v>2037</v>
      </c>
    </row>
    <row r="180" spans="1:1">
      <c r="A180" s="226">
        <v>2038</v>
      </c>
    </row>
    <row r="181" spans="1:1">
      <c r="A181" s="226">
        <v>2039</v>
      </c>
    </row>
    <row r="182" spans="1:1">
      <c r="A182"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27" tooltip="zurück zum Inhaltsverzeichnis" display="zurück"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81"/>
  <sheetViews>
    <sheetView topLeftCell="B109" workbookViewId="0">
      <selection activeCell="A169" sqref="A169:A174"/>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45" t="s">
        <v>28</v>
      </c>
      <c r="L1"/>
      <c r="M1"/>
      <c r="N1"/>
      <c r="O1"/>
      <c r="P1"/>
      <c r="Q1"/>
      <c r="R1"/>
      <c r="S1"/>
      <c r="T1"/>
      <c r="U1"/>
      <c r="V1"/>
      <c r="W1"/>
    </row>
    <row r="2" spans="1:23" ht="13.5" customHeight="1">
      <c r="A2"/>
      <c r="B2" s="229" t="s">
        <v>67</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38">
        <v>1991</v>
      </c>
      <c r="B6" s="739">
        <v>48980.133999999998</v>
      </c>
      <c r="C6" s="739">
        <v>56701.192000000003</v>
      </c>
      <c r="D6" s="739">
        <v>16880.254000000001</v>
      </c>
      <c r="E6" s="739">
        <v>1905.008</v>
      </c>
      <c r="F6" s="739">
        <v>3529.9459999999999</v>
      </c>
      <c r="G6" s="739">
        <v>17666.511999999999</v>
      </c>
      <c r="H6" s="739">
        <v>40586.258000000002</v>
      </c>
      <c r="I6" s="739">
        <v>1225.8140000000001</v>
      </c>
      <c r="J6" s="739">
        <v>27306.880000000001</v>
      </c>
      <c r="K6" s="739">
        <v>75814.845000000001</v>
      </c>
      <c r="L6" s="739">
        <v>12300.566000000001</v>
      </c>
      <c r="M6" s="739">
        <v>4179.8779999999997</v>
      </c>
      <c r="N6" s="739">
        <v>3805.5129999999999</v>
      </c>
      <c r="O6" s="739">
        <v>1613.174</v>
      </c>
      <c r="P6" s="739">
        <v>10965.013000000001</v>
      </c>
      <c r="Q6" s="739">
        <v>1520.0150000000001</v>
      </c>
      <c r="R6" s="739">
        <v>324981</v>
      </c>
      <c r="S6" s="739">
        <v>314911.478</v>
      </c>
      <c r="T6" s="739">
        <v>298031.22399999999</v>
      </c>
      <c r="U6" s="739">
        <v>26949.777999999998</v>
      </c>
      <c r="V6" s="739">
        <v>10069.523999999999</v>
      </c>
      <c r="W6" s="739">
        <v>324981</v>
      </c>
    </row>
    <row r="7" spans="1:23" ht="9.75" customHeight="1">
      <c r="A7" s="738">
        <v>1992</v>
      </c>
      <c r="B7" s="739">
        <v>53722.476000000002</v>
      </c>
      <c r="C7" s="739">
        <v>63998.334000000003</v>
      </c>
      <c r="D7" s="739">
        <v>19810.227999999999</v>
      </c>
      <c r="E7" s="739">
        <v>2457.7260000000001</v>
      </c>
      <c r="F7" s="739">
        <v>3750.7190000000001</v>
      </c>
      <c r="G7" s="739">
        <v>19202.455000000002</v>
      </c>
      <c r="H7" s="739">
        <v>43532.843999999997</v>
      </c>
      <c r="I7" s="739">
        <v>1599.0029999999999</v>
      </c>
      <c r="J7" s="739">
        <v>30250.707999999999</v>
      </c>
      <c r="K7" s="739">
        <v>82979.163</v>
      </c>
      <c r="L7" s="739">
        <v>13392.011</v>
      </c>
      <c r="M7" s="739">
        <v>4543.8919999999998</v>
      </c>
      <c r="N7" s="739">
        <v>4954.04</v>
      </c>
      <c r="O7" s="739">
        <v>2259.203</v>
      </c>
      <c r="P7" s="739">
        <v>11757.527</v>
      </c>
      <c r="Q7" s="739">
        <v>2012.664</v>
      </c>
      <c r="R7" s="739">
        <v>360223</v>
      </c>
      <c r="S7" s="739">
        <v>346940.35700000002</v>
      </c>
      <c r="T7" s="739">
        <v>327130.12900000002</v>
      </c>
      <c r="U7" s="739">
        <v>33092.864000000001</v>
      </c>
      <c r="V7" s="739">
        <v>13282.636</v>
      </c>
      <c r="W7" s="739">
        <v>360223</v>
      </c>
    </row>
    <row r="8" spans="1:23" ht="9.75" customHeight="1">
      <c r="A8" s="738">
        <v>1993</v>
      </c>
      <c r="B8" s="739">
        <v>57330.616999999998</v>
      </c>
      <c r="C8" s="739">
        <v>69456.510999999999</v>
      </c>
      <c r="D8" s="739">
        <v>22760.952000000001</v>
      </c>
      <c r="E8" s="739">
        <v>3926.1509999999998</v>
      </c>
      <c r="F8" s="739">
        <v>4000.6840000000002</v>
      </c>
      <c r="G8" s="739">
        <v>20278.420999999998</v>
      </c>
      <c r="H8" s="739">
        <v>47012.913</v>
      </c>
      <c r="I8" s="739">
        <v>2576.529</v>
      </c>
      <c r="J8" s="739">
        <v>33024.432000000001</v>
      </c>
      <c r="K8" s="739">
        <v>88649.801999999996</v>
      </c>
      <c r="L8" s="739">
        <v>14423.083000000001</v>
      </c>
      <c r="M8" s="739">
        <v>4815.6279999999997</v>
      </c>
      <c r="N8" s="739">
        <v>7855.5330000000004</v>
      </c>
      <c r="O8" s="739">
        <v>3649.2950000000001</v>
      </c>
      <c r="P8" s="739">
        <v>12459.397000000001</v>
      </c>
      <c r="Q8" s="739">
        <v>3248.0459999999998</v>
      </c>
      <c r="R8" s="739">
        <v>395468</v>
      </c>
      <c r="S8" s="739">
        <v>374212.44</v>
      </c>
      <c r="T8" s="739">
        <v>351451.48800000001</v>
      </c>
      <c r="U8" s="739">
        <v>44016.506000000001</v>
      </c>
      <c r="V8" s="739">
        <v>21255.554</v>
      </c>
      <c r="W8" s="739">
        <v>395468</v>
      </c>
    </row>
    <row r="9" spans="1:23" ht="9.75" customHeight="1">
      <c r="A9" s="738">
        <v>1994</v>
      </c>
      <c r="B9" s="739">
        <v>59433.635999999999</v>
      </c>
      <c r="C9" s="739">
        <v>71039.411999999997</v>
      </c>
      <c r="D9" s="739">
        <v>23706.808000000001</v>
      </c>
      <c r="E9" s="739">
        <v>4961.6409999999996</v>
      </c>
      <c r="F9" s="739">
        <v>3978.748</v>
      </c>
      <c r="G9" s="739">
        <v>20450.448</v>
      </c>
      <c r="H9" s="739">
        <v>48106.709000000003</v>
      </c>
      <c r="I9" s="739">
        <v>3235.7310000000002</v>
      </c>
      <c r="J9" s="739">
        <v>34396.957000000002</v>
      </c>
      <c r="K9" s="739">
        <v>90197.057000000001</v>
      </c>
      <c r="L9" s="739">
        <v>15001.733</v>
      </c>
      <c r="M9" s="739">
        <v>4953.6639999999998</v>
      </c>
      <c r="N9" s="739">
        <v>9868.8359999999993</v>
      </c>
      <c r="O9" s="739">
        <v>4538.1270000000004</v>
      </c>
      <c r="P9" s="739">
        <v>12822.981</v>
      </c>
      <c r="Q9" s="739">
        <v>4155.5119999999997</v>
      </c>
      <c r="R9" s="739">
        <v>410848</v>
      </c>
      <c r="S9" s="739">
        <v>384088.15299999999</v>
      </c>
      <c r="T9" s="739">
        <v>360381.34499999997</v>
      </c>
      <c r="U9" s="739">
        <v>50466.654999999999</v>
      </c>
      <c r="V9" s="739">
        <v>26759.847000000002</v>
      </c>
      <c r="W9" s="739">
        <v>410848</v>
      </c>
    </row>
    <row r="10" spans="1:23" ht="15" customHeight="1">
      <c r="A10" s="738">
        <v>1995</v>
      </c>
      <c r="B10" s="739">
        <v>62345.961000000003</v>
      </c>
      <c r="C10" s="739">
        <v>74346.676999999996</v>
      </c>
      <c r="D10" s="739">
        <v>24144.014999999999</v>
      </c>
      <c r="E10" s="739">
        <v>5714.8559999999998</v>
      </c>
      <c r="F10" s="739">
        <v>4077.5250000000001</v>
      </c>
      <c r="G10" s="739">
        <v>21372.766</v>
      </c>
      <c r="H10" s="739">
        <v>50117.817999999999</v>
      </c>
      <c r="I10" s="739">
        <v>3905.6840000000002</v>
      </c>
      <c r="J10" s="739">
        <v>35060.474999999999</v>
      </c>
      <c r="K10" s="739">
        <v>94637.285000000003</v>
      </c>
      <c r="L10" s="739">
        <v>15561.106</v>
      </c>
      <c r="M10" s="739">
        <v>5296.6940000000004</v>
      </c>
      <c r="N10" s="739">
        <v>11597.677</v>
      </c>
      <c r="O10" s="739">
        <v>5209.9309999999996</v>
      </c>
      <c r="P10" s="739">
        <v>13421.563</v>
      </c>
      <c r="Q10" s="739">
        <v>4848.9690000000001</v>
      </c>
      <c r="R10" s="739">
        <v>431659</v>
      </c>
      <c r="S10" s="739">
        <v>400381.88500000001</v>
      </c>
      <c r="T10" s="739">
        <v>376237.87</v>
      </c>
      <c r="U10" s="739">
        <v>55421.131999999998</v>
      </c>
      <c r="V10" s="739">
        <v>31277.116999999998</v>
      </c>
      <c r="W10" s="739">
        <v>431659</v>
      </c>
    </row>
    <row r="11" spans="1:23" ht="9.75" customHeight="1">
      <c r="A11" s="738">
        <v>1996</v>
      </c>
      <c r="B11" s="739">
        <v>64565.370999999999</v>
      </c>
      <c r="C11" s="739">
        <v>77430.603000000003</v>
      </c>
      <c r="D11" s="739">
        <v>24395.174999999999</v>
      </c>
      <c r="E11" s="739">
        <v>6338.8320000000003</v>
      </c>
      <c r="F11" s="739">
        <v>4224.9399999999996</v>
      </c>
      <c r="G11" s="739">
        <v>22672.14</v>
      </c>
      <c r="H11" s="739">
        <v>52848.784</v>
      </c>
      <c r="I11" s="739">
        <v>4401.6769999999997</v>
      </c>
      <c r="J11" s="739">
        <v>35211.277000000002</v>
      </c>
      <c r="K11" s="739">
        <v>98782.997000000003</v>
      </c>
      <c r="L11" s="739">
        <v>15955.206</v>
      </c>
      <c r="M11" s="739">
        <v>5651.9830000000002</v>
      </c>
      <c r="N11" s="739">
        <v>12821.181</v>
      </c>
      <c r="O11" s="739">
        <v>5724.5</v>
      </c>
      <c r="P11" s="739">
        <v>13949.594999999999</v>
      </c>
      <c r="Q11" s="739">
        <v>5388.7460000000001</v>
      </c>
      <c r="R11" s="739">
        <v>450363</v>
      </c>
      <c r="S11" s="739">
        <v>415688.071</v>
      </c>
      <c r="T11" s="739">
        <v>391292.89600000001</v>
      </c>
      <c r="U11" s="739">
        <v>59070.110999999997</v>
      </c>
      <c r="V11" s="739">
        <v>34674.936000000002</v>
      </c>
      <c r="W11" s="739">
        <v>450363</v>
      </c>
    </row>
    <row r="12" spans="1:23" ht="9.75" customHeight="1">
      <c r="A12" s="738">
        <v>1997</v>
      </c>
      <c r="B12" s="739">
        <v>65011.112000000001</v>
      </c>
      <c r="C12" s="739">
        <v>79983.008000000002</v>
      </c>
      <c r="D12" s="739">
        <v>23498.905999999999</v>
      </c>
      <c r="E12" s="739">
        <v>6629.4409999999998</v>
      </c>
      <c r="F12" s="739">
        <v>4310.299</v>
      </c>
      <c r="G12" s="739">
        <v>23364.348000000002</v>
      </c>
      <c r="H12" s="739">
        <v>53740.042000000001</v>
      </c>
      <c r="I12" s="739">
        <v>4596.1819999999998</v>
      </c>
      <c r="J12" s="739">
        <v>35861.417000000001</v>
      </c>
      <c r="K12" s="739">
        <v>101824.932</v>
      </c>
      <c r="L12" s="739">
        <v>16193.322</v>
      </c>
      <c r="M12" s="739">
        <v>5732.3370000000004</v>
      </c>
      <c r="N12" s="739">
        <v>13515.206</v>
      </c>
      <c r="O12" s="739">
        <v>6280.2539999999999</v>
      </c>
      <c r="P12" s="739">
        <v>14332.414000000001</v>
      </c>
      <c r="Q12" s="739">
        <v>5984.7749999999996</v>
      </c>
      <c r="R12" s="739">
        <v>460858</v>
      </c>
      <c r="S12" s="739">
        <v>423852.13699999999</v>
      </c>
      <c r="T12" s="739">
        <v>400353.23100000003</v>
      </c>
      <c r="U12" s="739">
        <v>60504.764000000003</v>
      </c>
      <c r="V12" s="739">
        <v>37005.858</v>
      </c>
      <c r="W12" s="739">
        <v>460858</v>
      </c>
    </row>
    <row r="13" spans="1:23" ht="9.75" customHeight="1">
      <c r="A13" s="738">
        <v>1998</v>
      </c>
      <c r="B13" s="739">
        <v>66091.180999999997</v>
      </c>
      <c r="C13" s="739">
        <v>81537.717999999993</v>
      </c>
      <c r="D13" s="739">
        <v>23874.576000000001</v>
      </c>
      <c r="E13" s="739">
        <v>7162.6450000000004</v>
      </c>
      <c r="F13" s="739">
        <v>4435.317</v>
      </c>
      <c r="G13" s="739">
        <v>23610.218000000001</v>
      </c>
      <c r="H13" s="739">
        <v>54686.536999999997</v>
      </c>
      <c r="I13" s="739">
        <v>4964.8540000000003</v>
      </c>
      <c r="J13" s="739">
        <v>35692.578000000001</v>
      </c>
      <c r="K13" s="739">
        <v>103481.39599999999</v>
      </c>
      <c r="L13" s="739">
        <v>16493.489000000001</v>
      </c>
      <c r="M13" s="739">
        <v>5752.3540000000003</v>
      </c>
      <c r="N13" s="739">
        <v>14080.007</v>
      </c>
      <c r="O13" s="739">
        <v>6865.6629999999996</v>
      </c>
      <c r="P13" s="739">
        <v>14445.102999999999</v>
      </c>
      <c r="Q13" s="739">
        <v>6545.37</v>
      </c>
      <c r="R13" s="739">
        <v>469719</v>
      </c>
      <c r="S13" s="739">
        <v>430100.467</v>
      </c>
      <c r="T13" s="739">
        <v>406225.891</v>
      </c>
      <c r="U13" s="739">
        <v>63493.114999999998</v>
      </c>
      <c r="V13" s="739">
        <v>39618.538999999997</v>
      </c>
      <c r="W13" s="739">
        <v>469719</v>
      </c>
    </row>
    <row r="14" spans="1:23" ht="9.75" customHeight="1">
      <c r="A14" s="738">
        <v>1999</v>
      </c>
      <c r="B14" s="739">
        <v>71287.528999999995</v>
      </c>
      <c r="C14" s="739">
        <v>86632.502999999997</v>
      </c>
      <c r="D14" s="739">
        <v>24047.644</v>
      </c>
      <c r="E14" s="739">
        <v>7947.0150000000003</v>
      </c>
      <c r="F14" s="739">
        <v>4534.7179999999998</v>
      </c>
      <c r="G14" s="739">
        <v>25285.26</v>
      </c>
      <c r="H14" s="739">
        <v>58214.281999999999</v>
      </c>
      <c r="I14" s="739">
        <v>5412.4040000000005</v>
      </c>
      <c r="J14" s="739">
        <v>36821.233</v>
      </c>
      <c r="K14" s="739">
        <v>107516.14599999999</v>
      </c>
      <c r="L14" s="739">
        <v>17390.523000000001</v>
      </c>
      <c r="M14" s="739">
        <v>6043.0469999999996</v>
      </c>
      <c r="N14" s="739">
        <v>14527.531000000001</v>
      </c>
      <c r="O14" s="739">
        <v>7148.7309999999998</v>
      </c>
      <c r="P14" s="739">
        <v>14765.651</v>
      </c>
      <c r="Q14" s="739">
        <v>6863.7920000000004</v>
      </c>
      <c r="R14" s="739">
        <v>494438</v>
      </c>
      <c r="S14" s="739">
        <v>452538.53600000002</v>
      </c>
      <c r="T14" s="739">
        <v>428490.89199999999</v>
      </c>
      <c r="U14" s="739">
        <v>65947.116999999998</v>
      </c>
      <c r="V14" s="739">
        <v>41899.472999999998</v>
      </c>
      <c r="W14" s="739">
        <v>494438</v>
      </c>
    </row>
    <row r="15" spans="1:23" ht="15" customHeight="1">
      <c r="A15" s="738">
        <v>2000</v>
      </c>
      <c r="B15" s="739">
        <v>69094.123999999996</v>
      </c>
      <c r="C15" s="739">
        <v>90044.078999999998</v>
      </c>
      <c r="D15" s="739">
        <v>23859.155999999999</v>
      </c>
      <c r="E15" s="739">
        <v>8177.6090000000004</v>
      </c>
      <c r="F15" s="739">
        <v>4523.6279999999997</v>
      </c>
      <c r="G15" s="739">
        <v>24965.846000000001</v>
      </c>
      <c r="H15" s="739">
        <v>59083.213000000003</v>
      </c>
      <c r="I15" s="739">
        <v>5504.9930000000004</v>
      </c>
      <c r="J15" s="739">
        <v>38042.432999999997</v>
      </c>
      <c r="K15" s="739">
        <v>108072.18700000001</v>
      </c>
      <c r="L15" s="739">
        <v>17482.929</v>
      </c>
      <c r="M15" s="739">
        <v>6101.9170000000004</v>
      </c>
      <c r="N15" s="739">
        <v>14560.272999999999</v>
      </c>
      <c r="O15" s="739">
        <v>7347.4629999999997</v>
      </c>
      <c r="P15" s="739">
        <v>14910.134</v>
      </c>
      <c r="Q15" s="739">
        <v>7101.02</v>
      </c>
      <c r="R15" s="739">
        <v>498871</v>
      </c>
      <c r="S15" s="739">
        <v>456179.64600000001</v>
      </c>
      <c r="T15" s="739">
        <v>432320.49</v>
      </c>
      <c r="U15" s="739">
        <v>66550.513999999996</v>
      </c>
      <c r="V15" s="739">
        <v>42691.358</v>
      </c>
      <c r="W15" s="739">
        <v>498871</v>
      </c>
    </row>
    <row r="16" spans="1:23" s="242" customFormat="1" ht="15" customHeight="1">
      <c r="A16" s="738">
        <v>2001</v>
      </c>
      <c r="B16" s="739">
        <v>72459.680999999997</v>
      </c>
      <c r="C16" s="739">
        <v>95004.39</v>
      </c>
      <c r="D16" s="739">
        <v>24632.608</v>
      </c>
      <c r="E16" s="739">
        <v>9151.3340000000007</v>
      </c>
      <c r="F16" s="739">
        <v>4655.0320000000002</v>
      </c>
      <c r="G16" s="739">
        <v>25904.827000000001</v>
      </c>
      <c r="H16" s="739">
        <v>62465.877999999997</v>
      </c>
      <c r="I16" s="739">
        <v>5772.0079999999998</v>
      </c>
      <c r="J16" s="739">
        <v>38013.504999999997</v>
      </c>
      <c r="K16" s="739">
        <v>111109.548</v>
      </c>
      <c r="L16" s="739">
        <v>18210.437999999998</v>
      </c>
      <c r="M16" s="739">
        <v>5912.2719999999999</v>
      </c>
      <c r="N16" s="739">
        <v>15645.545</v>
      </c>
      <c r="O16" s="739">
        <v>7434.6220000000003</v>
      </c>
      <c r="P16" s="739">
        <v>15161.915999999999</v>
      </c>
      <c r="Q16" s="739">
        <v>7459.3990000000003</v>
      </c>
      <c r="R16" s="739">
        <v>518993</v>
      </c>
      <c r="S16" s="739">
        <v>473530.09499999997</v>
      </c>
      <c r="T16" s="739">
        <v>448897.48700000002</v>
      </c>
      <c r="U16" s="739">
        <v>70095.516000000003</v>
      </c>
      <c r="V16" s="739">
        <v>45462.908000000003</v>
      </c>
      <c r="W16" s="739">
        <v>518993</v>
      </c>
    </row>
    <row r="17" spans="1:23" ht="9.75" customHeight="1">
      <c r="A17" s="738">
        <v>2002</v>
      </c>
      <c r="B17" s="739">
        <v>74761.547000000006</v>
      </c>
      <c r="C17" s="739">
        <v>100443.577</v>
      </c>
      <c r="D17" s="739">
        <v>24335.805</v>
      </c>
      <c r="E17" s="739">
        <v>9624.6110000000008</v>
      </c>
      <c r="F17" s="739">
        <v>4830.5619999999999</v>
      </c>
      <c r="G17" s="739">
        <v>26093.493999999999</v>
      </c>
      <c r="H17" s="739">
        <v>62085.468000000001</v>
      </c>
      <c r="I17" s="739">
        <v>5963.9380000000001</v>
      </c>
      <c r="J17" s="739">
        <v>39439.627</v>
      </c>
      <c r="K17" s="739">
        <v>115017.89</v>
      </c>
      <c r="L17" s="739">
        <v>18839.537</v>
      </c>
      <c r="M17" s="739">
        <v>5983.5060000000003</v>
      </c>
      <c r="N17" s="739">
        <v>16896.861000000001</v>
      </c>
      <c r="O17" s="739">
        <v>7905.95</v>
      </c>
      <c r="P17" s="739">
        <v>15026.603999999999</v>
      </c>
      <c r="Q17" s="739">
        <v>7627.0209999999997</v>
      </c>
      <c r="R17" s="739">
        <v>534876</v>
      </c>
      <c r="S17" s="739">
        <v>486857.61700000003</v>
      </c>
      <c r="T17" s="739">
        <v>462521.81199999998</v>
      </c>
      <c r="U17" s="739">
        <v>72354.186000000002</v>
      </c>
      <c r="V17" s="739">
        <v>48018.381000000001</v>
      </c>
      <c r="W17" s="739">
        <v>534876</v>
      </c>
    </row>
    <row r="18" spans="1:23" ht="9.75" customHeight="1">
      <c r="A18" s="738">
        <v>2003</v>
      </c>
      <c r="B18" s="739">
        <v>75788.417000000001</v>
      </c>
      <c r="C18" s="739">
        <v>99002.218999999997</v>
      </c>
      <c r="D18" s="739">
        <v>24701.49</v>
      </c>
      <c r="E18" s="739">
        <v>10281.19</v>
      </c>
      <c r="F18" s="739">
        <v>4953.0789999999997</v>
      </c>
      <c r="G18" s="739">
        <v>27065.112000000001</v>
      </c>
      <c r="H18" s="739">
        <v>66324.144</v>
      </c>
      <c r="I18" s="739">
        <v>6156.8519999999999</v>
      </c>
      <c r="J18" s="739">
        <v>39649.368999999999</v>
      </c>
      <c r="K18" s="739">
        <v>116874.598</v>
      </c>
      <c r="L18" s="739">
        <v>19729.803</v>
      </c>
      <c r="M18" s="739">
        <v>6062.9989999999998</v>
      </c>
      <c r="N18" s="739">
        <v>17615.429</v>
      </c>
      <c r="O18" s="739">
        <v>8019.4430000000002</v>
      </c>
      <c r="P18" s="739">
        <v>15259.165000000001</v>
      </c>
      <c r="Q18" s="739">
        <v>7942.6859999999997</v>
      </c>
      <c r="R18" s="739">
        <v>545426</v>
      </c>
      <c r="S18" s="739">
        <v>495410.39500000002</v>
      </c>
      <c r="T18" s="739">
        <v>470708.90500000003</v>
      </c>
      <c r="U18" s="739">
        <v>74717.09</v>
      </c>
      <c r="V18" s="739">
        <v>50015.6</v>
      </c>
      <c r="W18" s="739">
        <v>545426</v>
      </c>
    </row>
    <row r="19" spans="1:23" ht="9.75" customHeight="1">
      <c r="A19" s="738">
        <v>2004</v>
      </c>
      <c r="B19" s="739">
        <v>76611.524999999994</v>
      </c>
      <c r="C19" s="739">
        <v>103876.738</v>
      </c>
      <c r="D19" s="739">
        <v>24490.33</v>
      </c>
      <c r="E19" s="739">
        <v>10473.523999999999</v>
      </c>
      <c r="F19" s="739">
        <v>4980.9620000000004</v>
      </c>
      <c r="G19" s="739">
        <v>27527.475999999999</v>
      </c>
      <c r="H19" s="739">
        <v>67443.111000000004</v>
      </c>
      <c r="I19" s="739">
        <v>6243.5870000000004</v>
      </c>
      <c r="J19" s="739">
        <v>41524.303</v>
      </c>
      <c r="K19" s="739">
        <v>119608.19899999999</v>
      </c>
      <c r="L19" s="739">
        <v>20327.319</v>
      </c>
      <c r="M19" s="739">
        <v>6146.8</v>
      </c>
      <c r="N19" s="739">
        <v>17825.375</v>
      </c>
      <c r="O19" s="739">
        <v>8247.7240000000002</v>
      </c>
      <c r="P19" s="739">
        <v>15411.298000000001</v>
      </c>
      <c r="Q19" s="739">
        <v>7989.7209999999995</v>
      </c>
      <c r="R19" s="739">
        <v>558728</v>
      </c>
      <c r="S19" s="739">
        <v>507948.06099999999</v>
      </c>
      <c r="T19" s="739">
        <v>483457.73100000003</v>
      </c>
      <c r="U19" s="739">
        <v>75270.260999999999</v>
      </c>
      <c r="V19" s="739">
        <v>50779.930999999997</v>
      </c>
      <c r="W19" s="739">
        <v>558728</v>
      </c>
    </row>
    <row r="20" spans="1:23" ht="9.75" customHeight="1">
      <c r="A20" s="738">
        <v>2005</v>
      </c>
      <c r="B20" s="739">
        <v>76480.38</v>
      </c>
      <c r="C20" s="739">
        <v>106156.201</v>
      </c>
      <c r="D20" s="739">
        <v>24533.118999999999</v>
      </c>
      <c r="E20" s="739">
        <v>11004.795</v>
      </c>
      <c r="F20" s="739">
        <v>5037.5990000000002</v>
      </c>
      <c r="G20" s="739">
        <v>27878.718000000001</v>
      </c>
      <c r="H20" s="739">
        <v>67482.172000000006</v>
      </c>
      <c r="I20" s="739">
        <v>6352.1679999999997</v>
      </c>
      <c r="J20" s="739">
        <v>44796.345000000001</v>
      </c>
      <c r="K20" s="739">
        <v>119856.33100000001</v>
      </c>
      <c r="L20" s="739">
        <v>20456.903999999999</v>
      </c>
      <c r="M20" s="739">
        <v>6351.1980000000003</v>
      </c>
      <c r="N20" s="739">
        <v>18100.796999999999</v>
      </c>
      <c r="O20" s="739">
        <v>8366.2540000000008</v>
      </c>
      <c r="P20" s="739">
        <v>15611.269</v>
      </c>
      <c r="Q20" s="739">
        <v>7987.7439999999997</v>
      </c>
      <c r="R20" s="739">
        <v>566452</v>
      </c>
      <c r="S20" s="739">
        <v>514640.23599999998</v>
      </c>
      <c r="T20" s="739">
        <v>490107.11700000003</v>
      </c>
      <c r="U20" s="739">
        <v>76344.876999999993</v>
      </c>
      <c r="V20" s="739">
        <v>51811.758000000002</v>
      </c>
      <c r="W20" s="739">
        <v>566452</v>
      </c>
    </row>
    <row r="21" spans="1:23" ht="15" customHeight="1">
      <c r="A21" s="738">
        <v>2006</v>
      </c>
      <c r="B21" s="739">
        <v>79142.835000000006</v>
      </c>
      <c r="C21" s="739">
        <v>110520.19100000001</v>
      </c>
      <c r="D21" s="739">
        <v>25789.096000000001</v>
      </c>
      <c r="E21" s="739">
        <v>11869.736999999999</v>
      </c>
      <c r="F21" s="739">
        <v>5184.0510000000004</v>
      </c>
      <c r="G21" s="739">
        <v>27715.359</v>
      </c>
      <c r="H21" s="739">
        <v>69360.565000000002</v>
      </c>
      <c r="I21" s="739">
        <v>6616.567</v>
      </c>
      <c r="J21" s="739">
        <v>47283.442999999999</v>
      </c>
      <c r="K21" s="739">
        <v>124172.724</v>
      </c>
      <c r="L21" s="739">
        <v>21046.648000000001</v>
      </c>
      <c r="M21" s="739">
        <v>6414.93</v>
      </c>
      <c r="N21" s="739">
        <v>18711.013999999999</v>
      </c>
      <c r="O21" s="739">
        <v>8767.2579999999998</v>
      </c>
      <c r="P21" s="739">
        <v>15832.064</v>
      </c>
      <c r="Q21" s="739">
        <v>8438.52</v>
      </c>
      <c r="R21" s="739">
        <v>586865</v>
      </c>
      <c r="S21" s="739">
        <v>532461.90599999996</v>
      </c>
      <c r="T21" s="739">
        <v>506672.81</v>
      </c>
      <c r="U21" s="739">
        <v>80192.191999999995</v>
      </c>
      <c r="V21" s="739">
        <v>54403.095999999998</v>
      </c>
      <c r="W21" s="739">
        <v>586865</v>
      </c>
    </row>
    <row r="22" spans="1:23" ht="9.75" customHeight="1">
      <c r="A22" s="738">
        <v>2007</v>
      </c>
      <c r="B22" s="739">
        <v>82501.554999999993</v>
      </c>
      <c r="C22" s="739">
        <v>114451.66099999999</v>
      </c>
      <c r="D22" s="739">
        <v>27429.374</v>
      </c>
      <c r="E22" s="739">
        <v>12171.615</v>
      </c>
      <c r="F22" s="739">
        <v>5342.473</v>
      </c>
      <c r="G22" s="739">
        <v>28065.368999999999</v>
      </c>
      <c r="H22" s="739">
        <v>71757.380999999994</v>
      </c>
      <c r="I22" s="739">
        <v>6855.4679999999998</v>
      </c>
      <c r="J22" s="739">
        <v>50503.951999999997</v>
      </c>
      <c r="K22" s="739">
        <v>131177.96900000001</v>
      </c>
      <c r="L22" s="739">
        <v>21645.402999999998</v>
      </c>
      <c r="M22" s="739">
        <v>6625.9269999999997</v>
      </c>
      <c r="N22" s="739">
        <v>19351.436000000002</v>
      </c>
      <c r="O22" s="739">
        <v>9187.7260000000006</v>
      </c>
      <c r="P22" s="739">
        <v>16233.277</v>
      </c>
      <c r="Q22" s="739">
        <v>8752.4249999999993</v>
      </c>
      <c r="R22" s="739">
        <v>612053</v>
      </c>
      <c r="S22" s="739">
        <v>555734.34100000001</v>
      </c>
      <c r="T22" s="739">
        <v>528304.96699999995</v>
      </c>
      <c r="U22" s="739">
        <v>83748.043999999994</v>
      </c>
      <c r="V22" s="739">
        <v>56318.67</v>
      </c>
      <c r="W22" s="739">
        <v>612053</v>
      </c>
    </row>
    <row r="23" spans="1:23" ht="9.75" customHeight="1">
      <c r="A23" s="738">
        <v>2008</v>
      </c>
      <c r="B23" s="739">
        <v>84659.463000000003</v>
      </c>
      <c r="C23" s="739">
        <v>114208.367</v>
      </c>
      <c r="D23" s="739">
        <v>29149.037</v>
      </c>
      <c r="E23" s="739">
        <v>12317.254999999999</v>
      </c>
      <c r="F23" s="739">
        <v>5551.5510000000004</v>
      </c>
      <c r="G23" s="739">
        <v>27918.286</v>
      </c>
      <c r="H23" s="739">
        <v>73369.297999999995</v>
      </c>
      <c r="I23" s="739">
        <v>7039.6019999999999</v>
      </c>
      <c r="J23" s="739">
        <v>51658.688000000002</v>
      </c>
      <c r="K23" s="739">
        <v>134018.38200000001</v>
      </c>
      <c r="L23" s="739">
        <v>21970.296999999999</v>
      </c>
      <c r="M23" s="739">
        <v>6687.9539999999997</v>
      </c>
      <c r="N23" s="739">
        <v>19570.214</v>
      </c>
      <c r="O23" s="739">
        <v>9524.7479999999996</v>
      </c>
      <c r="P23" s="739">
        <v>16443.227999999999</v>
      </c>
      <c r="Q23" s="739">
        <v>8789.643</v>
      </c>
      <c r="R23" s="739">
        <v>622876</v>
      </c>
      <c r="S23" s="739">
        <v>565634.55099999998</v>
      </c>
      <c r="T23" s="739">
        <v>536485.51399999997</v>
      </c>
      <c r="U23" s="739">
        <v>86390.498999999996</v>
      </c>
      <c r="V23" s="739">
        <v>57241.462</v>
      </c>
      <c r="W23" s="739">
        <v>622876</v>
      </c>
    </row>
    <row r="24" spans="1:23" ht="9.75" customHeight="1">
      <c r="A24" s="738">
        <v>2009</v>
      </c>
      <c r="B24" s="739">
        <v>81089.168000000005</v>
      </c>
      <c r="C24" s="739">
        <v>111875.549</v>
      </c>
      <c r="D24" s="739">
        <v>29160.918000000001</v>
      </c>
      <c r="E24" s="739">
        <v>12119.272999999999</v>
      </c>
      <c r="F24" s="739">
        <v>5333.2560000000003</v>
      </c>
      <c r="G24" s="739">
        <v>27675.74</v>
      </c>
      <c r="H24" s="739">
        <v>70864.074999999997</v>
      </c>
      <c r="I24" s="739">
        <v>7072.223</v>
      </c>
      <c r="J24" s="739">
        <v>51526.201000000001</v>
      </c>
      <c r="K24" s="739">
        <v>129816.01700000001</v>
      </c>
      <c r="L24" s="739">
        <v>21842.028999999999</v>
      </c>
      <c r="M24" s="739">
        <v>6268.64</v>
      </c>
      <c r="N24" s="739">
        <v>19016.255000000001</v>
      </c>
      <c r="O24" s="739">
        <v>9539.8649999999998</v>
      </c>
      <c r="P24" s="739">
        <v>16248.468999999999</v>
      </c>
      <c r="Q24" s="739">
        <v>8715.3220000000001</v>
      </c>
      <c r="R24" s="739">
        <v>608163</v>
      </c>
      <c r="S24" s="739">
        <v>551700.06200000003</v>
      </c>
      <c r="T24" s="739">
        <v>522539.14399999997</v>
      </c>
      <c r="U24" s="739">
        <v>85623.856</v>
      </c>
      <c r="V24" s="739">
        <v>56462.938000000002</v>
      </c>
      <c r="W24" s="739">
        <v>608163</v>
      </c>
    </row>
    <row r="25" spans="1:23" ht="9.75" customHeight="1">
      <c r="A25" s="738">
        <v>2010</v>
      </c>
      <c r="B25" s="739">
        <v>84387.111999999994</v>
      </c>
      <c r="C25" s="739">
        <v>114313.014</v>
      </c>
      <c r="D25" s="739">
        <v>30696.522000000001</v>
      </c>
      <c r="E25" s="739">
        <v>12862.329</v>
      </c>
      <c r="F25" s="739">
        <v>5684.6139999999996</v>
      </c>
      <c r="G25" s="739">
        <v>28783.683000000001</v>
      </c>
      <c r="H25" s="739">
        <v>70563.351999999999</v>
      </c>
      <c r="I25" s="739">
        <v>7554.6310000000003</v>
      </c>
      <c r="J25" s="739">
        <v>52132.909</v>
      </c>
      <c r="K25" s="739">
        <v>132783.09599999999</v>
      </c>
      <c r="L25" s="739">
        <v>22745.536</v>
      </c>
      <c r="M25" s="739">
        <v>6457.5429999999997</v>
      </c>
      <c r="N25" s="739">
        <v>19818.474999999999</v>
      </c>
      <c r="O25" s="739">
        <v>9921.0619999999999</v>
      </c>
      <c r="P25" s="739">
        <v>17141.947</v>
      </c>
      <c r="Q25" s="739">
        <v>9049.1569999999992</v>
      </c>
      <c r="R25" s="739">
        <v>624895</v>
      </c>
      <c r="S25" s="739">
        <v>565689.32799999998</v>
      </c>
      <c r="T25" s="739">
        <v>534992.80599999998</v>
      </c>
      <c r="U25" s="739">
        <v>89902.176000000007</v>
      </c>
      <c r="V25" s="739">
        <v>59205.654000000002</v>
      </c>
      <c r="W25" s="739">
        <v>624895</v>
      </c>
    </row>
    <row r="26" spans="1:23" ht="15" customHeight="1">
      <c r="A26" s="738">
        <v>2011</v>
      </c>
      <c r="B26" s="739">
        <v>87797.547000000006</v>
      </c>
      <c r="C26" s="739">
        <v>120543.523</v>
      </c>
      <c r="D26" s="739">
        <v>32072.992999999999</v>
      </c>
      <c r="E26" s="739">
        <v>13116.491</v>
      </c>
      <c r="F26" s="739">
        <v>5972.5919999999996</v>
      </c>
      <c r="G26" s="739">
        <v>29103.039000000001</v>
      </c>
      <c r="H26" s="739">
        <v>73421.006999999998</v>
      </c>
      <c r="I26" s="739">
        <v>7894.3379999999997</v>
      </c>
      <c r="J26" s="739">
        <v>55589.014999999999</v>
      </c>
      <c r="K26" s="739">
        <v>138391.21400000001</v>
      </c>
      <c r="L26" s="739">
        <v>23547.100999999999</v>
      </c>
      <c r="M26" s="739">
        <v>6630.1859999999997</v>
      </c>
      <c r="N26" s="739">
        <v>20577.258000000002</v>
      </c>
      <c r="O26" s="739">
        <v>10085.266</v>
      </c>
      <c r="P26" s="739">
        <v>17137.984</v>
      </c>
      <c r="Q26" s="739">
        <v>9534.4480000000003</v>
      </c>
      <c r="R26" s="739">
        <v>651414</v>
      </c>
      <c r="S26" s="739">
        <v>590206.201</v>
      </c>
      <c r="T26" s="739">
        <v>558133.20799999998</v>
      </c>
      <c r="U26" s="739">
        <v>93280.793999999994</v>
      </c>
      <c r="V26" s="739">
        <v>61207.800999999999</v>
      </c>
      <c r="W26" s="739">
        <v>651414</v>
      </c>
    </row>
    <row r="27" spans="1:23" ht="9.75" customHeight="1">
      <c r="A27" s="738">
        <v>2012</v>
      </c>
      <c r="B27" s="739">
        <v>90246.222999999998</v>
      </c>
      <c r="C27" s="739">
        <v>122922.382</v>
      </c>
      <c r="D27" s="739">
        <v>32603.909</v>
      </c>
      <c r="E27" s="739">
        <v>13002.064</v>
      </c>
      <c r="F27" s="739">
        <v>6042.5870000000004</v>
      </c>
      <c r="G27" s="739">
        <v>28654.487000000001</v>
      </c>
      <c r="H27" s="739">
        <v>72117.562000000005</v>
      </c>
      <c r="I27" s="739">
        <v>7499.9319999999998</v>
      </c>
      <c r="J27" s="739">
        <v>56909.440000000002</v>
      </c>
      <c r="K27" s="739">
        <v>139475.10399999999</v>
      </c>
      <c r="L27" s="739">
        <v>23965.101999999999</v>
      </c>
      <c r="M27" s="739">
        <v>6675.2619999999997</v>
      </c>
      <c r="N27" s="739">
        <v>21197.989000000001</v>
      </c>
      <c r="O27" s="739">
        <v>10251.135</v>
      </c>
      <c r="P27" s="739">
        <v>17661.847000000002</v>
      </c>
      <c r="Q27" s="739">
        <v>9804.98</v>
      </c>
      <c r="R27" s="739">
        <v>659030</v>
      </c>
      <c r="S27" s="739">
        <v>597273.90500000003</v>
      </c>
      <c r="T27" s="739">
        <v>564669.99600000004</v>
      </c>
      <c r="U27" s="739">
        <v>94360.009000000005</v>
      </c>
      <c r="V27" s="739">
        <v>61756.1</v>
      </c>
      <c r="W27" s="739">
        <v>659030</v>
      </c>
    </row>
    <row r="28" spans="1:23" ht="9.75" customHeight="1">
      <c r="A28" s="738">
        <v>2013</v>
      </c>
      <c r="B28" s="739">
        <v>93689.921000000002</v>
      </c>
      <c r="C28" s="739">
        <v>126578.83900000001</v>
      </c>
      <c r="D28" s="739">
        <v>33630.053</v>
      </c>
      <c r="E28" s="739">
        <v>13555.752</v>
      </c>
      <c r="F28" s="739">
        <v>6442.6109999999999</v>
      </c>
      <c r="G28" s="739">
        <v>30070.562999999998</v>
      </c>
      <c r="H28" s="739">
        <v>74437.043999999994</v>
      </c>
      <c r="I28" s="739">
        <v>7872.6869999999999</v>
      </c>
      <c r="J28" s="739">
        <v>57894.610999999997</v>
      </c>
      <c r="K28" s="739">
        <v>144405.79</v>
      </c>
      <c r="L28" s="739">
        <v>25496.019</v>
      </c>
      <c r="M28" s="739">
        <v>6710.8620000000001</v>
      </c>
      <c r="N28" s="739">
        <v>21959.685000000001</v>
      </c>
      <c r="O28" s="739">
        <v>10451.308000000001</v>
      </c>
      <c r="P28" s="739">
        <v>18117.78</v>
      </c>
      <c r="Q28" s="739">
        <v>10202.475</v>
      </c>
      <c r="R28" s="739">
        <v>681516</v>
      </c>
      <c r="S28" s="739">
        <v>617474.09299999999</v>
      </c>
      <c r="T28" s="739">
        <v>583844.04</v>
      </c>
      <c r="U28" s="739">
        <v>97671.96</v>
      </c>
      <c r="V28" s="739">
        <v>64041.906999999999</v>
      </c>
      <c r="W28" s="739">
        <v>681516</v>
      </c>
    </row>
    <row r="29" spans="1:23" ht="9.75" customHeight="1">
      <c r="A29" s="738">
        <v>2014</v>
      </c>
      <c r="B29" s="739">
        <v>97043.959000000003</v>
      </c>
      <c r="C29" s="739">
        <v>130164.06299999999</v>
      </c>
      <c r="D29" s="739">
        <v>34856.779000000002</v>
      </c>
      <c r="E29" s="739">
        <v>14312.95</v>
      </c>
      <c r="F29" s="739">
        <v>6717.6120000000001</v>
      </c>
      <c r="G29" s="739">
        <v>30831.038</v>
      </c>
      <c r="H29" s="739">
        <v>75700.774000000005</v>
      </c>
      <c r="I29" s="739">
        <v>8098.73</v>
      </c>
      <c r="J29" s="739">
        <v>59268.633000000002</v>
      </c>
      <c r="K29" s="739">
        <v>149565.38200000001</v>
      </c>
      <c r="L29" s="739">
        <v>26515.882000000001</v>
      </c>
      <c r="M29" s="739">
        <v>6722.1450000000004</v>
      </c>
      <c r="N29" s="739">
        <v>22555.38</v>
      </c>
      <c r="O29" s="739">
        <v>10675.772999999999</v>
      </c>
      <c r="P29" s="739">
        <v>18578.189999999999</v>
      </c>
      <c r="Q29" s="739">
        <v>10764.713</v>
      </c>
      <c r="R29" s="739">
        <v>702372</v>
      </c>
      <c r="S29" s="739">
        <v>635964.45700000005</v>
      </c>
      <c r="T29" s="739">
        <v>601107.67799999996</v>
      </c>
      <c r="U29" s="739">
        <v>101264.325</v>
      </c>
      <c r="V29" s="739">
        <v>66407.546000000002</v>
      </c>
      <c r="W29" s="739">
        <v>702372</v>
      </c>
    </row>
    <row r="30" spans="1:23" ht="9.75" customHeight="1">
      <c r="A30" s="738">
        <v>2015</v>
      </c>
      <c r="B30" s="739">
        <v>100687.47</v>
      </c>
      <c r="C30" s="739">
        <v>135499.30100000001</v>
      </c>
      <c r="D30" s="739">
        <v>35999.646999999997</v>
      </c>
      <c r="E30" s="739">
        <v>14547.492</v>
      </c>
      <c r="F30" s="739">
        <v>6799.3050000000003</v>
      </c>
      <c r="G30" s="739">
        <v>32520.83</v>
      </c>
      <c r="H30" s="739">
        <v>76719.214999999997</v>
      </c>
      <c r="I30" s="739">
        <v>8358.7330000000002</v>
      </c>
      <c r="J30" s="739">
        <v>61404.232000000004</v>
      </c>
      <c r="K30" s="739">
        <v>154865.51199999999</v>
      </c>
      <c r="L30" s="739">
        <v>27007.128000000001</v>
      </c>
      <c r="M30" s="739">
        <v>7008.473</v>
      </c>
      <c r="N30" s="739">
        <v>23330.287</v>
      </c>
      <c r="O30" s="739">
        <v>10904.153</v>
      </c>
      <c r="P30" s="739">
        <v>19259.478999999999</v>
      </c>
      <c r="Q30" s="739">
        <v>11056.744000000001</v>
      </c>
      <c r="R30" s="739">
        <v>725968</v>
      </c>
      <c r="S30" s="739">
        <v>657770.59199999995</v>
      </c>
      <c r="T30" s="739">
        <v>621770.94499999995</v>
      </c>
      <c r="U30" s="739">
        <v>104197.056</v>
      </c>
      <c r="V30" s="739">
        <v>68197.409</v>
      </c>
      <c r="W30" s="739">
        <v>725968</v>
      </c>
    </row>
    <row r="31" spans="1:23" ht="15" customHeight="1">
      <c r="A31" s="738">
        <v>2016</v>
      </c>
      <c r="B31" s="739">
        <v>102225.838</v>
      </c>
      <c r="C31" s="739">
        <v>140972.64199999999</v>
      </c>
      <c r="D31" s="739">
        <v>37729.466999999997</v>
      </c>
      <c r="E31" s="739">
        <v>14903.778</v>
      </c>
      <c r="F31" s="739">
        <v>6888.4440000000004</v>
      </c>
      <c r="G31" s="739">
        <v>33397.336000000003</v>
      </c>
      <c r="H31" s="739">
        <v>78435.599000000002</v>
      </c>
      <c r="I31" s="739">
        <v>8456.1239999999998</v>
      </c>
      <c r="J31" s="739">
        <v>62511.612000000001</v>
      </c>
      <c r="K31" s="739">
        <v>155668.5</v>
      </c>
      <c r="L31" s="739">
        <v>27268.312000000002</v>
      </c>
      <c r="M31" s="739">
        <v>7146.527</v>
      </c>
      <c r="N31" s="739">
        <v>23661.987000000001</v>
      </c>
      <c r="O31" s="739">
        <v>10910.607</v>
      </c>
      <c r="P31" s="739">
        <v>19512.407999999999</v>
      </c>
      <c r="Q31" s="739">
        <v>10984.814</v>
      </c>
      <c r="R31" s="739">
        <v>740674</v>
      </c>
      <c r="S31" s="739">
        <v>671756.68500000006</v>
      </c>
      <c r="T31" s="739">
        <v>634027.21799999999</v>
      </c>
      <c r="U31" s="739">
        <v>106646.777</v>
      </c>
      <c r="V31" s="739">
        <v>68917.31</v>
      </c>
      <c r="W31" s="739">
        <v>740674</v>
      </c>
    </row>
    <row r="32" spans="1:23" ht="9.75" customHeight="1">
      <c r="A32" s="738">
        <v>2017</v>
      </c>
      <c r="B32" s="739">
        <v>106347.803</v>
      </c>
      <c r="C32" s="739">
        <v>146661.01300000001</v>
      </c>
      <c r="D32" s="739">
        <v>40120.375999999997</v>
      </c>
      <c r="E32" s="739">
        <v>15615.058999999999</v>
      </c>
      <c r="F32" s="739">
        <v>7060.0469999999996</v>
      </c>
      <c r="G32" s="739">
        <v>34659.074999999997</v>
      </c>
      <c r="H32" s="739">
        <v>81375.968999999997</v>
      </c>
      <c r="I32" s="739">
        <v>8756.4310000000005</v>
      </c>
      <c r="J32" s="739">
        <v>64152.69</v>
      </c>
      <c r="K32" s="739">
        <v>161258.26</v>
      </c>
      <c r="L32" s="739">
        <v>28134.580999999998</v>
      </c>
      <c r="M32" s="739">
        <v>7419.1689999999999</v>
      </c>
      <c r="N32" s="739">
        <v>24328.203000000001</v>
      </c>
      <c r="O32" s="739">
        <v>11115.905000000001</v>
      </c>
      <c r="P32" s="739">
        <v>19981.287</v>
      </c>
      <c r="Q32" s="739">
        <v>11442.130999999999</v>
      </c>
      <c r="R32" s="739">
        <v>768428</v>
      </c>
      <c r="S32" s="739">
        <v>697170.27</v>
      </c>
      <c r="T32" s="739">
        <v>657049.89399999997</v>
      </c>
      <c r="U32" s="739">
        <v>111378.105</v>
      </c>
      <c r="V32" s="739">
        <v>71257.729000000007</v>
      </c>
      <c r="W32" s="739">
        <v>768428</v>
      </c>
    </row>
    <row r="33" spans="1:23" ht="9.75" customHeight="1">
      <c r="A33" s="738">
        <v>2018</v>
      </c>
      <c r="B33" s="739">
        <v>110632.05499999999</v>
      </c>
      <c r="C33" s="739">
        <v>151681.473</v>
      </c>
      <c r="D33" s="739">
        <v>42517.504000000001</v>
      </c>
      <c r="E33" s="739">
        <v>15774.558999999999</v>
      </c>
      <c r="F33" s="739">
        <v>7234.4520000000002</v>
      </c>
      <c r="G33" s="739">
        <v>35383.262000000002</v>
      </c>
      <c r="H33" s="739">
        <v>82904.672000000006</v>
      </c>
      <c r="I33" s="739">
        <v>9037.9979999999996</v>
      </c>
      <c r="J33" s="739">
        <v>65114.794999999998</v>
      </c>
      <c r="K33" s="739">
        <v>167075.177</v>
      </c>
      <c r="L33" s="739">
        <v>28572.923999999999</v>
      </c>
      <c r="M33" s="739">
        <v>7554.07</v>
      </c>
      <c r="N33" s="739">
        <v>24839.406999999999</v>
      </c>
      <c r="O33" s="739">
        <v>11203.447</v>
      </c>
      <c r="P33" s="739">
        <v>20476.41</v>
      </c>
      <c r="Q33" s="739">
        <v>11650.798000000001</v>
      </c>
      <c r="R33" s="739">
        <v>791653</v>
      </c>
      <c r="S33" s="739">
        <v>719146.79399999999</v>
      </c>
      <c r="T33" s="739">
        <v>676629.29</v>
      </c>
      <c r="U33" s="739">
        <v>115023.713</v>
      </c>
      <c r="V33" s="739">
        <v>72506.209000000003</v>
      </c>
      <c r="W33" s="739">
        <v>791653</v>
      </c>
    </row>
    <row r="34" spans="1:23" ht="9.75" customHeight="1">
      <c r="A34" s="738">
        <v>2019</v>
      </c>
      <c r="B34" s="739">
        <v>110529.269</v>
      </c>
      <c r="C34" s="739">
        <v>155828.96</v>
      </c>
      <c r="D34" s="739">
        <v>44260.012000000002</v>
      </c>
      <c r="E34" s="739">
        <v>16090.694</v>
      </c>
      <c r="F34" s="739">
        <v>7203.9430000000002</v>
      </c>
      <c r="G34" s="739">
        <v>36417.074999999997</v>
      </c>
      <c r="H34" s="739">
        <v>85448.879000000001</v>
      </c>
      <c r="I34" s="739">
        <v>9333.8619999999992</v>
      </c>
      <c r="J34" s="739">
        <v>67411.899000000005</v>
      </c>
      <c r="K34" s="739">
        <v>170278.07399999999</v>
      </c>
      <c r="L34" s="739">
        <v>28800.374</v>
      </c>
      <c r="M34" s="739">
        <v>7629.3879999999999</v>
      </c>
      <c r="N34" s="739">
        <v>25406.314999999999</v>
      </c>
      <c r="O34" s="739">
        <v>11414.884</v>
      </c>
      <c r="P34" s="739">
        <v>20905.506000000001</v>
      </c>
      <c r="Q34" s="739">
        <v>11775.874</v>
      </c>
      <c r="R34" s="739">
        <v>808735</v>
      </c>
      <c r="S34" s="739">
        <v>734713.37899999996</v>
      </c>
      <c r="T34" s="739">
        <v>690453.36699999997</v>
      </c>
      <c r="U34" s="739">
        <v>118281.641</v>
      </c>
      <c r="V34" s="739">
        <v>74021.629000000001</v>
      </c>
      <c r="W34" s="739">
        <v>808735</v>
      </c>
    </row>
    <row r="35" spans="1:23" ht="11.15" customHeight="1">
      <c r="A35" s="738">
        <v>2020</v>
      </c>
      <c r="B35" s="739">
        <v>109835.04700000001</v>
      </c>
      <c r="C35" s="739">
        <v>154459.12400000001</v>
      </c>
      <c r="D35" s="739">
        <v>44529.294999999998</v>
      </c>
      <c r="E35" s="739">
        <v>16201.171</v>
      </c>
      <c r="F35" s="739">
        <v>7367.36</v>
      </c>
      <c r="G35" s="739">
        <v>36346.341</v>
      </c>
      <c r="H35" s="739">
        <v>86464.084000000003</v>
      </c>
      <c r="I35" s="739">
        <v>9278.2379999999994</v>
      </c>
      <c r="J35" s="739">
        <v>67078.615999999995</v>
      </c>
      <c r="K35" s="739">
        <v>168128.69500000001</v>
      </c>
      <c r="L35" s="739">
        <v>29065.105</v>
      </c>
      <c r="M35" s="739">
        <v>7559.4160000000002</v>
      </c>
      <c r="N35" s="739">
        <v>25560.031999999999</v>
      </c>
      <c r="O35" s="739">
        <v>11434.084000000001</v>
      </c>
      <c r="P35" s="739">
        <v>21164.031999999999</v>
      </c>
      <c r="Q35" s="739">
        <v>11778.366</v>
      </c>
      <c r="R35" s="739">
        <v>806249</v>
      </c>
      <c r="S35" s="739">
        <v>731997.11499999999</v>
      </c>
      <c r="T35" s="739">
        <v>687467.82</v>
      </c>
      <c r="U35" s="739">
        <v>118781.186</v>
      </c>
      <c r="V35" s="739">
        <v>74251.891000000003</v>
      </c>
      <c r="W35" s="739">
        <v>806249</v>
      </c>
    </row>
    <row r="36" spans="1:23" ht="9.75" customHeight="1">
      <c r="A36" s="738">
        <v>2021</v>
      </c>
      <c r="B36" s="739">
        <v>113072.087</v>
      </c>
      <c r="C36" s="739">
        <v>160039.49400000001</v>
      </c>
      <c r="D36" s="739">
        <v>46180.370999999999</v>
      </c>
      <c r="E36" s="739">
        <v>16897.768</v>
      </c>
      <c r="F36" s="739">
        <v>7609.1940000000004</v>
      </c>
      <c r="G36" s="739">
        <v>37707.466</v>
      </c>
      <c r="H36" s="739">
        <v>89965.972999999998</v>
      </c>
      <c r="I36" s="739">
        <v>9511.9860000000008</v>
      </c>
      <c r="J36" s="739">
        <v>69249.974000000002</v>
      </c>
      <c r="K36" s="739">
        <v>173818.815</v>
      </c>
      <c r="L36" s="739">
        <v>37432.097999999998</v>
      </c>
      <c r="M36" s="739">
        <v>7804.2690000000002</v>
      </c>
      <c r="N36" s="739">
        <v>26434.846000000001</v>
      </c>
      <c r="O36" s="739">
        <v>11791.628000000001</v>
      </c>
      <c r="P36" s="739">
        <v>21861.124</v>
      </c>
      <c r="Q36" s="739">
        <v>12151.911</v>
      </c>
      <c r="R36" s="739">
        <v>841529</v>
      </c>
      <c r="S36" s="739">
        <v>764740.86499999999</v>
      </c>
      <c r="T36" s="739">
        <v>718560.49399999995</v>
      </c>
      <c r="U36" s="739">
        <v>122968.51</v>
      </c>
      <c r="V36" s="739">
        <v>76788.138999999996</v>
      </c>
      <c r="W36" s="739">
        <v>841529</v>
      </c>
    </row>
    <row r="37" spans="1:23" ht="9.75" customHeight="1">
      <c r="A37" s="738">
        <v>2022</v>
      </c>
      <c r="B37" s="739">
        <v>117272.762</v>
      </c>
      <c r="C37" s="739">
        <v>165616.23199999999</v>
      </c>
      <c r="D37" s="739">
        <v>50721.955000000002</v>
      </c>
      <c r="E37" s="739">
        <v>17539.671999999999</v>
      </c>
      <c r="F37" s="739">
        <v>8029.5219999999999</v>
      </c>
      <c r="G37" s="739">
        <v>39898.71</v>
      </c>
      <c r="H37" s="739">
        <v>95752.903000000006</v>
      </c>
      <c r="I37" s="739">
        <v>9691.5370000000003</v>
      </c>
      <c r="J37" s="739">
        <v>72131.259000000005</v>
      </c>
      <c r="K37" s="739">
        <v>180798.04800000001</v>
      </c>
      <c r="L37" s="739">
        <v>36584.535000000003</v>
      </c>
      <c r="M37" s="739">
        <v>8071.107</v>
      </c>
      <c r="N37" s="739">
        <v>27361.754000000001</v>
      </c>
      <c r="O37" s="739">
        <v>12234.34</v>
      </c>
      <c r="P37" s="739">
        <v>22603.808000000001</v>
      </c>
      <c r="Q37" s="739">
        <v>12562.857</v>
      </c>
      <c r="R37" s="739">
        <v>876871</v>
      </c>
      <c r="S37" s="739">
        <v>797480.84100000001</v>
      </c>
      <c r="T37" s="739">
        <v>746758.88600000006</v>
      </c>
      <c r="U37" s="739">
        <v>130112.11500000001</v>
      </c>
      <c r="V37" s="739">
        <v>79390.16</v>
      </c>
      <c r="W37" s="739">
        <v>876871</v>
      </c>
    </row>
    <row r="38" spans="1:23" ht="28" customHeight="1">
      <c r="A38" s="737"/>
      <c r="B38" s="1216" t="s">
        <v>20</v>
      </c>
      <c r="C38" s="1217"/>
      <c r="D38" s="1217"/>
      <c r="E38" s="1217"/>
      <c r="F38" s="1217"/>
      <c r="G38" s="1217"/>
      <c r="H38" s="1217"/>
      <c r="I38" s="1217"/>
      <c r="J38" s="1217"/>
      <c r="K38" s="1216" t="s">
        <v>20</v>
      </c>
      <c r="L38" s="1217"/>
      <c r="M38" s="1217"/>
      <c r="N38" s="1217"/>
      <c r="O38" s="1217"/>
      <c r="P38" s="1217"/>
      <c r="Q38" s="1217"/>
      <c r="R38" s="1217"/>
      <c r="S38" s="1216" t="s">
        <v>20</v>
      </c>
      <c r="T38" s="1217"/>
      <c r="U38" s="1217"/>
      <c r="V38" s="1217"/>
      <c r="W38" s="1217"/>
    </row>
    <row r="39" spans="1:23" ht="15" customHeight="1">
      <c r="A39" s="738">
        <v>1992</v>
      </c>
      <c r="B39" s="740">
        <v>9.6821744097310969</v>
      </c>
      <c r="C39" s="740">
        <v>12.869468423168247</v>
      </c>
      <c r="D39" s="740">
        <v>17.35740469308104</v>
      </c>
      <c r="E39" s="740">
        <v>29.013946398125363</v>
      </c>
      <c r="F39" s="740">
        <v>6.2542883092262604</v>
      </c>
      <c r="G39" s="740">
        <v>8.6940930954565339</v>
      </c>
      <c r="H39" s="740">
        <v>7.2600583182613185</v>
      </c>
      <c r="I39" s="740">
        <v>30.444178317428257</v>
      </c>
      <c r="J39" s="740">
        <v>10.780535894250827</v>
      </c>
      <c r="K39" s="740">
        <v>9.4497561790174469</v>
      </c>
      <c r="L39" s="740">
        <v>8.8731282771865949</v>
      </c>
      <c r="M39" s="740">
        <v>8.7087230775635085</v>
      </c>
      <c r="N39" s="740">
        <v>30.180609026956418</v>
      </c>
      <c r="O39" s="740">
        <v>40.047074897066281</v>
      </c>
      <c r="P39" s="740">
        <v>7.2276612895944581</v>
      </c>
      <c r="Q39" s="740">
        <v>32.410798577645615</v>
      </c>
      <c r="R39" s="740">
        <v>10.844326283690432</v>
      </c>
      <c r="S39" s="740">
        <v>10.170756303776264</v>
      </c>
      <c r="T39" s="740">
        <v>9.7637101943385645</v>
      </c>
      <c r="U39" s="740">
        <v>22.794569958980738</v>
      </c>
      <c r="V39" s="740">
        <v>31.909273963694808</v>
      </c>
      <c r="W39" s="740">
        <v>10.844326283690432</v>
      </c>
    </row>
    <row r="40" spans="1:23" ht="9.75" customHeight="1">
      <c r="A40" s="738">
        <v>1993</v>
      </c>
      <c r="B40" s="740">
        <v>6.716259689892178</v>
      </c>
      <c r="C40" s="740">
        <v>8.528623573232391</v>
      </c>
      <c r="D40" s="740">
        <v>14.8949522438611</v>
      </c>
      <c r="E40" s="740">
        <v>59.747302994719512</v>
      </c>
      <c r="F40" s="740">
        <v>6.6644555350587451</v>
      </c>
      <c r="G40" s="740">
        <v>5.6032731231501387</v>
      </c>
      <c r="H40" s="740">
        <v>7.9941227823295904</v>
      </c>
      <c r="I40" s="740">
        <v>61.133468792741475</v>
      </c>
      <c r="J40" s="740">
        <v>9.1691209342935043</v>
      </c>
      <c r="K40" s="740">
        <v>6.8338107965731112</v>
      </c>
      <c r="L40" s="740">
        <v>7.6991573558295316</v>
      </c>
      <c r="M40" s="740">
        <v>5.9802477699734062</v>
      </c>
      <c r="N40" s="740">
        <v>58.568219069688574</v>
      </c>
      <c r="O40" s="740">
        <v>61.530194497794135</v>
      </c>
      <c r="P40" s="740">
        <v>5.9695376417166637</v>
      </c>
      <c r="Q40" s="740">
        <v>61.380439059872884</v>
      </c>
      <c r="R40" s="740">
        <v>9.7842169989145606</v>
      </c>
      <c r="S40" s="740">
        <v>7.8607410322114815</v>
      </c>
      <c r="T40" s="740">
        <v>7.4347658145544884</v>
      </c>
      <c r="U40" s="740">
        <v>33.009055970495631</v>
      </c>
      <c r="V40" s="740">
        <v>60.025118508103361</v>
      </c>
      <c r="W40" s="740">
        <v>9.7842169989145606</v>
      </c>
    </row>
    <row r="41" spans="1:23" ht="9.75" customHeight="1">
      <c r="A41" s="738">
        <v>1994</v>
      </c>
      <c r="B41" s="740">
        <v>3.6682301884174735</v>
      </c>
      <c r="C41" s="740">
        <v>2.2789814478299952</v>
      </c>
      <c r="D41" s="740">
        <v>4.1556082539957027</v>
      </c>
      <c r="E41" s="740">
        <v>26.374176642722094</v>
      </c>
      <c r="F41" s="740">
        <v>-0.54830623963302272</v>
      </c>
      <c r="G41" s="740">
        <v>0.84832541941998341</v>
      </c>
      <c r="H41" s="740">
        <v>2.3265863147003887</v>
      </c>
      <c r="I41" s="740">
        <v>25.584885712522546</v>
      </c>
      <c r="J41" s="740">
        <v>4.1560896490210641</v>
      </c>
      <c r="K41" s="740">
        <v>1.7453564081282438</v>
      </c>
      <c r="L41" s="740">
        <v>4.011971642955948</v>
      </c>
      <c r="M41" s="740">
        <v>2.8664174226082246</v>
      </c>
      <c r="N41" s="740">
        <v>25.629107534778353</v>
      </c>
      <c r="O41" s="740">
        <v>24.356266073310049</v>
      </c>
      <c r="P41" s="740">
        <v>2.9181508543310724</v>
      </c>
      <c r="Q41" s="740">
        <v>27.938828452552706</v>
      </c>
      <c r="R41" s="740">
        <v>3.8890630847502199</v>
      </c>
      <c r="S41" s="740">
        <v>2.639065927364681</v>
      </c>
      <c r="T41" s="740">
        <v>2.5408505312687706</v>
      </c>
      <c r="U41" s="740">
        <v>14.653932322570084</v>
      </c>
      <c r="V41" s="740">
        <v>25.895787049351902</v>
      </c>
      <c r="W41" s="740">
        <v>3.8890630847502199</v>
      </c>
    </row>
    <row r="42" spans="1:23" ht="9.75" customHeight="1">
      <c r="A42" s="738">
        <v>1995</v>
      </c>
      <c r="B42" s="740">
        <v>4.9001292803287351</v>
      </c>
      <c r="C42" s="740">
        <v>4.655535437145792</v>
      </c>
      <c r="D42" s="740">
        <v>1.844225506867057</v>
      </c>
      <c r="E42" s="740">
        <v>15.180763783594983</v>
      </c>
      <c r="F42" s="740">
        <v>2.4826151342080474</v>
      </c>
      <c r="G42" s="740">
        <v>4.5100136681602283</v>
      </c>
      <c r="H42" s="740">
        <v>4.1805166925885535</v>
      </c>
      <c r="I42" s="740">
        <v>20.704842275207675</v>
      </c>
      <c r="J42" s="740">
        <v>1.9290020335229072</v>
      </c>
      <c r="K42" s="740">
        <v>4.9228080690038478</v>
      </c>
      <c r="L42" s="740">
        <v>3.7287225415890286</v>
      </c>
      <c r="M42" s="740">
        <v>6.9247732587434268</v>
      </c>
      <c r="N42" s="740">
        <v>17.518185528668223</v>
      </c>
      <c r="O42" s="740">
        <v>14.803552214382718</v>
      </c>
      <c r="P42" s="740">
        <v>4.6680409180985292</v>
      </c>
      <c r="Q42" s="740">
        <v>16.687642822352576</v>
      </c>
      <c r="R42" s="740">
        <v>5.0653769764000307</v>
      </c>
      <c r="S42" s="740">
        <v>4.2421855172398404</v>
      </c>
      <c r="T42" s="740">
        <v>4.3999294691571782</v>
      </c>
      <c r="U42" s="740">
        <v>9.8173278970044677</v>
      </c>
      <c r="V42" s="740">
        <v>16.880776635232632</v>
      </c>
      <c r="W42" s="740">
        <v>5.0653769764000307</v>
      </c>
    </row>
    <row r="43" spans="1:23" ht="9.75" customHeight="1">
      <c r="A43" s="738">
        <v>1996</v>
      </c>
      <c r="B43" s="740">
        <v>3.5598296415705262</v>
      </c>
      <c r="C43" s="740">
        <v>4.1480347534564324</v>
      </c>
      <c r="D43" s="740">
        <v>1.0402578030207486</v>
      </c>
      <c r="E43" s="740">
        <v>10.9184903346646</v>
      </c>
      <c r="F43" s="740">
        <v>3.6153058534282438</v>
      </c>
      <c r="G43" s="740">
        <v>6.0795780948521125</v>
      </c>
      <c r="H43" s="740">
        <v>5.4490919776275977</v>
      </c>
      <c r="I43" s="740">
        <v>12.699260872103324</v>
      </c>
      <c r="J43" s="740">
        <v>0.43011967179566163</v>
      </c>
      <c r="K43" s="740">
        <v>4.380632855221914</v>
      </c>
      <c r="L43" s="740">
        <v>2.5325963334482782</v>
      </c>
      <c r="M43" s="740">
        <v>6.7077501550967451</v>
      </c>
      <c r="N43" s="740">
        <v>10.549560916380065</v>
      </c>
      <c r="O43" s="740">
        <v>9.876695104023451</v>
      </c>
      <c r="P43" s="740">
        <v>3.9342064705876654</v>
      </c>
      <c r="Q43" s="740">
        <v>11.131789046290047</v>
      </c>
      <c r="R43" s="740">
        <v>4.3330499306165287</v>
      </c>
      <c r="S43" s="740">
        <v>3.8228967327030792</v>
      </c>
      <c r="T43" s="740">
        <v>4.0014648179886834</v>
      </c>
      <c r="U43" s="740">
        <v>6.5840932299975394</v>
      </c>
      <c r="V43" s="740">
        <v>10.863593981504113</v>
      </c>
      <c r="W43" s="740">
        <v>4.3330499306165287</v>
      </c>
    </row>
    <row r="44" spans="1:23" ht="15" customHeight="1">
      <c r="A44" s="738">
        <v>1997</v>
      </c>
      <c r="B44" s="740">
        <v>0.69037162351316772</v>
      </c>
      <c r="C44" s="740">
        <v>3.2963775317622157</v>
      </c>
      <c r="D44" s="740">
        <v>-3.6739601171133227</v>
      </c>
      <c r="E44" s="740">
        <v>4.5845827748708281</v>
      </c>
      <c r="F44" s="740">
        <v>2.020360052450449</v>
      </c>
      <c r="G44" s="740">
        <v>3.0531215844644572</v>
      </c>
      <c r="H44" s="740">
        <v>1.6864304768109708</v>
      </c>
      <c r="I44" s="740">
        <v>4.4188839844450198</v>
      </c>
      <c r="J44" s="740">
        <v>1.8463971073812517</v>
      </c>
      <c r="K44" s="740">
        <v>3.0794115307110999</v>
      </c>
      <c r="L44" s="740">
        <v>1.4924031692226349</v>
      </c>
      <c r="M44" s="740">
        <v>1.4216957128144228</v>
      </c>
      <c r="N44" s="740">
        <v>5.4131128793829522</v>
      </c>
      <c r="O44" s="740">
        <v>9.7083413398550089</v>
      </c>
      <c r="P44" s="740">
        <v>2.7443018955030594</v>
      </c>
      <c r="Q44" s="740">
        <v>11.060625236372246</v>
      </c>
      <c r="R44" s="740">
        <v>2.3303424126759968</v>
      </c>
      <c r="S44" s="740">
        <v>1.9639885215758333</v>
      </c>
      <c r="T44" s="740">
        <v>2.3154867089639164</v>
      </c>
      <c r="U44" s="740">
        <v>2.428729141883617</v>
      </c>
      <c r="V44" s="740">
        <v>6.7222099559174389</v>
      </c>
      <c r="W44" s="740">
        <v>2.3303424126759968</v>
      </c>
    </row>
    <row r="45" spans="1:23" ht="9.75" customHeight="1">
      <c r="A45" s="738">
        <v>1998</v>
      </c>
      <c r="B45" s="740">
        <v>1.6613605994002993</v>
      </c>
      <c r="C45" s="740">
        <v>1.943800363197143</v>
      </c>
      <c r="D45" s="740">
        <v>1.5986701678793047</v>
      </c>
      <c r="E45" s="740">
        <v>8.0429707421787153</v>
      </c>
      <c r="F45" s="740">
        <v>2.9004484375677881</v>
      </c>
      <c r="G45" s="740">
        <v>1.0523298146389533</v>
      </c>
      <c r="H45" s="740">
        <v>1.7612472279050322</v>
      </c>
      <c r="I45" s="740">
        <v>8.0212663467199512</v>
      </c>
      <c r="J45" s="740">
        <v>-0.47080961692060297</v>
      </c>
      <c r="K45" s="740">
        <v>1.6267764362464785</v>
      </c>
      <c r="L45" s="740">
        <v>1.8536468304650522</v>
      </c>
      <c r="M45" s="740">
        <v>0.34919440360885973</v>
      </c>
      <c r="N45" s="740">
        <v>4.1790040048224197</v>
      </c>
      <c r="O45" s="740">
        <v>9.3214223501151388</v>
      </c>
      <c r="P45" s="740">
        <v>0.78625275546743212</v>
      </c>
      <c r="Q45" s="740">
        <v>9.3670188102309613</v>
      </c>
      <c r="R45" s="740">
        <v>1.9227180606607674</v>
      </c>
      <c r="S45" s="740">
        <v>1.4741768306809315</v>
      </c>
      <c r="T45" s="740">
        <v>1.4668696404251076</v>
      </c>
      <c r="U45" s="740">
        <v>4.9390342221647208</v>
      </c>
      <c r="V45" s="740">
        <v>7.0601822014233528</v>
      </c>
      <c r="W45" s="740">
        <v>1.9227180606607674</v>
      </c>
    </row>
    <row r="46" spans="1:23" ht="9.75" customHeight="1">
      <c r="A46" s="738">
        <v>1999</v>
      </c>
      <c r="B46" s="740">
        <v>7.8623924120829374</v>
      </c>
      <c r="C46" s="740">
        <v>6.2483782045506837</v>
      </c>
      <c r="D46" s="740">
        <v>0.72490502030276893</v>
      </c>
      <c r="E46" s="740">
        <v>10.95084287996962</v>
      </c>
      <c r="F46" s="740">
        <v>2.2411250424715981</v>
      </c>
      <c r="G46" s="740">
        <v>7.0945638875507209</v>
      </c>
      <c r="H46" s="740">
        <v>6.4508473081775133</v>
      </c>
      <c r="I46" s="740">
        <v>9.0143637657824378</v>
      </c>
      <c r="J46" s="740">
        <v>3.1621560090167766</v>
      </c>
      <c r="K46" s="740">
        <v>3.8990100210863021</v>
      </c>
      <c r="L46" s="740">
        <v>5.438715847204918</v>
      </c>
      <c r="M46" s="740">
        <v>5.0534615915501719</v>
      </c>
      <c r="N46" s="740">
        <v>3.1784359198116876</v>
      </c>
      <c r="O46" s="740">
        <v>4.1229521460636791</v>
      </c>
      <c r="P46" s="740">
        <v>2.219077288683923</v>
      </c>
      <c r="Q46" s="740">
        <v>4.8648433931160504</v>
      </c>
      <c r="R46" s="740">
        <v>5.2625080101081707</v>
      </c>
      <c r="S46" s="740">
        <v>5.216936674472386</v>
      </c>
      <c r="T46" s="740">
        <v>5.4809408984716832</v>
      </c>
      <c r="U46" s="740">
        <v>3.8649891409485893</v>
      </c>
      <c r="V46" s="740">
        <v>5.7572390541710785</v>
      </c>
      <c r="W46" s="740">
        <v>5.2625080101081707</v>
      </c>
    </row>
    <row r="47" spans="1:23" ht="9.75" customHeight="1">
      <c r="A47" s="738">
        <v>2000</v>
      </c>
      <c r="B47" s="740">
        <v>-3.0768425147686069</v>
      </c>
      <c r="C47" s="740">
        <v>3.9379861851619364</v>
      </c>
      <c r="D47" s="740">
        <v>-0.78381067184793651</v>
      </c>
      <c r="E47" s="740">
        <v>2.9016429439229698</v>
      </c>
      <c r="F47" s="740">
        <v>-0.24455765496332957</v>
      </c>
      <c r="G47" s="740">
        <v>-1.2632419045720709</v>
      </c>
      <c r="H47" s="740">
        <v>1.4926423038250305</v>
      </c>
      <c r="I47" s="740">
        <v>1.7106816120895632</v>
      </c>
      <c r="J47" s="740">
        <v>3.316564657136821</v>
      </c>
      <c r="K47" s="740">
        <v>0.51716976536714776</v>
      </c>
      <c r="L47" s="740">
        <v>0.53135837260328511</v>
      </c>
      <c r="M47" s="740">
        <v>0.97417743069017992</v>
      </c>
      <c r="N47" s="740">
        <v>0.22537897182941821</v>
      </c>
      <c r="O47" s="740">
        <v>2.7799619261096828</v>
      </c>
      <c r="P47" s="740">
        <v>0.97850748334766957</v>
      </c>
      <c r="Q47" s="740">
        <v>3.4562236151678256</v>
      </c>
      <c r="R47" s="740">
        <v>0.89657348342967169</v>
      </c>
      <c r="S47" s="740">
        <v>0.80459667196165585</v>
      </c>
      <c r="T47" s="740">
        <v>0.8937408172493897</v>
      </c>
      <c r="U47" s="740">
        <v>0.91497100623822569</v>
      </c>
      <c r="V47" s="740">
        <v>1.8899641052764553</v>
      </c>
      <c r="W47" s="740">
        <v>0.89657348342967169</v>
      </c>
    </row>
    <row r="48" spans="1:23" ht="9.75" customHeight="1">
      <c r="A48" s="738">
        <v>2001</v>
      </c>
      <c r="B48" s="740">
        <v>4.8709742669289797</v>
      </c>
      <c r="C48" s="740">
        <v>5.5087586603001402</v>
      </c>
      <c r="D48" s="740">
        <v>3.2417408226845912</v>
      </c>
      <c r="E48" s="740">
        <v>11.907209063187052</v>
      </c>
      <c r="F48" s="740">
        <v>2.9048365603891391</v>
      </c>
      <c r="G48" s="740">
        <v>3.7610622127525741</v>
      </c>
      <c r="H48" s="740">
        <v>5.7252556661060394</v>
      </c>
      <c r="I48" s="740">
        <v>4.8504148869944066</v>
      </c>
      <c r="J48" s="740">
        <v>-7.6041403555866152E-2</v>
      </c>
      <c r="K48" s="740">
        <v>2.8104927681346914</v>
      </c>
      <c r="L48" s="740">
        <v>4.16125352908543</v>
      </c>
      <c r="M48" s="740">
        <v>-3.1079577123058213</v>
      </c>
      <c r="N48" s="740">
        <v>7.4536514528264686</v>
      </c>
      <c r="O48" s="740">
        <v>1.1862461913724507</v>
      </c>
      <c r="P48" s="740">
        <v>1.6886635626480619</v>
      </c>
      <c r="Q48" s="740">
        <v>5.0468665065018827</v>
      </c>
      <c r="R48" s="740">
        <v>4.0335076602969506</v>
      </c>
      <c r="S48" s="740">
        <v>3.803424627147876</v>
      </c>
      <c r="T48" s="740">
        <v>3.834423161391217</v>
      </c>
      <c r="U48" s="740">
        <v>5.3267838021506488</v>
      </c>
      <c r="V48" s="740">
        <v>6.4920633351602453</v>
      </c>
      <c r="W48" s="740">
        <v>4.0335076602969506</v>
      </c>
    </row>
    <row r="49" spans="1:23" s="242" customFormat="1" ht="9.75" customHeight="1">
      <c r="A49" s="738">
        <v>2002</v>
      </c>
      <c r="B49" s="740">
        <v>3.1767542559288939</v>
      </c>
      <c r="C49" s="740">
        <v>5.7251954357056549</v>
      </c>
      <c r="D49" s="740">
        <v>-1.2049191056018105</v>
      </c>
      <c r="E49" s="740">
        <v>5.1716722392604186</v>
      </c>
      <c r="F49" s="740">
        <v>3.7707581816838207</v>
      </c>
      <c r="G49" s="740">
        <v>0.72830828015180338</v>
      </c>
      <c r="H49" s="740">
        <v>-0.60898847847780191</v>
      </c>
      <c r="I49" s="740">
        <v>3.3251859664782168</v>
      </c>
      <c r="J49" s="740">
        <v>3.7516193258159172</v>
      </c>
      <c r="K49" s="740">
        <v>3.5175572849958852</v>
      </c>
      <c r="L49" s="740">
        <v>3.4546066382368177</v>
      </c>
      <c r="M49" s="740">
        <v>1.2048498445267741</v>
      </c>
      <c r="N49" s="740">
        <v>7.9979061132098623</v>
      </c>
      <c r="O49" s="740">
        <v>6.3396363661797466</v>
      </c>
      <c r="P49" s="740">
        <v>-0.89244657469412181</v>
      </c>
      <c r="Q49" s="740">
        <v>2.2471247348479415</v>
      </c>
      <c r="R49" s="740">
        <v>3.06034956155478</v>
      </c>
      <c r="S49" s="740">
        <v>2.8145036906260414</v>
      </c>
      <c r="T49" s="740">
        <v>3.035063771698058</v>
      </c>
      <c r="U49" s="740">
        <v>3.2222745888624318</v>
      </c>
      <c r="V49" s="740">
        <v>5.6210064697137279</v>
      </c>
      <c r="W49" s="740">
        <v>3.06034956155478</v>
      </c>
    </row>
    <row r="50" spans="1:23" ht="15" customHeight="1">
      <c r="A50" s="738">
        <v>2003</v>
      </c>
      <c r="B50" s="740">
        <v>1.3735269549732565</v>
      </c>
      <c r="C50" s="740">
        <v>-1.4349927024203848</v>
      </c>
      <c r="D50" s="740">
        <v>1.5026624350417008</v>
      </c>
      <c r="E50" s="740">
        <v>6.821875710093634</v>
      </c>
      <c r="F50" s="740">
        <v>2.5362887382461916</v>
      </c>
      <c r="G50" s="740">
        <v>3.7236025194632809</v>
      </c>
      <c r="H50" s="740">
        <v>6.8271628394586639</v>
      </c>
      <c r="I50" s="740">
        <v>3.2346748071492359</v>
      </c>
      <c r="J50" s="740">
        <v>0.53180523233650256</v>
      </c>
      <c r="K50" s="740">
        <v>1.6142775702110341</v>
      </c>
      <c r="L50" s="740">
        <v>4.725519528425778</v>
      </c>
      <c r="M50" s="740">
        <v>1.3285354773605975</v>
      </c>
      <c r="N50" s="740">
        <v>4.2526715465079583</v>
      </c>
      <c r="O50" s="740">
        <v>1.4355390560274224</v>
      </c>
      <c r="P50" s="740">
        <v>1.5476617338155714</v>
      </c>
      <c r="Q50" s="740">
        <v>4.1387718743661512</v>
      </c>
      <c r="R50" s="740">
        <v>1.9724197757985029</v>
      </c>
      <c r="S50" s="740">
        <v>1.7567308595687432</v>
      </c>
      <c r="T50" s="740">
        <v>1.7700987904976901</v>
      </c>
      <c r="U50" s="740">
        <v>3.2657460896595532</v>
      </c>
      <c r="V50" s="740">
        <v>4.1592801723156807</v>
      </c>
      <c r="W50" s="740">
        <v>1.9724197757985029</v>
      </c>
    </row>
    <row r="51" spans="1:23" ht="9.75" customHeight="1">
      <c r="A51" s="738">
        <v>2004</v>
      </c>
      <c r="B51" s="740">
        <v>1.0860604200243422</v>
      </c>
      <c r="C51" s="740">
        <v>4.9236462063542232</v>
      </c>
      <c r="D51" s="740">
        <v>-0.8548472177184453</v>
      </c>
      <c r="E51" s="740">
        <v>1.8707367532357635</v>
      </c>
      <c r="F51" s="740">
        <v>0.56294276751895134</v>
      </c>
      <c r="G51" s="740">
        <v>1.7083395036384847</v>
      </c>
      <c r="H51" s="740">
        <v>1.6871186456624303</v>
      </c>
      <c r="I51" s="740">
        <v>1.4087556433060271</v>
      </c>
      <c r="J51" s="740">
        <v>4.7287864782917479</v>
      </c>
      <c r="K51" s="740">
        <v>2.338917991401348</v>
      </c>
      <c r="L51" s="740">
        <v>3.0284945065087574</v>
      </c>
      <c r="M51" s="740">
        <v>1.3821707706037887</v>
      </c>
      <c r="N51" s="740">
        <v>1.1918301847772199</v>
      </c>
      <c r="O51" s="740">
        <v>2.8465942086002731</v>
      </c>
      <c r="P51" s="740">
        <v>0.99699426541360547</v>
      </c>
      <c r="Q51" s="740">
        <v>0.5921800257494757</v>
      </c>
      <c r="R51" s="740">
        <v>2.4388276319794069</v>
      </c>
      <c r="S51" s="740">
        <v>2.5307636106424454</v>
      </c>
      <c r="T51" s="740">
        <v>2.7084310206538369</v>
      </c>
      <c r="U51" s="740">
        <v>0.74035404751443079</v>
      </c>
      <c r="V51" s="740">
        <v>1.5281852062156607</v>
      </c>
      <c r="W51" s="740">
        <v>2.4388276319794069</v>
      </c>
    </row>
    <row r="52" spans="1:23" ht="9.75" customHeight="1">
      <c r="A52" s="738">
        <v>2005</v>
      </c>
      <c r="B52" s="740">
        <v>-0.17118181631288504</v>
      </c>
      <c r="C52" s="740">
        <v>2.1943921650677942</v>
      </c>
      <c r="D52" s="740">
        <v>0.17471793969293187</v>
      </c>
      <c r="E52" s="740">
        <v>5.0725142750424785</v>
      </c>
      <c r="F52" s="740">
        <v>1.1370695058504763</v>
      </c>
      <c r="G52" s="740">
        <v>1.2759687811552356</v>
      </c>
      <c r="H52" s="740">
        <v>5.7916960562510229E-2</v>
      </c>
      <c r="I52" s="740">
        <v>1.7390804356534153</v>
      </c>
      <c r="J52" s="740">
        <v>7.879824015348313</v>
      </c>
      <c r="K52" s="740">
        <v>0.20745400572413936</v>
      </c>
      <c r="L52" s="740">
        <v>0.63749184041437046</v>
      </c>
      <c r="M52" s="740">
        <v>3.3252749398060781</v>
      </c>
      <c r="N52" s="740">
        <v>1.5451119541664622</v>
      </c>
      <c r="O52" s="740">
        <v>1.437123744683988</v>
      </c>
      <c r="P52" s="740">
        <v>1.2975610490433707</v>
      </c>
      <c r="Q52" s="740">
        <v>-2.474429332388452E-2</v>
      </c>
      <c r="R52" s="740">
        <v>1.3824257957360291</v>
      </c>
      <c r="S52" s="740">
        <v>1.3174919866462489</v>
      </c>
      <c r="T52" s="740">
        <v>1.3753810464973204</v>
      </c>
      <c r="U52" s="740">
        <v>1.4276767287946563</v>
      </c>
      <c r="V52" s="740">
        <v>2.0319582553194095</v>
      </c>
      <c r="W52" s="740">
        <v>1.3824257957360291</v>
      </c>
    </row>
    <row r="53" spans="1:23" ht="9.75" customHeight="1">
      <c r="A53" s="738">
        <v>2006</v>
      </c>
      <c r="B53" s="740">
        <v>3.4812261654557677</v>
      </c>
      <c r="C53" s="740">
        <v>4.1109138786908925</v>
      </c>
      <c r="D53" s="740">
        <v>5.1195161935993543</v>
      </c>
      <c r="E53" s="740">
        <v>7.8596829836448565</v>
      </c>
      <c r="F53" s="740">
        <v>2.9071785983759328</v>
      </c>
      <c r="G53" s="740">
        <v>-0.585963099164029</v>
      </c>
      <c r="H53" s="740">
        <v>2.7835396288074428</v>
      </c>
      <c r="I53" s="740">
        <v>4.1623426836317927</v>
      </c>
      <c r="J53" s="740">
        <v>5.5520109955399262</v>
      </c>
      <c r="K53" s="740">
        <v>3.6013058000248646</v>
      </c>
      <c r="L53" s="740">
        <v>2.8828604758569529</v>
      </c>
      <c r="M53" s="740">
        <v>1.0034642283235384</v>
      </c>
      <c r="N53" s="740">
        <v>3.3712161956183477</v>
      </c>
      <c r="O53" s="740">
        <v>4.7931129033376232</v>
      </c>
      <c r="P53" s="740">
        <v>1.4143308913580313</v>
      </c>
      <c r="Q53" s="740">
        <v>5.6433456054675766</v>
      </c>
      <c r="R53" s="740">
        <v>3.603659268569976</v>
      </c>
      <c r="S53" s="740">
        <v>3.4629375539148479</v>
      </c>
      <c r="T53" s="740">
        <v>3.3800147815441743</v>
      </c>
      <c r="U53" s="740">
        <v>5.0393885630335093</v>
      </c>
      <c r="V53" s="740">
        <v>5.0014477408776594</v>
      </c>
      <c r="W53" s="740">
        <v>3.603659268569976</v>
      </c>
    </row>
    <row r="54" spans="1:23" ht="9.75" customHeight="1">
      <c r="A54" s="738">
        <v>2007</v>
      </c>
      <c r="B54" s="740">
        <v>4.2438712234657752</v>
      </c>
      <c r="C54" s="740">
        <v>3.5572414094000253</v>
      </c>
      <c r="D54" s="740">
        <v>6.3603547793997901</v>
      </c>
      <c r="E54" s="740">
        <v>2.5432576981275998</v>
      </c>
      <c r="F54" s="740">
        <v>3.0559498739499285</v>
      </c>
      <c r="G54" s="740">
        <v>1.2628737733471178</v>
      </c>
      <c r="H54" s="740">
        <v>3.4555889214570268</v>
      </c>
      <c r="I54" s="740">
        <v>3.6106488455418044</v>
      </c>
      <c r="J54" s="740">
        <v>6.8110712665319229</v>
      </c>
      <c r="K54" s="740">
        <v>5.6415328377591205</v>
      </c>
      <c r="L54" s="740">
        <v>2.8448948260074478</v>
      </c>
      <c r="M54" s="740">
        <v>3.2891551427685104</v>
      </c>
      <c r="N54" s="740">
        <v>3.4227006617599667</v>
      </c>
      <c r="O54" s="740">
        <v>4.7958894331614284</v>
      </c>
      <c r="P54" s="740">
        <v>2.5341800033147921</v>
      </c>
      <c r="Q54" s="740">
        <v>3.7199058602693365</v>
      </c>
      <c r="R54" s="740">
        <v>4.2919581164322285</v>
      </c>
      <c r="S54" s="740">
        <v>4.3707230015437011</v>
      </c>
      <c r="T54" s="740">
        <v>4.2694529039361715</v>
      </c>
      <c r="U54" s="740">
        <v>4.4341623683263327</v>
      </c>
      <c r="V54" s="740">
        <v>3.5210753446825893</v>
      </c>
      <c r="W54" s="740">
        <v>4.2919581164322285</v>
      </c>
    </row>
    <row r="55" spans="1:23" ht="15" customHeight="1">
      <c r="A55" s="738">
        <v>2008</v>
      </c>
      <c r="B55" s="740">
        <v>2.6155967605701491</v>
      </c>
      <c r="C55" s="740">
        <v>-0.21257358597880024</v>
      </c>
      <c r="D55" s="740">
        <v>6.2694212416222115</v>
      </c>
      <c r="E55" s="740">
        <v>1.1965544424466268</v>
      </c>
      <c r="F55" s="740">
        <v>3.9135059737316409</v>
      </c>
      <c r="G55" s="740">
        <v>-0.52407292417926166</v>
      </c>
      <c r="H55" s="740">
        <v>2.246343132283493</v>
      </c>
      <c r="I55" s="740">
        <v>2.6859435417100626</v>
      </c>
      <c r="J55" s="740">
        <v>2.2864270107020537</v>
      </c>
      <c r="K55" s="740">
        <v>2.1653125304905432</v>
      </c>
      <c r="L55" s="740">
        <v>1.5009838347662088</v>
      </c>
      <c r="M55" s="740">
        <v>0.93612561683821749</v>
      </c>
      <c r="N55" s="740">
        <v>1.1305517585361624</v>
      </c>
      <c r="O55" s="740">
        <v>3.6681764345170937</v>
      </c>
      <c r="P55" s="740">
        <v>1.2933371370426316</v>
      </c>
      <c r="Q55" s="740">
        <v>0.42523072177139476</v>
      </c>
      <c r="R55" s="740">
        <v>1.7683109142508899</v>
      </c>
      <c r="S55" s="740">
        <v>1.781464500139645</v>
      </c>
      <c r="T55" s="740">
        <v>1.5484516540613937</v>
      </c>
      <c r="U55" s="740">
        <v>3.1552438406800283</v>
      </c>
      <c r="V55" s="740">
        <v>1.6385188073510968</v>
      </c>
      <c r="W55" s="740">
        <v>1.7683109142508899</v>
      </c>
    </row>
    <row r="56" spans="1:23" ht="9.75" customHeight="1">
      <c r="A56" s="738">
        <v>2009</v>
      </c>
      <c r="B56" s="740">
        <v>-4.217242672564554</v>
      </c>
      <c r="C56" s="740">
        <v>-2.0425981574537353</v>
      </c>
      <c r="D56" s="740">
        <v>4.0759494044348699E-2</v>
      </c>
      <c r="E56" s="740">
        <v>-1.6073548854838193</v>
      </c>
      <c r="F56" s="740">
        <v>-3.9321443683035606</v>
      </c>
      <c r="G56" s="740">
        <v>-0.86877109862689994</v>
      </c>
      <c r="H56" s="740">
        <v>-3.4145385989654691</v>
      </c>
      <c r="I56" s="740">
        <v>0.46339267475632856</v>
      </c>
      <c r="J56" s="740">
        <v>-0.25646605659051969</v>
      </c>
      <c r="K56" s="740">
        <v>-3.1356631361211331</v>
      </c>
      <c r="L56" s="740">
        <v>-0.5838246064675412</v>
      </c>
      <c r="M56" s="740">
        <v>-6.2696902520561597</v>
      </c>
      <c r="N56" s="740">
        <v>-2.8306231091801042</v>
      </c>
      <c r="O56" s="740">
        <v>0.15871286043473276</v>
      </c>
      <c r="P56" s="740">
        <v>-1.1844328862921563</v>
      </c>
      <c r="Q56" s="740">
        <v>-0.84555197520536385</v>
      </c>
      <c r="R56" s="740">
        <v>-2.3621073857396979</v>
      </c>
      <c r="S56" s="740">
        <v>-2.4635144680191221</v>
      </c>
      <c r="T56" s="740">
        <v>-2.5995799767298098</v>
      </c>
      <c r="U56" s="740">
        <v>-0.88741587196990257</v>
      </c>
      <c r="V56" s="740">
        <v>-1.3600700834650239</v>
      </c>
      <c r="W56" s="740">
        <v>-2.3621073857396979</v>
      </c>
    </row>
    <row r="57" spans="1:23" ht="9.75" customHeight="1">
      <c r="A57" s="738">
        <v>2010</v>
      </c>
      <c r="B57" s="740">
        <v>4.0670586236622874</v>
      </c>
      <c r="C57" s="740">
        <v>2.1787289732093291</v>
      </c>
      <c r="D57" s="740">
        <v>5.2659659068346203</v>
      </c>
      <c r="E57" s="740">
        <v>6.1311928529046256</v>
      </c>
      <c r="F57" s="740">
        <v>6.5880580268413889</v>
      </c>
      <c r="G57" s="740">
        <v>4.0033003634229836</v>
      </c>
      <c r="H57" s="740">
        <v>-0.42436594282787155</v>
      </c>
      <c r="I57" s="740">
        <v>6.8211650000289863</v>
      </c>
      <c r="J57" s="740">
        <v>1.1774747375611876</v>
      </c>
      <c r="K57" s="740">
        <v>2.2856031702158912</v>
      </c>
      <c r="L57" s="740">
        <v>4.1365525153363727</v>
      </c>
      <c r="M57" s="740">
        <v>3.013460654942699</v>
      </c>
      <c r="N57" s="740">
        <v>4.218601401800723</v>
      </c>
      <c r="O57" s="740">
        <v>3.995832226137372</v>
      </c>
      <c r="P57" s="740">
        <v>5.4988442295701825</v>
      </c>
      <c r="Q57" s="740">
        <v>3.8304379344790704</v>
      </c>
      <c r="R57" s="740">
        <v>2.7512360995325267</v>
      </c>
      <c r="S57" s="740">
        <v>2.5356651129033225</v>
      </c>
      <c r="T57" s="740">
        <v>2.38329743197191</v>
      </c>
      <c r="U57" s="740">
        <v>4.9966448602828635</v>
      </c>
      <c r="V57" s="740">
        <v>4.8575509832662265</v>
      </c>
      <c r="W57" s="740">
        <v>2.7512360995325267</v>
      </c>
    </row>
    <row r="58" spans="1:23" ht="9.75" customHeight="1">
      <c r="A58" s="738">
        <v>2011</v>
      </c>
      <c r="B58" s="740">
        <v>4.0414168931388481</v>
      </c>
      <c r="C58" s="740">
        <v>5.4503934258963724</v>
      </c>
      <c r="D58" s="740">
        <v>4.4841268988063208</v>
      </c>
      <c r="E58" s="740">
        <v>1.976018495561729</v>
      </c>
      <c r="F58" s="740">
        <v>5.0659200431199025</v>
      </c>
      <c r="G58" s="740">
        <v>1.1095036031351513</v>
      </c>
      <c r="H58" s="740">
        <v>4.0497721820244594</v>
      </c>
      <c r="I58" s="740">
        <v>4.4966723060332132</v>
      </c>
      <c r="J58" s="740">
        <v>6.6294132943933741</v>
      </c>
      <c r="K58" s="740">
        <v>4.2235180297347483</v>
      </c>
      <c r="L58" s="740">
        <v>3.5240541264888194</v>
      </c>
      <c r="M58" s="740">
        <v>2.6735091040044177</v>
      </c>
      <c r="N58" s="740">
        <v>3.8286649199799681</v>
      </c>
      <c r="O58" s="740">
        <v>1.655105068388848</v>
      </c>
      <c r="P58" s="740">
        <v>-2.3118727411769499E-2</v>
      </c>
      <c r="Q58" s="740">
        <v>5.3628310349792807</v>
      </c>
      <c r="R58" s="740">
        <v>4.2437529504956837</v>
      </c>
      <c r="S58" s="740">
        <v>4.3339818848412142</v>
      </c>
      <c r="T58" s="740">
        <v>4.3253669470837703</v>
      </c>
      <c r="U58" s="740">
        <v>3.7581048093874836</v>
      </c>
      <c r="V58" s="740">
        <v>3.3816820940783798</v>
      </c>
      <c r="W58" s="740">
        <v>4.2437529504956837</v>
      </c>
    </row>
    <row r="59" spans="1:23" ht="9.75" customHeight="1">
      <c r="A59" s="738">
        <v>2012</v>
      </c>
      <c r="B59" s="740">
        <v>2.7890027497009684</v>
      </c>
      <c r="C59" s="740">
        <v>1.9734440646802731</v>
      </c>
      <c r="D59" s="740">
        <v>1.655336625428129</v>
      </c>
      <c r="E59" s="740">
        <v>-0.87239033671429345</v>
      </c>
      <c r="F59" s="740">
        <v>1.171936740363313</v>
      </c>
      <c r="G59" s="740">
        <v>-1.5412548497083072</v>
      </c>
      <c r="H59" s="740">
        <v>-1.7753025370518276</v>
      </c>
      <c r="I59" s="740">
        <v>-4.9960617343721534</v>
      </c>
      <c r="J59" s="740">
        <v>2.3753344073464873</v>
      </c>
      <c r="K59" s="740">
        <v>0.78320723452863128</v>
      </c>
      <c r="L59" s="740">
        <v>1.7751696907402741</v>
      </c>
      <c r="M59" s="740">
        <v>0.6798602633470614</v>
      </c>
      <c r="N59" s="740">
        <v>3.0165875356182053</v>
      </c>
      <c r="O59" s="740">
        <v>1.6446665858887608</v>
      </c>
      <c r="P59" s="740">
        <v>3.0567364282753444</v>
      </c>
      <c r="Q59" s="740">
        <v>2.837416492281462</v>
      </c>
      <c r="R59" s="740">
        <v>1.1691489590337327</v>
      </c>
      <c r="S59" s="740">
        <v>1.1974974149754825</v>
      </c>
      <c r="T59" s="740">
        <v>1.1711877928610905</v>
      </c>
      <c r="U59" s="740">
        <v>1.1569530593832638</v>
      </c>
      <c r="V59" s="740">
        <v>0.89579921356756465</v>
      </c>
      <c r="W59" s="740">
        <v>1.1691489590337327</v>
      </c>
    </row>
    <row r="60" spans="1:23" ht="15" customHeight="1">
      <c r="A60" s="738">
        <v>2013</v>
      </c>
      <c r="B60" s="740">
        <v>3.8158915526027055</v>
      </c>
      <c r="C60" s="740">
        <v>2.9746063658284787</v>
      </c>
      <c r="D60" s="740">
        <v>3.147303594792882</v>
      </c>
      <c r="E60" s="740">
        <v>4.2584623487470914</v>
      </c>
      <c r="F60" s="740">
        <v>6.6200784531525985</v>
      </c>
      <c r="G60" s="740">
        <v>4.9418996752585382</v>
      </c>
      <c r="H60" s="740">
        <v>3.2162512648444772</v>
      </c>
      <c r="I60" s="740">
        <v>4.9701117290130101</v>
      </c>
      <c r="J60" s="740">
        <v>1.7311205311456237</v>
      </c>
      <c r="K60" s="740">
        <v>3.5351728434631604</v>
      </c>
      <c r="L60" s="740">
        <v>6.3881096771463772</v>
      </c>
      <c r="M60" s="740">
        <v>0.53331240032226446</v>
      </c>
      <c r="N60" s="740">
        <v>3.593246510317559</v>
      </c>
      <c r="O60" s="740">
        <v>1.9526910922546625</v>
      </c>
      <c r="P60" s="740">
        <v>2.5814570809043924</v>
      </c>
      <c r="Q60" s="740">
        <v>4.0540113289369284</v>
      </c>
      <c r="R60" s="740">
        <v>3.4119842799265587</v>
      </c>
      <c r="S60" s="740">
        <v>3.3820643813327154</v>
      </c>
      <c r="T60" s="740">
        <v>3.3956194123691317</v>
      </c>
      <c r="U60" s="740">
        <v>3.5099095846843338</v>
      </c>
      <c r="V60" s="740">
        <v>3.7013461018425708</v>
      </c>
      <c r="W60" s="740">
        <v>3.4119842799265587</v>
      </c>
    </row>
    <row r="61" spans="1:23" ht="9.75" customHeight="1">
      <c r="A61" s="738">
        <v>2014</v>
      </c>
      <c r="B61" s="740">
        <v>3.5799347082382531</v>
      </c>
      <c r="C61" s="740">
        <v>2.8324039217961228</v>
      </c>
      <c r="D61" s="740">
        <v>3.6477076024828148</v>
      </c>
      <c r="E61" s="740">
        <v>5.5858059368451123</v>
      </c>
      <c r="F61" s="740">
        <v>4.2684712766299251</v>
      </c>
      <c r="G61" s="740">
        <v>2.5289682803743982</v>
      </c>
      <c r="H61" s="740">
        <v>1.6977165294204859</v>
      </c>
      <c r="I61" s="740">
        <v>2.8712306230388682</v>
      </c>
      <c r="J61" s="740">
        <v>2.3733158859984393</v>
      </c>
      <c r="K61" s="740">
        <v>3.5729813880731514</v>
      </c>
      <c r="L61" s="740">
        <v>4.0000872293043086</v>
      </c>
      <c r="M61" s="740">
        <v>0.16813041305274939</v>
      </c>
      <c r="N61" s="740">
        <v>2.7126755233510864</v>
      </c>
      <c r="O61" s="740">
        <v>2.1477216057549926</v>
      </c>
      <c r="P61" s="740">
        <v>2.5412053794670206</v>
      </c>
      <c r="Q61" s="740">
        <v>5.5108000754718827</v>
      </c>
      <c r="R61" s="740">
        <v>3.0602362967267092</v>
      </c>
      <c r="S61" s="740">
        <v>2.9945165650860757</v>
      </c>
      <c r="T61" s="740">
        <v>2.9568920494589617</v>
      </c>
      <c r="U61" s="740">
        <v>3.6779900802645917</v>
      </c>
      <c r="V61" s="740">
        <v>3.6938921884384235</v>
      </c>
      <c r="W61" s="740">
        <v>3.0602362967267092</v>
      </c>
    </row>
    <row r="62" spans="1:23" ht="9.75" customHeight="1">
      <c r="A62" s="738">
        <v>2015</v>
      </c>
      <c r="B62" s="740">
        <v>3.7544954240788959</v>
      </c>
      <c r="C62" s="740">
        <v>4.0988563794293977</v>
      </c>
      <c r="D62" s="740">
        <v>3.2787538974843313</v>
      </c>
      <c r="E62" s="740">
        <v>1.6386698758816316</v>
      </c>
      <c r="F62" s="740">
        <v>1.2161017933158391</v>
      </c>
      <c r="G62" s="740">
        <v>5.4808144960931902</v>
      </c>
      <c r="H62" s="740">
        <v>1.3453508414590318</v>
      </c>
      <c r="I62" s="740">
        <v>3.2104169419155841</v>
      </c>
      <c r="J62" s="740">
        <v>3.6032533431300835</v>
      </c>
      <c r="K62" s="740">
        <v>3.5436876696507218</v>
      </c>
      <c r="L62" s="740">
        <v>1.852648160072518</v>
      </c>
      <c r="M62" s="740">
        <v>4.2594737245328682</v>
      </c>
      <c r="N62" s="740">
        <v>3.4355750158055418</v>
      </c>
      <c r="O62" s="740">
        <v>2.1392361939505458</v>
      </c>
      <c r="P62" s="740">
        <v>3.6671441082258283</v>
      </c>
      <c r="Q62" s="740">
        <v>2.7128544904076866</v>
      </c>
      <c r="R62" s="740">
        <v>3.3594733275244457</v>
      </c>
      <c r="S62" s="740">
        <v>3.4288291994909397</v>
      </c>
      <c r="T62" s="740">
        <v>3.4375317029306021</v>
      </c>
      <c r="U62" s="740">
        <v>2.8961146978464529</v>
      </c>
      <c r="V62" s="740">
        <v>2.6952705043490086</v>
      </c>
      <c r="W62" s="740">
        <v>3.3594733275244457</v>
      </c>
    </row>
    <row r="63" spans="1:23" ht="9.75" customHeight="1">
      <c r="A63" s="738">
        <v>2016</v>
      </c>
      <c r="B63" s="740">
        <v>1.5278643906734373</v>
      </c>
      <c r="C63" s="740">
        <v>4.0393868895308911</v>
      </c>
      <c r="D63" s="740">
        <v>4.8051026722567585</v>
      </c>
      <c r="E63" s="740">
        <v>2.4491231890692911</v>
      </c>
      <c r="F63" s="740">
        <v>1.3110016391381178</v>
      </c>
      <c r="G63" s="740">
        <v>2.6952141135389227</v>
      </c>
      <c r="H63" s="740">
        <v>2.2372283136630111</v>
      </c>
      <c r="I63" s="740">
        <v>1.165140697758859</v>
      </c>
      <c r="J63" s="740">
        <v>1.8034261873025299</v>
      </c>
      <c r="K63" s="740">
        <v>0.51850666402730128</v>
      </c>
      <c r="L63" s="740">
        <v>0.96709283563953929</v>
      </c>
      <c r="M63" s="740">
        <v>1.9698156788219059</v>
      </c>
      <c r="N63" s="740">
        <v>1.4217570491095972</v>
      </c>
      <c r="O63" s="740">
        <v>5.9188457828865747E-2</v>
      </c>
      <c r="P63" s="740">
        <v>1.3132702083997183</v>
      </c>
      <c r="Q63" s="740">
        <v>-0.65055318274530005</v>
      </c>
      <c r="R63" s="740">
        <v>2.0257091221651642</v>
      </c>
      <c r="S63" s="740">
        <v>2.1262873667663147</v>
      </c>
      <c r="T63" s="740">
        <v>1.9711877981046542</v>
      </c>
      <c r="U63" s="740">
        <v>2.351046271403292</v>
      </c>
      <c r="V63" s="740">
        <v>1.0556134178059462</v>
      </c>
      <c r="W63" s="740">
        <v>2.0257091221651642</v>
      </c>
    </row>
    <row r="64" spans="1:23" ht="15.65" customHeight="1">
      <c r="A64" s="738">
        <v>2017</v>
      </c>
      <c r="B64" s="740">
        <v>4.0322144387801444</v>
      </c>
      <c r="C64" s="740">
        <v>4.0350885954169744</v>
      </c>
      <c r="D64" s="740">
        <v>6.3369805886735691</v>
      </c>
      <c r="E64" s="740">
        <v>4.7724878886413897</v>
      </c>
      <c r="F64" s="740">
        <v>2.4911721718286453</v>
      </c>
      <c r="G64" s="740">
        <v>3.7779630087860898</v>
      </c>
      <c r="H64" s="740">
        <v>3.748769739107876</v>
      </c>
      <c r="I64" s="740">
        <v>3.5513552071847574</v>
      </c>
      <c r="J64" s="740">
        <v>2.6252370519576429</v>
      </c>
      <c r="K64" s="740">
        <v>3.5908099583409618</v>
      </c>
      <c r="L64" s="740">
        <v>3.1768339749083112</v>
      </c>
      <c r="M64" s="740">
        <v>3.8150279149578528</v>
      </c>
      <c r="N64" s="740">
        <v>2.8155539093145476</v>
      </c>
      <c r="O64" s="740">
        <v>1.8816368328544875</v>
      </c>
      <c r="P64" s="740">
        <v>2.4029786585028359</v>
      </c>
      <c r="Q64" s="740">
        <v>4.1631747246698945</v>
      </c>
      <c r="R64" s="740">
        <v>3.7471276161982194</v>
      </c>
      <c r="S64" s="740">
        <v>3.7831532707411761</v>
      </c>
      <c r="T64" s="740">
        <v>3.6311810197397549</v>
      </c>
      <c r="U64" s="740">
        <v>4.436447244908301</v>
      </c>
      <c r="V64" s="740">
        <v>3.3959813579491134</v>
      </c>
      <c r="W64" s="740">
        <v>3.7471276161982194</v>
      </c>
    </row>
    <row r="65" spans="1:23" ht="9.75" customHeight="1">
      <c r="A65" s="738">
        <v>2018</v>
      </c>
      <c r="B65" s="740">
        <v>4.0285289203388617</v>
      </c>
      <c r="C65" s="740">
        <v>3.423172864624902</v>
      </c>
      <c r="D65" s="740">
        <v>5.974839318554741</v>
      </c>
      <c r="E65" s="740">
        <v>1.0214498709226778</v>
      </c>
      <c r="F65" s="740">
        <v>2.4703093336347477</v>
      </c>
      <c r="G65" s="740">
        <v>2.0894585328662116</v>
      </c>
      <c r="H65" s="740">
        <v>1.8785681065131157</v>
      </c>
      <c r="I65" s="740">
        <v>3.2155452375516922</v>
      </c>
      <c r="J65" s="740">
        <v>1.4997110799250974</v>
      </c>
      <c r="K65" s="740">
        <v>3.6072056091886395</v>
      </c>
      <c r="L65" s="740">
        <v>1.5580221365301299</v>
      </c>
      <c r="M65" s="740">
        <v>1.8182764134365992</v>
      </c>
      <c r="N65" s="740">
        <v>2.1012813811196822</v>
      </c>
      <c r="O65" s="740">
        <v>0.7875382166364322</v>
      </c>
      <c r="P65" s="740">
        <v>2.4779334784591205</v>
      </c>
      <c r="Q65" s="740">
        <v>1.8236725309297717</v>
      </c>
      <c r="R65" s="740">
        <v>3.0224041810032949</v>
      </c>
      <c r="S65" s="740">
        <v>3.1522462941513556</v>
      </c>
      <c r="T65" s="740">
        <v>2.9798948571171979</v>
      </c>
      <c r="U65" s="740">
        <v>3.2731819238619657</v>
      </c>
      <c r="V65" s="740">
        <v>1.7520625727491259</v>
      </c>
      <c r="W65" s="740">
        <v>3.0224041810032949</v>
      </c>
    </row>
    <row r="66" spans="1:23" ht="9.75" customHeight="1">
      <c r="A66" s="738">
        <v>2019</v>
      </c>
      <c r="B66" s="740">
        <v>-9.2907973190952647E-2</v>
      </c>
      <c r="C66" s="740">
        <v>2.7343398755100434</v>
      </c>
      <c r="D66" s="740">
        <v>4.0983308897907085</v>
      </c>
      <c r="E66" s="740">
        <v>2.0040813819264298</v>
      </c>
      <c r="F66" s="740">
        <v>-0.42171818957399954</v>
      </c>
      <c r="G66" s="740">
        <v>2.9217571856433135</v>
      </c>
      <c r="H66" s="740">
        <v>3.0688342871677969</v>
      </c>
      <c r="I66" s="740">
        <v>3.2735568208800223</v>
      </c>
      <c r="J66" s="740">
        <v>3.5277758303623625</v>
      </c>
      <c r="K66" s="740">
        <v>1.9170394175311871</v>
      </c>
      <c r="L66" s="740">
        <v>0.79603333561521394</v>
      </c>
      <c r="M66" s="740">
        <v>0.99705192035551693</v>
      </c>
      <c r="N66" s="740">
        <v>2.2822928099692557</v>
      </c>
      <c r="O66" s="740">
        <v>1.8872495224014538</v>
      </c>
      <c r="P66" s="740">
        <v>2.0955626498981021</v>
      </c>
      <c r="Q66" s="740">
        <v>1.0735401987057025</v>
      </c>
      <c r="R66" s="740">
        <v>2.1577635656026062</v>
      </c>
      <c r="S66" s="740">
        <v>2.1645907525244423</v>
      </c>
      <c r="T66" s="740">
        <v>2.0430798968220842</v>
      </c>
      <c r="U66" s="740">
        <v>2.8323968293390078</v>
      </c>
      <c r="V66" s="740">
        <v>2.0900554875238342</v>
      </c>
      <c r="W66" s="740">
        <v>2.1577635656026062</v>
      </c>
    </row>
    <row r="67" spans="1:23" ht="9.75" customHeight="1">
      <c r="A67" s="738">
        <v>2020</v>
      </c>
      <c r="B67" s="740">
        <v>-0.62808883681298933</v>
      </c>
      <c r="C67" s="740">
        <v>-0.87906381458234717</v>
      </c>
      <c r="D67" s="740">
        <v>0.60841149342661727</v>
      </c>
      <c r="E67" s="740">
        <v>0.68658940378830147</v>
      </c>
      <c r="F67" s="740">
        <v>2.2684382705415631</v>
      </c>
      <c r="G67" s="740">
        <v>-0.19423306237527313</v>
      </c>
      <c r="H67" s="740">
        <v>1.1880846324502397</v>
      </c>
      <c r="I67" s="740">
        <v>-0.59593767295895306</v>
      </c>
      <c r="J67" s="740">
        <v>-0.49439788070649071</v>
      </c>
      <c r="K67" s="740">
        <v>-1.2622758465074018</v>
      </c>
      <c r="L67" s="740">
        <v>0.91919292436966271</v>
      </c>
      <c r="M67" s="740">
        <v>-0.91713778352863951</v>
      </c>
      <c r="N67" s="740">
        <v>0.6050346144255867</v>
      </c>
      <c r="O67" s="740">
        <v>0.16820144646235563</v>
      </c>
      <c r="P67" s="740">
        <v>1.2366407203920344</v>
      </c>
      <c r="Q67" s="740">
        <v>2.1161911209308111E-2</v>
      </c>
      <c r="R67" s="740">
        <v>-0.30739364563175825</v>
      </c>
      <c r="S67" s="740">
        <v>-0.36970389782435142</v>
      </c>
      <c r="T67" s="740">
        <v>-0.43240385849258955</v>
      </c>
      <c r="U67" s="740">
        <v>0.42233519570463179</v>
      </c>
      <c r="V67" s="740">
        <v>0.31107394299576951</v>
      </c>
      <c r="W67" s="740">
        <v>-0.30739364563175825</v>
      </c>
    </row>
    <row r="68" spans="1:23" ht="9.75" customHeight="1">
      <c r="A68" s="738">
        <v>2021</v>
      </c>
      <c r="B68" s="740">
        <v>2.9471831518404139</v>
      </c>
      <c r="C68" s="740">
        <v>3.6128458167353066</v>
      </c>
      <c r="D68" s="740">
        <v>3.7078422193749083</v>
      </c>
      <c r="E68" s="740">
        <v>4.299670684298067</v>
      </c>
      <c r="F68" s="740">
        <v>3.2825055379403207</v>
      </c>
      <c r="G68" s="740">
        <v>3.7448748967605847</v>
      </c>
      <c r="H68" s="740">
        <v>4.0501082507275505</v>
      </c>
      <c r="I68" s="740">
        <v>2.519314550887787</v>
      </c>
      <c r="J68" s="740">
        <v>3.2370345864023191</v>
      </c>
      <c r="K68" s="740">
        <v>3.3843836116137105</v>
      </c>
      <c r="L68" s="740">
        <v>28.787073021067702</v>
      </c>
      <c r="M68" s="740">
        <v>3.2390465083546136</v>
      </c>
      <c r="N68" s="740">
        <v>3.4225856994232244</v>
      </c>
      <c r="O68" s="740">
        <v>3.1270016907344744</v>
      </c>
      <c r="P68" s="740">
        <v>3.2937580135958968</v>
      </c>
      <c r="Q68" s="740">
        <v>3.171450097577202</v>
      </c>
      <c r="R68" s="740">
        <v>4.3758193808612473</v>
      </c>
      <c r="S68" s="740">
        <v>4.4732075207700781</v>
      </c>
      <c r="T68" s="740">
        <v>4.5227824627485838</v>
      </c>
      <c r="U68" s="740">
        <v>3.525241783660924</v>
      </c>
      <c r="V68" s="740">
        <v>3.4157352302313755</v>
      </c>
      <c r="W68" s="740">
        <v>4.3758193808612473</v>
      </c>
    </row>
    <row r="69" spans="1:23" ht="15" customHeight="1">
      <c r="A69" s="738">
        <v>2022</v>
      </c>
      <c r="B69" s="740">
        <v>3.7150415380588138</v>
      </c>
      <c r="C69" s="740">
        <v>3.4846011197710984</v>
      </c>
      <c r="D69" s="740">
        <v>9.8344467609409207</v>
      </c>
      <c r="E69" s="740">
        <v>3.7987502254735657</v>
      </c>
      <c r="F69" s="740">
        <v>5.5239490542625145</v>
      </c>
      <c r="G69" s="740">
        <v>5.8111674754278102</v>
      </c>
      <c r="H69" s="740">
        <v>6.4323541523860364</v>
      </c>
      <c r="I69" s="740">
        <v>1.887628934693554</v>
      </c>
      <c r="J69" s="740">
        <v>4.1607019231516249</v>
      </c>
      <c r="K69" s="740">
        <v>4.0152344842530425</v>
      </c>
      <c r="L69" s="740">
        <v>-2.2642679552719702</v>
      </c>
      <c r="M69" s="740">
        <v>3.4191286845699449</v>
      </c>
      <c r="N69" s="740">
        <v>3.5063869863285757</v>
      </c>
      <c r="O69" s="740">
        <v>3.754460367983115</v>
      </c>
      <c r="P69" s="740">
        <v>3.3972818597982428</v>
      </c>
      <c r="Q69" s="740">
        <v>3.3817397115564787</v>
      </c>
      <c r="R69" s="740">
        <v>4.1997364321372173</v>
      </c>
      <c r="S69" s="740">
        <v>4.2811856275001077</v>
      </c>
      <c r="T69" s="740">
        <v>3.9242892192734438</v>
      </c>
      <c r="U69" s="740">
        <v>5.8092962173811813</v>
      </c>
      <c r="V69" s="740">
        <v>3.3885715084200698</v>
      </c>
      <c r="W69" s="740">
        <v>4.1997364321372173</v>
      </c>
    </row>
    <row r="70" spans="1:23" ht="28" customHeight="1">
      <c r="A70" s="737"/>
      <c r="B70" s="1216" t="s">
        <v>286</v>
      </c>
      <c r="C70" s="1217"/>
      <c r="D70" s="1217"/>
      <c r="E70" s="1217"/>
      <c r="F70" s="1217"/>
      <c r="G70" s="1217"/>
      <c r="H70" s="1217"/>
      <c r="I70" s="1217"/>
      <c r="J70" s="1217"/>
      <c r="K70" s="1216" t="s">
        <v>286</v>
      </c>
      <c r="L70" s="1217"/>
      <c r="M70" s="1217"/>
      <c r="N70" s="1217"/>
      <c r="O70" s="1217"/>
      <c r="P70" s="1217"/>
      <c r="Q70" s="1217"/>
      <c r="R70" s="1217"/>
      <c r="S70" s="1216" t="s">
        <v>286</v>
      </c>
      <c r="T70" s="1217"/>
      <c r="U70" s="1217"/>
      <c r="V70" s="1217"/>
      <c r="W70" s="1217"/>
    </row>
    <row r="71" spans="1:23" ht="9.75" customHeight="1">
      <c r="A71" s="738">
        <v>1991</v>
      </c>
      <c r="B71" s="741">
        <v>48.645709341986645</v>
      </c>
      <c r="C71" s="741">
        <v>41.846114025340988</v>
      </c>
      <c r="D71" s="741">
        <v>46.890054227476178</v>
      </c>
      <c r="E71" s="741">
        <v>13.095095704469196</v>
      </c>
      <c r="F71" s="741">
        <v>51.916276737107687</v>
      </c>
      <c r="G71" s="741">
        <v>54.323681160659184</v>
      </c>
      <c r="H71" s="741">
        <v>52.902337439193033</v>
      </c>
      <c r="I71" s="741">
        <v>14.665069454904231</v>
      </c>
      <c r="J71" s="741">
        <v>44.470680783044401</v>
      </c>
      <c r="K71" s="741">
        <v>48.955279985126708</v>
      </c>
      <c r="L71" s="741">
        <v>45.545627806111035</v>
      </c>
      <c r="M71" s="741">
        <v>59.640352470502492</v>
      </c>
      <c r="N71" s="741">
        <v>16.311471007621982</v>
      </c>
      <c r="O71" s="741">
        <v>14.794124770626384</v>
      </c>
      <c r="P71" s="741">
        <v>56.933071761702379</v>
      </c>
      <c r="Q71" s="741">
        <v>13.747401585855656</v>
      </c>
      <c r="R71" s="741">
        <v>44.7651962620942</v>
      </c>
      <c r="S71" s="741">
        <v>47.875578785376895</v>
      </c>
      <c r="T71" s="741">
        <v>47.93263924547005</v>
      </c>
      <c r="U71" s="741">
        <v>25.864241308314892</v>
      </c>
      <c r="V71" s="741">
        <v>14.765258897152529</v>
      </c>
      <c r="W71" s="741">
        <v>44.7651962620942</v>
      </c>
    </row>
    <row r="72" spans="1:23" ht="9.75" customHeight="1">
      <c r="A72" s="738">
        <v>1992</v>
      </c>
      <c r="B72" s="741">
        <v>53.355671763328644</v>
      </c>
      <c r="C72" s="741">
        <v>47.231486456155224</v>
      </c>
      <c r="D72" s="741">
        <v>55.028950700544371</v>
      </c>
      <c r="E72" s="741">
        <v>16.894499752947105</v>
      </c>
      <c r="F72" s="741">
        <v>55.163270363662171</v>
      </c>
      <c r="G72" s="741">
        <v>59.046632573645873</v>
      </c>
      <c r="H72" s="741">
        <v>56.74307798900184</v>
      </c>
      <c r="I72" s="741">
        <v>19.129729350129978</v>
      </c>
      <c r="J72" s="741">
        <v>49.264858487278204</v>
      </c>
      <c r="K72" s="741">
        <v>53.581434580476511</v>
      </c>
      <c r="L72" s="741">
        <v>49.586949785997234</v>
      </c>
      <c r="M72" s="741">
        <v>64.834265609641363</v>
      </c>
      <c r="N72" s="741">
        <v>21.234372298977718</v>
      </c>
      <c r="O72" s="741">
        <v>20.718738997884568</v>
      </c>
      <c r="P72" s="741">
        <v>61.048001350399979</v>
      </c>
      <c r="Q72" s="741">
        <v>18.203044223507391</v>
      </c>
      <c r="R72" s="741">
        <v>49.619680206290084</v>
      </c>
      <c r="S72" s="741">
        <v>52.744887232659984</v>
      </c>
      <c r="T72" s="741">
        <v>52.612643229895539</v>
      </c>
      <c r="U72" s="741">
        <v>31.759883887698326</v>
      </c>
      <c r="V72" s="741">
        <v>19.476745810093753</v>
      </c>
      <c r="W72" s="741">
        <v>49.619680206290084</v>
      </c>
    </row>
    <row r="73" spans="1:23" ht="9.75" customHeight="1">
      <c r="A73" s="738">
        <v>1993</v>
      </c>
      <c r="B73" s="741">
        <v>56.939177238240269</v>
      </c>
      <c r="C73" s="741">
        <v>51.259682144042941</v>
      </c>
      <c r="D73" s="741">
        <v>63.225486627688319</v>
      </c>
      <c r="E73" s="741">
        <v>26.988507709782553</v>
      </c>
      <c r="F73" s="741">
        <v>58.839601988732674</v>
      </c>
      <c r="G73" s="741">
        <v>62.355176666770191</v>
      </c>
      <c r="H73" s="741">
        <v>61.279189313915687</v>
      </c>
      <c r="I73" s="741">
        <v>30.824396472527596</v>
      </c>
      <c r="J73" s="741">
        <v>53.782012940085302</v>
      </c>
      <c r="K73" s="741">
        <v>57.243088441795869</v>
      </c>
      <c r="L73" s="741">
        <v>53.404727077977341</v>
      </c>
      <c r="M73" s="741">
        <v>68.711515332940564</v>
      </c>
      <c r="N73" s="741">
        <v>33.670965985116254</v>
      </c>
      <c r="O73" s="741">
        <v>33.467019400773268</v>
      </c>
      <c r="P73" s="741">
        <v>64.692284770527806</v>
      </c>
      <c r="Q73" s="741">
        <v>29.376152690159056</v>
      </c>
      <c r="R73" s="741">
        <v>54.47457739184096</v>
      </c>
      <c r="S73" s="741">
        <v>56.891026225751361</v>
      </c>
      <c r="T73" s="741">
        <v>56.524270042885327</v>
      </c>
      <c r="U73" s="741">
        <v>42.243521736353088</v>
      </c>
      <c r="V73" s="741">
        <v>31.167685564124586</v>
      </c>
      <c r="W73" s="741">
        <v>54.47457739184096</v>
      </c>
    </row>
    <row r="74" spans="1:23" ht="15" customHeight="1">
      <c r="A74" s="738">
        <v>1994</v>
      </c>
      <c r="B74" s="741">
        <v>59.02783732672993</v>
      </c>
      <c r="C74" s="741">
        <v>52.427880790322305</v>
      </c>
      <c r="D74" s="741">
        <v>65.852890168617492</v>
      </c>
      <c r="E74" s="741">
        <v>34.106504406395274</v>
      </c>
      <c r="F74" s="741">
        <v>58.516980779653217</v>
      </c>
      <c r="G74" s="741">
        <v>62.884151480758639</v>
      </c>
      <c r="H74" s="741">
        <v>62.70490254625259</v>
      </c>
      <c r="I74" s="741">
        <v>38.710783081598613</v>
      </c>
      <c r="J74" s="741">
        <v>56.017241612923357</v>
      </c>
      <c r="K74" s="741">
        <v>58.242184354125278</v>
      </c>
      <c r="L74" s="741">
        <v>55.547309584343807</v>
      </c>
      <c r="M74" s="741">
        <v>70.681074179782101</v>
      </c>
      <c r="N74" s="741">
        <v>42.300534065440345</v>
      </c>
      <c r="O74" s="741">
        <v>41.618335692831899</v>
      </c>
      <c r="P74" s="741">
        <v>66.580103231245246</v>
      </c>
      <c r="Q74" s="741">
        <v>37.583505596222544</v>
      </c>
      <c r="R74" s="741">
        <v>56.593128071760738</v>
      </c>
      <c r="S74" s="741">
        <v>58.392417914603271</v>
      </c>
      <c r="T74" s="741">
        <v>57.960467258565771</v>
      </c>
      <c r="U74" s="741">
        <v>48.433858822268455</v>
      </c>
      <c r="V74" s="741">
        <v>39.238803046021879</v>
      </c>
      <c r="W74" s="741">
        <v>56.593128071760738</v>
      </c>
    </row>
    <row r="75" spans="1:23" ht="9.75" customHeight="1">
      <c r="A75" s="738">
        <v>1995</v>
      </c>
      <c r="B75" s="741">
        <v>61.920277667121837</v>
      </c>
      <c r="C75" s="741">
        <v>54.868679359460309</v>
      </c>
      <c r="D75" s="741">
        <v>67.067365966116284</v>
      </c>
      <c r="E75" s="741">
        <v>39.284132275171558</v>
      </c>
      <c r="F75" s="741">
        <v>59.969732200570498</v>
      </c>
      <c r="G75" s="741">
        <v>65.720235307647442</v>
      </c>
      <c r="H75" s="741">
        <v>65.326291464270071</v>
      </c>
      <c r="I75" s="741">
        <v>46.725789662141381</v>
      </c>
      <c r="J75" s="741">
        <v>57.097815342760086</v>
      </c>
      <c r="K75" s="741">
        <v>61.109335305074254</v>
      </c>
      <c r="L75" s="741">
        <v>57.618514638061477</v>
      </c>
      <c r="M75" s="741">
        <v>75.575578303576251</v>
      </c>
      <c r="N75" s="741">
        <v>49.710820102641684</v>
      </c>
      <c r="O75" s="741">
        <v>47.779327747877346</v>
      </c>
      <c r="P75" s="741">
        <v>69.688089693392016</v>
      </c>
      <c r="Q75" s="741">
        <v>43.855306770239054</v>
      </c>
      <c r="R75" s="741">
        <v>59.459783351332291</v>
      </c>
      <c r="S75" s="741">
        <v>60.869532610542734</v>
      </c>
      <c r="T75" s="741">
        <v>60.510686937936605</v>
      </c>
      <c r="U75" s="741">
        <v>53.18876955602277</v>
      </c>
      <c r="V75" s="741">
        <v>45.862617742559692</v>
      </c>
      <c r="W75" s="741">
        <v>59.459783351332291</v>
      </c>
    </row>
    <row r="76" spans="1:23" ht="9.75" customHeight="1">
      <c r="A76" s="738">
        <v>1996</v>
      </c>
      <c r="B76" s="741">
        <v>64.124534065658821</v>
      </c>
      <c r="C76" s="741">
        <v>57.1446512480533</v>
      </c>
      <c r="D76" s="741">
        <v>67.765039473859289</v>
      </c>
      <c r="E76" s="741">
        <v>43.573366460693016</v>
      </c>
      <c r="F76" s="741">
        <v>62.137821439102964</v>
      </c>
      <c r="G76" s="741">
        <v>69.715748337296432</v>
      </c>
      <c r="H76" s="741">
        <v>68.885981171731231</v>
      </c>
      <c r="I76" s="741">
        <v>52.659619585887</v>
      </c>
      <c r="J76" s="741">
        <v>57.343404278714864</v>
      </c>
      <c r="K76" s="741">
        <v>63.786310925056057</v>
      </c>
      <c r="L76" s="741">
        <v>59.077759027172384</v>
      </c>
      <c r="M76" s="741">
        <v>80.64499927444966</v>
      </c>
      <c r="N76" s="741">
        <v>54.955093351401977</v>
      </c>
      <c r="O76" s="741">
        <v>52.498346272287264</v>
      </c>
      <c r="P76" s="741">
        <v>72.429763027338382</v>
      </c>
      <c r="Q76" s="741">
        <v>48.737187005505419</v>
      </c>
      <c r="R76" s="741">
        <v>62.036205452581932</v>
      </c>
      <c r="S76" s="741">
        <v>63.196511983922811</v>
      </c>
      <c r="T76" s="741">
        <v>62.93200078688141</v>
      </c>
      <c r="U76" s="741">
        <v>56.690767731479859</v>
      </c>
      <c r="V76" s="741">
        <v>50.844946323400642</v>
      </c>
      <c r="W76" s="741">
        <v>62.036205452581932</v>
      </c>
    </row>
    <row r="77" spans="1:23" ht="9.75" customHeight="1">
      <c r="A77" s="738">
        <v>1997</v>
      </c>
      <c r="B77" s="741">
        <v>64.567231652558164</v>
      </c>
      <c r="C77" s="741">
        <v>59.028354692398004</v>
      </c>
      <c r="D77" s="741">
        <v>65.275378950243592</v>
      </c>
      <c r="E77" s="741">
        <v>45.571023513881293</v>
      </c>
      <c r="F77" s="741">
        <v>63.393229160921592</v>
      </c>
      <c r="G77" s="741">
        <v>71.844254897553355</v>
      </c>
      <c r="H77" s="741">
        <v>70.047695352461574</v>
      </c>
      <c r="I77" s="741">
        <v>54.986587082037431</v>
      </c>
      <c r="J77" s="741">
        <v>58.402191236590987</v>
      </c>
      <c r="K77" s="741">
        <v>65.750553938697465</v>
      </c>
      <c r="L77" s="741">
        <v>59.959437375199613</v>
      </c>
      <c r="M77" s="741">
        <v>81.791525771733731</v>
      </c>
      <c r="N77" s="741">
        <v>57.929874587483646</v>
      </c>
      <c r="O77" s="741">
        <v>57.595064926179958</v>
      </c>
      <c r="P77" s="741">
        <v>74.417454387006003</v>
      </c>
      <c r="Q77" s="741">
        <v>54.127824610934283</v>
      </c>
      <c r="R77" s="741">
        <v>63.481861459458266</v>
      </c>
      <c r="S77" s="741">
        <v>64.437684225323352</v>
      </c>
      <c r="T77" s="741">
        <v>64.389182900786722</v>
      </c>
      <c r="U77" s="741">
        <v>58.067632928131864</v>
      </c>
      <c r="V77" s="741">
        <v>54.262850367233163</v>
      </c>
      <c r="W77" s="741">
        <v>63.481861459458266</v>
      </c>
    </row>
    <row r="78" spans="1:23" ht="9.75" customHeight="1">
      <c r="A78" s="738">
        <v>1998</v>
      </c>
      <c r="B78" s="741">
        <v>65.639926199357276</v>
      </c>
      <c r="C78" s="741">
        <v>60.175748065298137</v>
      </c>
      <c r="D78" s="741">
        <v>66.318916960491308</v>
      </c>
      <c r="E78" s="741">
        <v>49.236287602014151</v>
      </c>
      <c r="F78" s="741">
        <v>65.231917085643317</v>
      </c>
      <c r="G78" s="741">
        <v>72.600293411945515</v>
      </c>
      <c r="H78" s="741">
        <v>71.281408445068166</v>
      </c>
      <c r="I78" s="741">
        <v>59.397207686858764</v>
      </c>
      <c r="J78" s="741">
        <v>58.127228103756757</v>
      </c>
      <c r="K78" s="741">
        <v>66.820168456873731</v>
      </c>
      <c r="L78" s="741">
        <v>61.07087358566968</v>
      </c>
      <c r="M78" s="741">
        <v>82.077137202354919</v>
      </c>
      <c r="N78" s="741">
        <v>60.350766366483192</v>
      </c>
      <c r="O78" s="741">
        <v>62.963744180772224</v>
      </c>
      <c r="P78" s="741">
        <v>75.002563672672551</v>
      </c>
      <c r="Q78" s="741">
        <v>59.197988123809324</v>
      </c>
      <c r="R78" s="741">
        <v>64.702438674982915</v>
      </c>
      <c r="S78" s="741">
        <v>65.387609636400413</v>
      </c>
      <c r="T78" s="741">
        <v>65.333688276476153</v>
      </c>
      <c r="U78" s="741">
        <v>60.935613190453289</v>
      </c>
      <c r="V78" s="741">
        <v>58.093906470845539</v>
      </c>
      <c r="W78" s="741">
        <v>64.702438674982915</v>
      </c>
    </row>
    <row r="79" spans="1:23" ht="15" customHeight="1">
      <c r="A79" s="738">
        <v>1999</v>
      </c>
      <c r="B79" s="741">
        <v>70.800794776152387</v>
      </c>
      <c r="C79" s="741">
        <v>63.935756391835554</v>
      </c>
      <c r="D79" s="741">
        <v>66.799666118948338</v>
      </c>
      <c r="E79" s="741">
        <v>54.62807609724068</v>
      </c>
      <c r="F79" s="741">
        <v>66.693845915133977</v>
      </c>
      <c r="G79" s="741">
        <v>77.750967610605258</v>
      </c>
      <c r="H79" s="741">
        <v>75.879663262977857</v>
      </c>
      <c r="I79" s="741">
        <v>64.751488054469505</v>
      </c>
      <c r="J79" s="741">
        <v>59.96530174011459</v>
      </c>
      <c r="K79" s="741">
        <v>69.425493521113978</v>
      </c>
      <c r="L79" s="741">
        <v>64.392344865399977</v>
      </c>
      <c r="M79" s="741">
        <v>86.224873806319863</v>
      </c>
      <c r="N79" s="741">
        <v>62.26897680255712</v>
      </c>
      <c r="O79" s="741">
        <v>65.559709222715412</v>
      </c>
      <c r="P79" s="741">
        <v>76.666928529063526</v>
      </c>
      <c r="Q79" s="741">
        <v>62.077877537908087</v>
      </c>
      <c r="R79" s="741">
        <v>68.107409692989222</v>
      </c>
      <c r="S79" s="741">
        <v>68.79883982408262</v>
      </c>
      <c r="T79" s="741">
        <v>68.914589117701539</v>
      </c>
      <c r="U79" s="741">
        <v>63.290768023234747</v>
      </c>
      <c r="V79" s="741">
        <v>61.438511542278682</v>
      </c>
      <c r="W79" s="741">
        <v>68.107409692989222</v>
      </c>
    </row>
    <row r="80" spans="1:23" ht="9.75" customHeight="1">
      <c r="A80" s="738">
        <v>2000</v>
      </c>
      <c r="B80" s="741">
        <v>68.622365821685662</v>
      </c>
      <c r="C80" s="741">
        <v>66.453537645924825</v>
      </c>
      <c r="D80" s="741">
        <v>66.276083207149227</v>
      </c>
      <c r="E80" s="741">
        <v>56.21318781271713</v>
      </c>
      <c r="F80" s="741">
        <v>66.530741009559065</v>
      </c>
      <c r="G80" s="741">
        <v>76.768784806537838</v>
      </c>
      <c r="H80" s="741">
        <v>77.012275216841047</v>
      </c>
      <c r="I80" s="741">
        <v>65.859179854171686</v>
      </c>
      <c r="J80" s="741">
        <v>61.954089744172684</v>
      </c>
      <c r="K80" s="741">
        <v>69.784541183062117</v>
      </c>
      <c r="L80" s="741">
        <v>64.73449898115787</v>
      </c>
      <c r="M80" s="741">
        <v>87.064857066582121</v>
      </c>
      <c r="N80" s="741">
        <v>62.409317982243422</v>
      </c>
      <c r="O80" s="741">
        <v>67.382244177975124</v>
      </c>
      <c r="P80" s="741">
        <v>77.41712016197323</v>
      </c>
      <c r="Q80" s="741">
        <v>64.223427801168228</v>
      </c>
      <c r="R80" s="741">
        <v>68.718042668547369</v>
      </c>
      <c r="S80" s="741">
        <v>69.352392999655422</v>
      </c>
      <c r="T80" s="741">
        <v>69.53050692968614</v>
      </c>
      <c r="U80" s="741">
        <v>63.869860200272839</v>
      </c>
      <c r="V80" s="741">
        <v>62.599677357243877</v>
      </c>
      <c r="W80" s="741">
        <v>68.718042668547369</v>
      </c>
    </row>
    <row r="81" spans="1:23" ht="9.75" customHeight="1">
      <c r="A81" s="738">
        <v>2001</v>
      </c>
      <c r="B81" s="741">
        <v>71.964943602217829</v>
      </c>
      <c r="C81" s="741">
        <v>70.114302656070535</v>
      </c>
      <c r="D81" s="741">
        <v>68.424582052151791</v>
      </c>
      <c r="E81" s="741">
        <v>62.906609606659345</v>
      </c>
      <c r="F81" s="741">
        <v>68.463350298302544</v>
      </c>
      <c r="G81" s="741">
        <v>79.656106563085871</v>
      </c>
      <c r="H81" s="741">
        <v>81.421424867290412</v>
      </c>
      <c r="I81" s="741">
        <v>69.053623318270837</v>
      </c>
      <c r="J81" s="741">
        <v>61.906978984770952</v>
      </c>
      <c r="K81" s="741">
        <v>71.745830666288043</v>
      </c>
      <c r="L81" s="741">
        <v>67.428265604547065</v>
      </c>
      <c r="M81" s="741">
        <v>84.358918126673245</v>
      </c>
      <c r="N81" s="741">
        <v>67.061091018726003</v>
      </c>
      <c r="O81" s="741">
        <v>68.181563483197635</v>
      </c>
      <c r="P81" s="741">
        <v>78.724434861399942</v>
      </c>
      <c r="Q81" s="741">
        <v>67.464698468192807</v>
      </c>
      <c r="R81" s="741">
        <v>71.489790183589363</v>
      </c>
      <c r="S81" s="741">
        <v>71.990158994520698</v>
      </c>
      <c r="T81" s="741">
        <v>72.196600791630757</v>
      </c>
      <c r="U81" s="741">
        <v>67.272069567877239</v>
      </c>
      <c r="V81" s="741">
        <v>66.663688058882116</v>
      </c>
      <c r="W81" s="741">
        <v>71.489790183589363</v>
      </c>
    </row>
    <row r="82" spans="1:23" ht="9.75" customHeight="1">
      <c r="A82" s="738">
        <v>2002</v>
      </c>
      <c r="B82" s="741">
        <v>74.251093010878122</v>
      </c>
      <c r="C82" s="741">
        <v>74.128483511512727</v>
      </c>
      <c r="D82" s="741">
        <v>67.600121190077232</v>
      </c>
      <c r="E82" s="741">
        <v>66.159933272346876</v>
      </c>
      <c r="F82" s="741">
        <v>71.044937681130648</v>
      </c>
      <c r="G82" s="741">
        <v>80.236248582831379</v>
      </c>
      <c r="H82" s="741">
        <v>80.925577770836156</v>
      </c>
      <c r="I82" s="741">
        <v>71.349784710194712</v>
      </c>
      <c r="J82" s="741">
        <v>64.229493172392424</v>
      </c>
      <c r="K82" s="741">
        <v>74.269531359570877</v>
      </c>
      <c r="L82" s="741">
        <v>69.757646944169707</v>
      </c>
      <c r="M82" s="741">
        <v>85.375316420566932</v>
      </c>
      <c r="N82" s="741">
        <v>72.424574116897915</v>
      </c>
      <c r="O82" s="741">
        <v>72.504026676808365</v>
      </c>
      <c r="P82" s="741">
        <v>78.021861339032071</v>
      </c>
      <c r="Q82" s="741">
        <v>68.980714394762146</v>
      </c>
      <c r="R82" s="741">
        <v>73.677627664029274</v>
      </c>
      <c r="S82" s="741">
        <v>74.016324676309026</v>
      </c>
      <c r="T82" s="741">
        <v>74.387813666655006</v>
      </c>
      <c r="U82" s="741">
        <v>69.439760370964805</v>
      </c>
      <c r="V82" s="741">
        <v>70.410858277621656</v>
      </c>
      <c r="W82" s="741">
        <v>73.677627664029274</v>
      </c>
    </row>
    <row r="83" spans="1:23" s="242" customFormat="1" ht="9.75" customHeight="1">
      <c r="A83" s="738">
        <v>2003</v>
      </c>
      <c r="B83" s="741">
        <v>75.270951787744792</v>
      </c>
      <c r="C83" s="741">
        <v>73.064745182707625</v>
      </c>
      <c r="D83" s="741">
        <v>68.615922817243174</v>
      </c>
      <c r="E83" s="741">
        <v>70.67328169006727</v>
      </c>
      <c r="F83" s="741">
        <v>72.846842434631185</v>
      </c>
      <c r="G83" s="741">
        <v>83.223927556584499</v>
      </c>
      <c r="H83" s="741">
        <v>86.450498744023903</v>
      </c>
      <c r="I83" s="741">
        <v>73.657718221170597</v>
      </c>
      <c r="J83" s="741">
        <v>64.57106897778641</v>
      </c>
      <c r="K83" s="741">
        <v>75.468447745809286</v>
      </c>
      <c r="L83" s="741">
        <v>73.054058173086744</v>
      </c>
      <c r="M83" s="741">
        <v>86.509557788123033</v>
      </c>
      <c r="N83" s="741">
        <v>75.504553373046804</v>
      </c>
      <c r="O83" s="741">
        <v>73.544850296946493</v>
      </c>
      <c r="P83" s="741">
        <v>79.229375830986911</v>
      </c>
      <c r="Q83" s="741">
        <v>71.835668800869399</v>
      </c>
      <c r="R83" s="741">
        <v>75.130859762413763</v>
      </c>
      <c r="S83" s="741">
        <v>75.316592293016342</v>
      </c>
      <c r="T83" s="741">
        <v>75.704551456646143</v>
      </c>
      <c r="U83" s="741">
        <v>71.707486629948548</v>
      </c>
      <c r="V83" s="741">
        <v>73.339443145120072</v>
      </c>
      <c r="W83" s="741">
        <v>75.130859762413763</v>
      </c>
    </row>
    <row r="84" spans="1:23" ht="9.75" customHeight="1">
      <c r="A84" s="738">
        <v>2004</v>
      </c>
      <c r="B84" s="741">
        <v>76.088439802887095</v>
      </c>
      <c r="C84" s="741">
        <v>76.66219473707838</v>
      </c>
      <c r="D84" s="741">
        <v>68.02936151012814</v>
      </c>
      <c r="E84" s="741">
        <v>71.995392745361187</v>
      </c>
      <c r="F84" s="741">
        <v>73.256928465482872</v>
      </c>
      <c r="G84" s="741">
        <v>84.645674787513116</v>
      </c>
      <c r="H84" s="741">
        <v>87.909021227602494</v>
      </c>
      <c r="I84" s="741">
        <v>74.695375483341792</v>
      </c>
      <c r="J84" s="741">
        <v>67.624496956496415</v>
      </c>
      <c r="K84" s="741">
        <v>77.233592847967344</v>
      </c>
      <c r="L84" s="741">
        <v>75.266496311640395</v>
      </c>
      <c r="M84" s="741">
        <v>87.70526760964907</v>
      </c>
      <c r="N84" s="741">
        <v>76.404439431027996</v>
      </c>
      <c r="O84" s="741">
        <v>75.63837374622311</v>
      </c>
      <c r="P84" s="741">
        <v>80.019288164544847</v>
      </c>
      <c r="Q84" s="741">
        <v>72.261065282871698</v>
      </c>
      <c r="R84" s="741">
        <v>76.96317193044321</v>
      </c>
      <c r="S84" s="741">
        <v>77.222677203543938</v>
      </c>
      <c r="T84" s="741">
        <v>77.754957012344789</v>
      </c>
      <c r="U84" s="741">
        <v>72.238375909584235</v>
      </c>
      <c r="V84" s="741">
        <v>74.460205665584738</v>
      </c>
      <c r="W84" s="741">
        <v>76.96317193044321</v>
      </c>
    </row>
    <row r="85" spans="1:23" ht="15" customHeight="1">
      <c r="A85" s="738">
        <v>2005</v>
      </c>
      <c r="B85" s="741">
        <v>75.958190229628372</v>
      </c>
      <c r="C85" s="741">
        <v>78.344463931957847</v>
      </c>
      <c r="D85" s="741">
        <v>68.148221008944887</v>
      </c>
      <c r="E85" s="741">
        <v>75.647369319742538</v>
      </c>
      <c r="F85" s="741">
        <v>74.089910659986572</v>
      </c>
      <c r="G85" s="741">
        <v>85.725727172399971</v>
      </c>
      <c r="H85" s="741">
        <v>87.959935460757777</v>
      </c>
      <c r="I85" s="741">
        <v>75.994388144710442</v>
      </c>
      <c r="J85" s="741">
        <v>72.953188307932919</v>
      </c>
      <c r="K85" s="741">
        <v>77.393817030095121</v>
      </c>
      <c r="L85" s="741">
        <v>75.746314084192889</v>
      </c>
      <c r="M85" s="741">
        <v>90.621708894362584</v>
      </c>
      <c r="N85" s="741">
        <v>77.584973558190697</v>
      </c>
      <c r="O85" s="741">
        <v>76.725390775422909</v>
      </c>
      <c r="P85" s="741">
        <v>81.057587279489752</v>
      </c>
      <c r="Q85" s="741">
        <v>72.243184792919152</v>
      </c>
      <c r="R85" s="741">
        <v>78.027130672426338</v>
      </c>
      <c r="S85" s="741">
        <v>78.240079787574331</v>
      </c>
      <c r="T85" s="741">
        <v>78.824383953804727</v>
      </c>
      <c r="U85" s="741">
        <v>73.269706391704574</v>
      </c>
      <c r="V85" s="741">
        <v>75.973205961534404</v>
      </c>
      <c r="W85" s="741">
        <v>78.027130672426338</v>
      </c>
    </row>
    <row r="86" spans="1:23" ht="9.75" customHeight="1">
      <c r="A86" s="738">
        <v>2006</v>
      </c>
      <c r="B86" s="741">
        <v>78.60246662270886</v>
      </c>
      <c r="C86" s="741">
        <v>81.565137372922678</v>
      </c>
      <c r="D86" s="741">
        <v>71.637080219147705</v>
      </c>
      <c r="E86" s="741">
        <v>81.593012733741318</v>
      </c>
      <c r="F86" s="741">
        <v>76.243836686249551</v>
      </c>
      <c r="G86" s="741">
        <v>85.223406044679678</v>
      </c>
      <c r="H86" s="741">
        <v>90.40833512178142</v>
      </c>
      <c r="I86" s="741">
        <v>79.157534999622555</v>
      </c>
      <c r="J86" s="741">
        <v>77.003557344386294</v>
      </c>
      <c r="K86" s="741">
        <v>80.181005051660563</v>
      </c>
      <c r="L86" s="741">
        <v>77.929974634844555</v>
      </c>
      <c r="M86" s="741">
        <v>91.531065326212996</v>
      </c>
      <c r="N86" s="741">
        <v>80.200530752150627</v>
      </c>
      <c r="O86" s="741">
        <v>80.402925380815915</v>
      </c>
      <c r="P86" s="741">
        <v>82.204009776173066</v>
      </c>
      <c r="Q86" s="741">
        <v>76.320117387180161</v>
      </c>
      <c r="R86" s="741">
        <v>80.838962598902427</v>
      </c>
      <c r="S86" s="741">
        <v>80.949484892751187</v>
      </c>
      <c r="T86" s="741">
        <v>81.488659782904463</v>
      </c>
      <c r="U86" s="741">
        <v>76.962051595776373</v>
      </c>
      <c r="V86" s="741">
        <v>79.772966154769904</v>
      </c>
      <c r="W86" s="741">
        <v>80.838962598902427</v>
      </c>
    </row>
    <row r="87" spans="1:23" ht="9.75" customHeight="1">
      <c r="A87" s="738">
        <v>2007</v>
      </c>
      <c r="B87" s="741">
        <v>81.938254084644299</v>
      </c>
      <c r="C87" s="741">
        <v>84.466606215186303</v>
      </c>
      <c r="D87" s="741">
        <v>76.193452674688729</v>
      </c>
      <c r="E87" s="741">
        <v>83.668133311226427</v>
      </c>
      <c r="F87" s="741">
        <v>78.573810117357581</v>
      </c>
      <c r="G87" s="741">
        <v>86.299670088371059</v>
      </c>
      <c r="H87" s="741">
        <v>93.532475534323439</v>
      </c>
      <c r="I87" s="741">
        <v>82.015635623245771</v>
      </c>
      <c r="J87" s="741">
        <v>82.248324512877218</v>
      </c>
      <c r="K87" s="741">
        <v>84.704442781295299</v>
      </c>
      <c r="L87" s="741">
        <v>80.147000451140158</v>
      </c>
      <c r="M87" s="741">
        <v>94.541664068620946</v>
      </c>
      <c r="N87" s="741">
        <v>82.945554848939494</v>
      </c>
      <c r="O87" s="741">
        <v>84.258960783107128</v>
      </c>
      <c r="P87" s="741">
        <v>84.287207353843783</v>
      </c>
      <c r="Q87" s="741">
        <v>79.159153906430319</v>
      </c>
      <c r="R87" s="741">
        <v>84.308537015405633</v>
      </c>
      <c r="S87" s="741">
        <v>84.487562648589801</v>
      </c>
      <c r="T87" s="741">
        <v>84.967779734384337</v>
      </c>
      <c r="U87" s="741">
        <v>80.374673925528185</v>
      </c>
      <c r="V87" s="741">
        <v>82.581832397767485</v>
      </c>
      <c r="W87" s="741">
        <v>84.308537015405633</v>
      </c>
    </row>
    <row r="88" spans="1:23" ht="9.75" customHeight="1">
      <c r="A88" s="738">
        <v>2008</v>
      </c>
      <c r="B88" s="741">
        <v>84.081428404149989</v>
      </c>
      <c r="C88" s="741">
        <v>84.287052521400085</v>
      </c>
      <c r="D88" s="741">
        <v>80.970341181401025</v>
      </c>
      <c r="E88" s="741">
        <v>84.669268077274083</v>
      </c>
      <c r="F88" s="741">
        <v>81.648800870088934</v>
      </c>
      <c r="G88" s="741">
        <v>85.847396883781869</v>
      </c>
      <c r="H88" s="741">
        <v>95.633535874943448</v>
      </c>
      <c r="I88" s="741">
        <v>84.218529291460797</v>
      </c>
      <c r="J88" s="741">
        <v>84.128872420389527</v>
      </c>
      <c r="K88" s="741">
        <v>86.538558694720876</v>
      </c>
      <c r="L88" s="741">
        <v>81.349993971961766</v>
      </c>
      <c r="M88" s="741">
        <v>95.426692804552431</v>
      </c>
      <c r="N88" s="741">
        <v>83.883297277911751</v>
      </c>
      <c r="O88" s="741">
        <v>87.349728126522066</v>
      </c>
      <c r="P88" s="741">
        <v>85.377325108327184</v>
      </c>
      <c r="Q88" s="741">
        <v>79.495762947934764</v>
      </c>
      <c r="R88" s="741">
        <v>85.799374077094313</v>
      </c>
      <c r="S88" s="741">
        <v>85.992678584207667</v>
      </c>
      <c r="T88" s="741">
        <v>86.283464725100657</v>
      </c>
      <c r="U88" s="741">
        <v>82.910690874030067</v>
      </c>
      <c r="V88" s="741">
        <v>83.934951253060063</v>
      </c>
      <c r="W88" s="741">
        <v>85.799374077094313</v>
      </c>
    </row>
    <row r="89" spans="1:23" ht="9.75" customHeight="1">
      <c r="A89" s="738">
        <v>2009</v>
      </c>
      <c r="B89" s="741">
        <v>80.535510525788368</v>
      </c>
      <c r="C89" s="741">
        <v>82.565406739625914</v>
      </c>
      <c r="D89" s="741">
        <v>81.003344282792554</v>
      </c>
      <c r="E89" s="741">
        <v>83.308332460330618</v>
      </c>
      <c r="F89" s="741">
        <v>78.438252144888338</v>
      </c>
      <c r="G89" s="741">
        <v>85.101579510732051</v>
      </c>
      <c r="H89" s="741">
        <v>92.368091878938017</v>
      </c>
      <c r="I89" s="741">
        <v>84.608791786984938</v>
      </c>
      <c r="J89" s="741">
        <v>83.913110418838883</v>
      </c>
      <c r="K89" s="741">
        <v>83.825001011199959</v>
      </c>
      <c r="L89" s="741">
        <v>80.875052689793591</v>
      </c>
      <c r="M89" s="741">
        <v>89.443734747925831</v>
      </c>
      <c r="N89" s="741">
        <v>81.508877280420933</v>
      </c>
      <c r="O89" s="741">
        <v>87.488363378613641</v>
      </c>
      <c r="P89" s="741">
        <v>84.366087992307584</v>
      </c>
      <c r="Q89" s="741">
        <v>78.82358495412393</v>
      </c>
      <c r="R89" s="741">
        <v>83.772700725100833</v>
      </c>
      <c r="S89" s="741">
        <v>83.874236505848529</v>
      </c>
      <c r="T89" s="741">
        <v>84.04045705287821</v>
      </c>
      <c r="U89" s="741">
        <v>82.174928243654023</v>
      </c>
      <c r="V89" s="741">
        <v>82.793377091496254</v>
      </c>
      <c r="W89" s="741">
        <v>83.772700725100833</v>
      </c>
    </row>
    <row r="90" spans="1:23" ht="15" customHeight="1">
      <c r="A90" s="738">
        <v>2010</v>
      </c>
      <c r="B90" s="741">
        <v>83.810936951737887</v>
      </c>
      <c r="C90" s="741">
        <v>84.36428317811027</v>
      </c>
      <c r="D90" s="741">
        <v>85.268952776120273</v>
      </c>
      <c r="E90" s="741">
        <v>88.416126986012429</v>
      </c>
      <c r="F90" s="741">
        <v>83.605809711433736</v>
      </c>
      <c r="G90" s="741">
        <v>88.508451352563881</v>
      </c>
      <c r="H90" s="741">
        <v>91.976113154963855</v>
      </c>
      <c r="I90" s="741">
        <v>90.380097079306154</v>
      </c>
      <c r="J90" s="741">
        <v>84.901166095522541</v>
      </c>
      <c r="K90" s="741">
        <v>85.740907891745451</v>
      </c>
      <c r="L90" s="741">
        <v>84.220491716112875</v>
      </c>
      <c r="M90" s="741">
        <v>92.139086502865894</v>
      </c>
      <c r="N90" s="741">
        <v>84.947411919964807</v>
      </c>
      <c r="O90" s="741">
        <v>90.984251596616446</v>
      </c>
      <c r="P90" s="741">
        <v>89.005247753586687</v>
      </c>
      <c r="Q90" s="741">
        <v>81.842873453523026</v>
      </c>
      <c r="R90" s="741">
        <v>86.077485509003154</v>
      </c>
      <c r="S90" s="741">
        <v>86.001006259641358</v>
      </c>
      <c r="T90" s="741">
        <v>86.043391107636907</v>
      </c>
      <c r="U90" s="741">
        <v>86.280917572181693</v>
      </c>
      <c r="V90" s="741">
        <v>86.815107594483536</v>
      </c>
      <c r="W90" s="741">
        <v>86.077485509003154</v>
      </c>
    </row>
    <row r="91" spans="1:23" ht="9.75" customHeight="1">
      <c r="A91" s="738">
        <v>2011</v>
      </c>
      <c r="B91" s="741">
        <v>87.198086316003369</v>
      </c>
      <c r="C91" s="741">
        <v>88.962468522254596</v>
      </c>
      <c r="D91" s="741">
        <v>89.09252082388474</v>
      </c>
      <c r="E91" s="741">
        <v>90.163246008315383</v>
      </c>
      <c r="F91" s="741">
        <v>87.841213182817953</v>
      </c>
      <c r="G91" s="741">
        <v>89.490455809399705</v>
      </c>
      <c r="H91" s="741">
        <v>95.700936199620912</v>
      </c>
      <c r="I91" s="741">
        <v>94.444193874837254</v>
      </c>
      <c r="J91" s="741">
        <v>90.529615287754112</v>
      </c>
      <c r="K91" s="741">
        <v>89.36219059541159</v>
      </c>
      <c r="L91" s="741">
        <v>87.188467429783728</v>
      </c>
      <c r="M91" s="741">
        <v>94.602433368866514</v>
      </c>
      <c r="N91" s="741">
        <v>88.199763680575387</v>
      </c>
      <c r="O91" s="741">
        <v>92.490136556227711</v>
      </c>
      <c r="P91" s="741">
        <v>88.984670872976366</v>
      </c>
      <c r="Q91" s="741">
        <v>86.231968471007377</v>
      </c>
      <c r="R91" s="741">
        <v>89.730401340003965</v>
      </c>
      <c r="S91" s="741">
        <v>89.728274291715366</v>
      </c>
      <c r="T91" s="741">
        <v>89.765083506756653</v>
      </c>
      <c r="U91" s="741">
        <v>89.523444885045507</v>
      </c>
      <c r="V91" s="741">
        <v>89.750918542961074</v>
      </c>
      <c r="W91" s="741">
        <v>89.730401340003965</v>
      </c>
    </row>
    <row r="92" spans="1:23" ht="9.75" customHeight="1">
      <c r="A92" s="738">
        <v>2012</v>
      </c>
      <c r="B92" s="741">
        <v>89.630043341043333</v>
      </c>
      <c r="C92" s="741">
        <v>90.718093077100079</v>
      </c>
      <c r="D92" s="741">
        <v>90.567301951599688</v>
      </c>
      <c r="E92" s="741">
        <v>89.376670562870899</v>
      </c>
      <c r="F92" s="741">
        <v>88.870656633288249</v>
      </c>
      <c r="G92" s="741">
        <v>88.111179819211259</v>
      </c>
      <c r="H92" s="741">
        <v>94.0019550512867</v>
      </c>
      <c r="I92" s="741">
        <v>89.725703644320262</v>
      </c>
      <c r="J92" s="741">
        <v>92.67999638852254</v>
      </c>
      <c r="K92" s="741">
        <v>90.062081737088107</v>
      </c>
      <c r="L92" s="741">
        <v>88.7362106774182</v>
      </c>
      <c r="M92" s="741">
        <v>95.245597721500815</v>
      </c>
      <c r="N92" s="741">
        <v>90.860386758208335</v>
      </c>
      <c r="O92" s="741">
        <v>94.011290927410869</v>
      </c>
      <c r="P92" s="741">
        <v>91.704697723131559</v>
      </c>
      <c r="Q92" s="741">
        <v>88.678728566022698</v>
      </c>
      <c r="R92" s="741">
        <v>90.779483393207414</v>
      </c>
      <c r="S92" s="741">
        <v>90.802768056860771</v>
      </c>
      <c r="T92" s="741">
        <v>90.816401207039348</v>
      </c>
      <c r="U92" s="741">
        <v>90.559189119508332</v>
      </c>
      <c r="V92" s="741">
        <v>90.554906565438571</v>
      </c>
      <c r="W92" s="741">
        <v>90.779483393207414</v>
      </c>
    </row>
    <row r="93" spans="1:23" ht="9.75" customHeight="1">
      <c r="A93" s="738">
        <v>2013</v>
      </c>
      <c r="B93" s="741">
        <v>93.050228593488342</v>
      </c>
      <c r="C93" s="741">
        <v>93.41659924872971</v>
      </c>
      <c r="D93" s="741">
        <v>93.417729901629315</v>
      </c>
      <c r="E93" s="741">
        <v>93.182742427354484</v>
      </c>
      <c r="F93" s="741">
        <v>94.753963824243797</v>
      </c>
      <c r="G93" s="741">
        <v>92.46554592856333</v>
      </c>
      <c r="H93" s="741">
        <v>97.025294119602236</v>
      </c>
      <c r="I93" s="741">
        <v>94.185171365086077</v>
      </c>
      <c r="J93" s="741">
        <v>94.284398834269268</v>
      </c>
      <c r="K93" s="741">
        <v>93.245931992915246</v>
      </c>
      <c r="L93" s="741">
        <v>94.404777138835342</v>
      </c>
      <c r="M93" s="741">
        <v>95.753554304910637</v>
      </c>
      <c r="N93" s="741">
        <v>94.125224434658691</v>
      </c>
      <c r="O93" s="741">
        <v>95.847041031064037</v>
      </c>
      <c r="P93" s="741">
        <v>94.072015136027304</v>
      </c>
      <c r="Q93" s="741">
        <v>92.273774268446473</v>
      </c>
      <c r="R93" s="741">
        <v>93.876865095982197</v>
      </c>
      <c r="S93" s="741">
        <v>93.873776132576026</v>
      </c>
      <c r="T93" s="741">
        <v>93.900180556040624</v>
      </c>
      <c r="U93" s="741">
        <v>93.737734778226368</v>
      </c>
      <c r="V93" s="741">
        <v>93.906657069625624</v>
      </c>
      <c r="W93" s="741">
        <v>93.876865095982197</v>
      </c>
    </row>
    <row r="94" spans="1:23" ht="13" customHeight="1">
      <c r="A94" s="738">
        <v>2014</v>
      </c>
      <c r="B94" s="741">
        <v>96.381366023001675</v>
      </c>
      <c r="C94" s="741">
        <v>96.062534669459296</v>
      </c>
      <c r="D94" s="741">
        <v>96.825335537317912</v>
      </c>
      <c r="E94" s="741">
        <v>98.387749585976749</v>
      </c>
      <c r="F94" s="741">
        <v>98.798509553549962</v>
      </c>
      <c r="G94" s="741">
        <v>94.803970255371709</v>
      </c>
      <c r="H94" s="741">
        <v>98.672508575589575</v>
      </c>
      <c r="I94" s="741">
        <v>96.889444847682057</v>
      </c>
      <c r="J94" s="741">
        <v>96.522065449821113</v>
      </c>
      <c r="K94" s="741">
        <v>96.577591788157463</v>
      </c>
      <c r="L94" s="741">
        <v>98.181050573019093</v>
      </c>
      <c r="M94" s="741">
        <v>95.914545151276172</v>
      </c>
      <c r="N94" s="741">
        <v>96.678536359196954</v>
      </c>
      <c r="O94" s="741">
        <v>97.90556863976505</v>
      </c>
      <c r="P94" s="741">
        <v>96.462578245237054</v>
      </c>
      <c r="Q94" s="741">
        <v>97.358797490472782</v>
      </c>
      <c r="R94" s="741">
        <v>96.749718995878609</v>
      </c>
      <c r="S94" s="741">
        <v>96.68484190913783</v>
      </c>
      <c r="T94" s="741">
        <v>96.676707529329789</v>
      </c>
      <c r="U94" s="741">
        <v>97.185399364834268</v>
      </c>
      <c r="V94" s="741">
        <v>97.375467739544177</v>
      </c>
      <c r="W94" s="741">
        <v>96.749718995878609</v>
      </c>
    </row>
    <row r="95" spans="1:23" ht="9.75" customHeight="1">
      <c r="A95" s="738">
        <v>2015</v>
      </c>
      <c r="B95" s="741">
        <v>100</v>
      </c>
      <c r="C95" s="741">
        <v>100</v>
      </c>
      <c r="D95" s="741">
        <v>100</v>
      </c>
      <c r="E95" s="741">
        <v>100</v>
      </c>
      <c r="F95" s="741">
        <v>100</v>
      </c>
      <c r="G95" s="741">
        <v>100</v>
      </c>
      <c r="H95" s="741">
        <v>100</v>
      </c>
      <c r="I95" s="741">
        <v>100</v>
      </c>
      <c r="J95" s="741">
        <v>100</v>
      </c>
      <c r="K95" s="741">
        <v>100</v>
      </c>
      <c r="L95" s="741">
        <v>100</v>
      </c>
      <c r="M95" s="741">
        <v>100</v>
      </c>
      <c r="N95" s="741">
        <v>100</v>
      </c>
      <c r="O95" s="741">
        <v>100</v>
      </c>
      <c r="P95" s="741">
        <v>100</v>
      </c>
      <c r="Q95" s="741">
        <v>100</v>
      </c>
      <c r="R95" s="741">
        <v>100</v>
      </c>
      <c r="S95" s="741">
        <v>100</v>
      </c>
      <c r="T95" s="741">
        <v>100</v>
      </c>
      <c r="U95" s="741">
        <v>100</v>
      </c>
      <c r="V95" s="741">
        <v>100</v>
      </c>
      <c r="W95" s="741">
        <v>100</v>
      </c>
    </row>
    <row r="96" spans="1:23" ht="9.75" customHeight="1">
      <c r="A96" s="738">
        <v>2016</v>
      </c>
      <c r="B96" s="741">
        <v>101.52786439067344</v>
      </c>
      <c r="C96" s="741">
        <v>104.03938688953089</v>
      </c>
      <c r="D96" s="741">
        <v>104.80510267225677</v>
      </c>
      <c r="E96" s="741">
        <v>102.4491231890693</v>
      </c>
      <c r="F96" s="741">
        <v>101.31100163913811</v>
      </c>
      <c r="G96" s="741">
        <v>102.69521411353892</v>
      </c>
      <c r="H96" s="741">
        <v>102.23722831366301</v>
      </c>
      <c r="I96" s="741">
        <v>101.16514069775886</v>
      </c>
      <c r="J96" s="741">
        <v>101.80342618730253</v>
      </c>
      <c r="K96" s="741">
        <v>100.5185066640273</v>
      </c>
      <c r="L96" s="741">
        <v>100.96709283563953</v>
      </c>
      <c r="M96" s="741">
        <v>101.9698156788219</v>
      </c>
      <c r="N96" s="741">
        <v>101.4217570491096</v>
      </c>
      <c r="O96" s="741">
        <v>100.05918845782887</v>
      </c>
      <c r="P96" s="741">
        <v>101.31327020839971</v>
      </c>
      <c r="Q96" s="741">
        <v>99.349446817254702</v>
      </c>
      <c r="R96" s="741">
        <v>102.02570912216517</v>
      </c>
      <c r="S96" s="741">
        <v>102.12628736676632</v>
      </c>
      <c r="T96" s="741">
        <v>101.97118779810465</v>
      </c>
      <c r="U96" s="741">
        <v>102.35104627140329</v>
      </c>
      <c r="V96" s="741">
        <v>101.05561341780594</v>
      </c>
      <c r="W96" s="741">
        <v>102.02570912216517</v>
      </c>
    </row>
    <row r="97" spans="1:23" ht="9.75" customHeight="1">
      <c r="A97" s="738">
        <v>2017</v>
      </c>
      <c r="B97" s="741">
        <v>105.6216855980193</v>
      </c>
      <c r="C97" s="741">
        <v>108.2374683246521</v>
      </c>
      <c r="D97" s="741">
        <v>111.44658168453708</v>
      </c>
      <c r="E97" s="741">
        <v>107.33849518528692</v>
      </c>
      <c r="F97" s="741">
        <v>103.83483311897319</v>
      </c>
      <c r="G97" s="741">
        <v>106.57500131454209</v>
      </c>
      <c r="H97" s="741">
        <v>106.06986659078824</v>
      </c>
      <c r="I97" s="741">
        <v>104.7578741897845</v>
      </c>
      <c r="J97" s="741">
        <v>104.47600745173395</v>
      </c>
      <c r="K97" s="741">
        <v>104.12793521129481</v>
      </c>
      <c r="L97" s="741">
        <v>104.17464974431935</v>
      </c>
      <c r="M97" s="741">
        <v>105.85999261180004</v>
      </c>
      <c r="N97" s="741">
        <v>104.2773412946013</v>
      </c>
      <c r="O97" s="741">
        <v>101.94193900250666</v>
      </c>
      <c r="P97" s="741">
        <v>103.74780646973888</v>
      </c>
      <c r="Q97" s="741">
        <v>103.48553787625001</v>
      </c>
      <c r="R97" s="741">
        <v>105.84874264430388</v>
      </c>
      <c r="S97" s="741">
        <v>105.98988134756867</v>
      </c>
      <c r="T97" s="741">
        <v>105.67394621503261</v>
      </c>
      <c r="U97" s="741">
        <v>106.89179644384578</v>
      </c>
      <c r="V97" s="741">
        <v>104.48744321063576</v>
      </c>
      <c r="W97" s="741">
        <v>105.84874264430388</v>
      </c>
    </row>
    <row r="98" spans="1:23" ht="9.75" customHeight="1">
      <c r="A98" s="738">
        <v>2018</v>
      </c>
      <c r="B98" s="741">
        <v>109.87668574848489</v>
      </c>
      <c r="C98" s="741">
        <v>111.94262396969856</v>
      </c>
      <c r="D98" s="741">
        <v>118.10533586621003</v>
      </c>
      <c r="E98" s="741">
        <v>108.43490410580738</v>
      </c>
      <c r="F98" s="741">
        <v>106.39987469307525</v>
      </c>
      <c r="G98" s="741">
        <v>108.80184177341107</v>
      </c>
      <c r="H98" s="741">
        <v>108.06246127518379</v>
      </c>
      <c r="I98" s="741">
        <v>108.12641102425451</v>
      </c>
      <c r="J98" s="741">
        <v>106.04284571135096</v>
      </c>
      <c r="K98" s="741">
        <v>107.88404393096896</v>
      </c>
      <c r="L98" s="741">
        <v>105.79771384798858</v>
      </c>
      <c r="M98" s="741">
        <v>107.78481988872612</v>
      </c>
      <c r="N98" s="741">
        <v>106.46850165195139</v>
      </c>
      <c r="O98" s="741">
        <v>102.74477073093161</v>
      </c>
      <c r="P98" s="741">
        <v>106.31860809941951</v>
      </c>
      <c r="Q98" s="741">
        <v>105.37277520398411</v>
      </c>
      <c r="R98" s="741">
        <v>109.04791946752474</v>
      </c>
      <c r="S98" s="741">
        <v>109.33094345452282</v>
      </c>
      <c r="T98" s="741">
        <v>108.82291870360716</v>
      </c>
      <c r="U98" s="741">
        <v>110.39055940313708</v>
      </c>
      <c r="V98" s="741">
        <v>106.31812859635181</v>
      </c>
      <c r="W98" s="741">
        <v>109.04791946752474</v>
      </c>
    </row>
    <row r="99" spans="1:23" ht="15" customHeight="1">
      <c r="A99" s="738">
        <v>2019</v>
      </c>
      <c r="B99" s="741">
        <v>109.77460154674658</v>
      </c>
      <c r="C99" s="741">
        <v>115.00351577459429</v>
      </c>
      <c r="D99" s="741">
        <v>122.94568332850596</v>
      </c>
      <c r="E99" s="741">
        <v>110.60802783050164</v>
      </c>
      <c r="F99" s="741">
        <v>105.9511670678106</v>
      </c>
      <c r="G99" s="741">
        <v>111.98076740353798</v>
      </c>
      <c r="H99" s="741">
        <v>111.37871913835406</v>
      </c>
      <c r="I99" s="741">
        <v>111.66599052751177</v>
      </c>
      <c r="J99" s="741">
        <v>109.78379959218447</v>
      </c>
      <c r="K99" s="741">
        <v>109.95222357835229</v>
      </c>
      <c r="L99" s="741">
        <v>106.63989891853736</v>
      </c>
      <c r="M99" s="741">
        <v>108.8594905052784</v>
      </c>
      <c r="N99" s="741">
        <v>108.89842461003587</v>
      </c>
      <c r="O99" s="741">
        <v>104.68382092584358</v>
      </c>
      <c r="P99" s="741">
        <v>108.54658114064249</v>
      </c>
      <c r="Q99" s="741">
        <v>106.50399430429067</v>
      </c>
      <c r="R99" s="741">
        <v>111.40091574284266</v>
      </c>
      <c r="S99" s="741">
        <v>111.69751094618715</v>
      </c>
      <c r="T99" s="741">
        <v>111.04625787877561</v>
      </c>
      <c r="U99" s="741">
        <v>113.51725810756112</v>
      </c>
      <c r="V99" s="741">
        <v>108.5402364773125</v>
      </c>
      <c r="W99" s="741">
        <v>111.40091574284266</v>
      </c>
    </row>
    <row r="100" spans="1:23" ht="9.75" customHeight="1">
      <c r="A100" s="738">
        <v>2020</v>
      </c>
      <c r="B100" s="741">
        <v>109.08511952877552</v>
      </c>
      <c r="C100" s="741">
        <v>113.99256148192234</v>
      </c>
      <c r="D100" s="741">
        <v>123.69369899654849</v>
      </c>
      <c r="E100" s="741">
        <v>111.36745082932508</v>
      </c>
      <c r="F100" s="741">
        <v>108.35460388966226</v>
      </c>
      <c r="G100" s="741">
        <v>111.76326372973875</v>
      </c>
      <c r="H100" s="741">
        <v>112.70199258425676</v>
      </c>
      <c r="I100" s="741">
        <v>111.00053082207555</v>
      </c>
      <c r="J100" s="741">
        <v>109.24103081364164</v>
      </c>
      <c r="K100" s="741">
        <v>108.56432321742494</v>
      </c>
      <c r="L100" s="741">
        <v>107.62012532395151</v>
      </c>
      <c r="M100" s="741">
        <v>107.86109898689772</v>
      </c>
      <c r="N100" s="741">
        <v>109.55729777349075</v>
      </c>
      <c r="O100" s="741">
        <v>104.85990062685291</v>
      </c>
      <c r="P100" s="741">
        <v>109.88891236362105</v>
      </c>
      <c r="Q100" s="741">
        <v>106.52653258499971</v>
      </c>
      <c r="R100" s="741">
        <v>111.05847640667358</v>
      </c>
      <c r="S100" s="741">
        <v>111.28456089444632</v>
      </c>
      <c r="T100" s="741">
        <v>110.56608957499614</v>
      </c>
      <c r="U100" s="741">
        <v>113.99668144174822</v>
      </c>
      <c r="V100" s="741">
        <v>108.87787687065941</v>
      </c>
      <c r="W100" s="741">
        <v>111.05847640667358</v>
      </c>
    </row>
    <row r="101" spans="1:23" ht="9.75" customHeight="1">
      <c r="A101" s="738">
        <v>2021</v>
      </c>
      <c r="B101" s="741">
        <v>112.30005779269257</v>
      </c>
      <c r="C101" s="741">
        <v>118.11093697081138</v>
      </c>
      <c r="D101" s="741">
        <v>128.28006619064902</v>
      </c>
      <c r="E101" s="741">
        <v>116.15588446448363</v>
      </c>
      <c r="F101" s="741">
        <v>111.91134976295372</v>
      </c>
      <c r="G101" s="741">
        <v>115.94865813695407</v>
      </c>
      <c r="H101" s="741">
        <v>117.2665452846461</v>
      </c>
      <c r="I101" s="741">
        <v>113.79698334663878</v>
      </c>
      <c r="J101" s="741">
        <v>112.77720076362164</v>
      </c>
      <c r="K101" s="741">
        <v>112.23855638045481</v>
      </c>
      <c r="L101" s="741">
        <v>138.600809386322</v>
      </c>
      <c r="M101" s="741">
        <v>111.35477014750575</v>
      </c>
      <c r="N101" s="741">
        <v>113.30699017976076</v>
      </c>
      <c r="O101" s="741">
        <v>108.13887149235708</v>
      </c>
      <c r="P101" s="741">
        <v>113.50838722065119</v>
      </c>
      <c r="Q101" s="741">
        <v>109.90496840661228</v>
      </c>
      <c r="R101" s="741">
        <v>115.91819474136601</v>
      </c>
      <c r="S101" s="741">
        <v>116.26255024183264</v>
      </c>
      <c r="T101" s="741">
        <v>115.56675328404096</v>
      </c>
      <c r="U101" s="741">
        <v>118.01534008791957</v>
      </c>
      <c r="V101" s="741">
        <v>112.59685686885847</v>
      </c>
      <c r="W101" s="741">
        <v>115.91819474136601</v>
      </c>
    </row>
    <row r="102" spans="1:23" ht="9.75" customHeight="1">
      <c r="A102" s="738">
        <v>2022</v>
      </c>
      <c r="B102" s="741">
        <v>116.47205158695516</v>
      </c>
      <c r="C102" s="741">
        <v>122.22663200306842</v>
      </c>
      <c r="D102" s="741">
        <v>140.89570100506819</v>
      </c>
      <c r="E102" s="741">
        <v>120.56835638747903</v>
      </c>
      <c r="F102" s="741">
        <v>118.09327570979681</v>
      </c>
      <c r="G102" s="741">
        <v>122.68662884680373</v>
      </c>
      <c r="H102" s="741">
        <v>124.80954477962268</v>
      </c>
      <c r="I102" s="741">
        <v>115.94504813109833</v>
      </c>
      <c r="J102" s="741">
        <v>117.46952392467021</v>
      </c>
      <c r="K102" s="741">
        <v>116.74519760087063</v>
      </c>
      <c r="L102" s="741">
        <v>135.46251567363993</v>
      </c>
      <c r="M102" s="741">
        <v>115.16213303525603</v>
      </c>
      <c r="N102" s="741">
        <v>117.27997173802449</v>
      </c>
      <c r="O102" s="741">
        <v>112.19890256492182</v>
      </c>
      <c r="P102" s="741">
        <v>117.36458706904793</v>
      </c>
      <c r="Q102" s="741">
        <v>113.6216683681923</v>
      </c>
      <c r="R102" s="741">
        <v>120.78645339739492</v>
      </c>
      <c r="S102" s="741">
        <v>121.23996583295107</v>
      </c>
      <c r="T102" s="741">
        <v>120.10192692423091</v>
      </c>
      <c r="U102" s="741">
        <v>124.87120077557661</v>
      </c>
      <c r="V102" s="741">
        <v>116.41228188009313</v>
      </c>
      <c r="W102" s="741">
        <v>120.78645339739492</v>
      </c>
    </row>
    <row r="103" spans="1:23" ht="28" customHeight="1">
      <c r="A103" s="737"/>
      <c r="B103" s="1216" t="s">
        <v>23</v>
      </c>
      <c r="C103" s="1217"/>
      <c r="D103" s="1217"/>
      <c r="E103" s="1217"/>
      <c r="F103" s="1217"/>
      <c r="G103" s="1217"/>
      <c r="H103" s="1217"/>
      <c r="I103" s="1217"/>
      <c r="J103" s="1217"/>
      <c r="K103" s="1216" t="s">
        <v>23</v>
      </c>
      <c r="L103" s="1217"/>
      <c r="M103" s="1217"/>
      <c r="N103" s="1217"/>
      <c r="O103" s="1217"/>
      <c r="P103" s="1217"/>
      <c r="Q103" s="1217"/>
      <c r="R103" s="1217"/>
      <c r="S103" s="1216" t="s">
        <v>23</v>
      </c>
      <c r="T103" s="1217"/>
      <c r="U103" s="1217"/>
      <c r="V103" s="1217"/>
      <c r="W103" s="1217"/>
    </row>
    <row r="104" spans="1:23" ht="15" customHeight="1">
      <c r="A104" s="738">
        <v>1991</v>
      </c>
      <c r="B104" s="741">
        <v>15.071691575815201</v>
      </c>
      <c r="C104" s="741">
        <v>17.44754062545195</v>
      </c>
      <c r="D104" s="741">
        <v>5.1942279702505685</v>
      </c>
      <c r="E104" s="741">
        <v>0.58619057729528801</v>
      </c>
      <c r="F104" s="741">
        <v>1.0862007317350861</v>
      </c>
      <c r="G104" s="741">
        <v>5.4361676528781686</v>
      </c>
      <c r="H104" s="741">
        <v>12.488809499632286</v>
      </c>
      <c r="I104" s="741">
        <v>0.3771955898960247</v>
      </c>
      <c r="J104" s="741">
        <v>8.4026081524766063</v>
      </c>
      <c r="K104" s="741">
        <v>23.329008465110267</v>
      </c>
      <c r="L104" s="741">
        <v>3.7850108160169365</v>
      </c>
      <c r="M104" s="741">
        <v>1.2861915004261788</v>
      </c>
      <c r="N104" s="741">
        <v>1.1709955351235919</v>
      </c>
      <c r="O104" s="741">
        <v>0.49639025050695273</v>
      </c>
      <c r="P104" s="741">
        <v>3.3740474058483421</v>
      </c>
      <c r="Q104" s="741">
        <v>0.4677242669571452</v>
      </c>
      <c r="R104" s="742">
        <v>100</v>
      </c>
      <c r="S104" s="741">
        <v>96.901504395641595</v>
      </c>
      <c r="T104" s="741">
        <v>91.707276425391029</v>
      </c>
      <c r="U104" s="741">
        <v>8.2927241900295705</v>
      </c>
      <c r="V104" s="741">
        <v>3.0984962197790025</v>
      </c>
      <c r="W104" s="742">
        <v>100</v>
      </c>
    </row>
    <row r="105" spans="1:23" ht="9.75" customHeight="1">
      <c r="A105" s="738">
        <v>1992</v>
      </c>
      <c r="B105" s="741">
        <v>14.913671808851738</v>
      </c>
      <c r="C105" s="741">
        <v>17.766309758122052</v>
      </c>
      <c r="D105" s="741">
        <v>5.4994345169519994</v>
      </c>
      <c r="E105" s="741">
        <v>0.68227903271029333</v>
      </c>
      <c r="F105" s="741">
        <v>1.0412214100709838</v>
      </c>
      <c r="G105" s="741">
        <v>5.3307131971029058</v>
      </c>
      <c r="H105" s="741">
        <v>12.08497069870608</v>
      </c>
      <c r="I105" s="741">
        <v>0.44389253323635636</v>
      </c>
      <c r="J105" s="741">
        <v>8.3977724909292295</v>
      </c>
      <c r="K105" s="741">
        <v>23.035498288560142</v>
      </c>
      <c r="L105" s="741">
        <v>3.7177001468534767</v>
      </c>
      <c r="M105" s="741">
        <v>1.2614108482800932</v>
      </c>
      <c r="N105" s="741">
        <v>1.3752703186637167</v>
      </c>
      <c r="O105" s="741">
        <v>0.62716789322169875</v>
      </c>
      <c r="P105" s="741">
        <v>3.2639578816455361</v>
      </c>
      <c r="Q105" s="741">
        <v>0.55872723285298276</v>
      </c>
      <c r="R105" s="742">
        <v>100</v>
      </c>
      <c r="S105" s="741">
        <v>96.31266104607424</v>
      </c>
      <c r="T105" s="741">
        <v>90.813226529122232</v>
      </c>
      <c r="U105" s="741">
        <v>9.1867715276370472</v>
      </c>
      <c r="V105" s="741">
        <v>3.6873370106850478</v>
      </c>
      <c r="W105" s="742">
        <v>100</v>
      </c>
    </row>
    <row r="106" spans="1:23" ht="9.75" customHeight="1">
      <c r="A106" s="738">
        <v>1993</v>
      </c>
      <c r="B106" s="741">
        <v>14.496904174294759</v>
      </c>
      <c r="C106" s="741">
        <v>17.563117875529752</v>
      </c>
      <c r="D106" s="741">
        <v>5.7554472169682507</v>
      </c>
      <c r="E106" s="741">
        <v>0.99278601555625234</v>
      </c>
      <c r="F106" s="741">
        <v>1.011632799619691</v>
      </c>
      <c r="G106" s="741">
        <v>5.127702114962525</v>
      </c>
      <c r="H106" s="741">
        <v>11.887918365076315</v>
      </c>
      <c r="I106" s="741">
        <v>0.65151390251550056</v>
      </c>
      <c r="J106" s="741">
        <v>8.3507216765958301</v>
      </c>
      <c r="K106" s="741">
        <v>22.416428636450991</v>
      </c>
      <c r="L106" s="741">
        <v>3.6470923058249971</v>
      </c>
      <c r="M106" s="741">
        <v>1.2177035815792934</v>
      </c>
      <c r="N106" s="741">
        <v>1.9863890377982543</v>
      </c>
      <c r="O106" s="741">
        <v>0.9227788341913884</v>
      </c>
      <c r="P106" s="741">
        <v>3.150544923988793</v>
      </c>
      <c r="Q106" s="741">
        <v>0.8213170218576471</v>
      </c>
      <c r="R106" s="742">
        <v>100</v>
      </c>
      <c r="S106" s="741">
        <v>94.625213670891199</v>
      </c>
      <c r="T106" s="741">
        <v>88.869766453922949</v>
      </c>
      <c r="U106" s="741">
        <v>11.130232028887294</v>
      </c>
      <c r="V106" s="741">
        <v>5.3747848119190431</v>
      </c>
      <c r="W106" s="742">
        <v>100</v>
      </c>
    </row>
    <row r="107" spans="1:23" ht="9.75" customHeight="1">
      <c r="A107" s="738">
        <v>1994</v>
      </c>
      <c r="B107" s="741">
        <v>14.466088675130463</v>
      </c>
      <c r="C107" s="741">
        <v>17.290923163797803</v>
      </c>
      <c r="D107" s="741">
        <v>5.7702138016979516</v>
      </c>
      <c r="E107" s="741">
        <v>1.207658550120726</v>
      </c>
      <c r="F107" s="741">
        <v>0.96842335851701844</v>
      </c>
      <c r="G107" s="741">
        <v>4.9776189734402987</v>
      </c>
      <c r="H107" s="741">
        <v>11.709125759404937</v>
      </c>
      <c r="I107" s="741">
        <v>0.7875737499026404</v>
      </c>
      <c r="J107" s="741">
        <v>8.3721855771477536</v>
      </c>
      <c r="K107" s="741">
        <v>21.953875155775371</v>
      </c>
      <c r="L107" s="741">
        <v>3.6514070897266144</v>
      </c>
      <c r="M107" s="741">
        <v>1.2057169561492329</v>
      </c>
      <c r="N107" s="741">
        <v>2.4020649972739312</v>
      </c>
      <c r="O107" s="741">
        <v>1.1045756581509463</v>
      </c>
      <c r="P107" s="741">
        <v>3.1211009911208039</v>
      </c>
      <c r="Q107" s="741">
        <v>1.0114475426435081</v>
      </c>
      <c r="R107" s="742">
        <v>100</v>
      </c>
      <c r="S107" s="741">
        <v>93.486679501908242</v>
      </c>
      <c r="T107" s="741">
        <v>87.716465700210293</v>
      </c>
      <c r="U107" s="741">
        <v>12.283534299789704</v>
      </c>
      <c r="V107" s="741">
        <v>6.5133204980917521</v>
      </c>
      <c r="W107" s="742">
        <v>100</v>
      </c>
    </row>
    <row r="108" spans="1:23" ht="9.75" customHeight="1">
      <c r="A108" s="738">
        <v>1995</v>
      </c>
      <c r="B108" s="741">
        <v>14.44333629091482</v>
      </c>
      <c r="C108" s="741">
        <v>17.223474316532261</v>
      </c>
      <c r="D108" s="741">
        <v>5.5933074487037224</v>
      </c>
      <c r="E108" s="741">
        <v>1.3239283786507405</v>
      </c>
      <c r="F108" s="741">
        <v>0.94461716308474974</v>
      </c>
      <c r="G108" s="741">
        <v>4.9513078610662582</v>
      </c>
      <c r="H108" s="741">
        <v>11.610511538042761</v>
      </c>
      <c r="I108" s="741">
        <v>0.90480773017590277</v>
      </c>
      <c r="J108" s="741">
        <v>8.1222620170087971</v>
      </c>
      <c r="K108" s="741">
        <v>21.924084752084401</v>
      </c>
      <c r="L108" s="741">
        <v>3.6049534470496387</v>
      </c>
      <c r="M108" s="741">
        <v>1.2270551523308908</v>
      </c>
      <c r="N108" s="741">
        <v>2.6867682592046038</v>
      </c>
      <c r="O108" s="741">
        <v>1.2069552586648258</v>
      </c>
      <c r="P108" s="741">
        <v>3.1092976168688709</v>
      </c>
      <c r="Q108" s="741">
        <v>1.12333323294545</v>
      </c>
      <c r="R108" s="742">
        <v>100</v>
      </c>
      <c r="S108" s="741">
        <v>92.754207603687163</v>
      </c>
      <c r="T108" s="741">
        <v>87.160900154983452</v>
      </c>
      <c r="U108" s="741">
        <v>12.839100308345245</v>
      </c>
      <c r="V108" s="741">
        <v>7.2457928596415222</v>
      </c>
      <c r="W108" s="742">
        <v>100</v>
      </c>
    </row>
    <row r="109" spans="1:23" ht="15" customHeight="1">
      <c r="A109" s="738">
        <v>1996</v>
      </c>
      <c r="B109" s="741">
        <v>14.33629561042981</v>
      </c>
      <c r="C109" s="741">
        <v>17.192931701760578</v>
      </c>
      <c r="D109" s="741">
        <v>5.4167804637592338</v>
      </c>
      <c r="E109" s="741">
        <v>1.4074939548763996</v>
      </c>
      <c r="F109" s="741">
        <v>0.93811880638507161</v>
      </c>
      <c r="G109" s="741">
        <v>5.0341924181160529</v>
      </c>
      <c r="H109" s="741">
        <v>11.734708224254657</v>
      </c>
      <c r="I109" s="741">
        <v>0.97736203906626429</v>
      </c>
      <c r="J109" s="741">
        <v>7.8184213623232814</v>
      </c>
      <c r="K109" s="741">
        <v>21.934083616993401</v>
      </c>
      <c r="L109" s="741">
        <v>3.5427435202270168</v>
      </c>
      <c r="M109" s="741">
        <v>1.2549838685682437</v>
      </c>
      <c r="N109" s="741">
        <v>2.8468548704045404</v>
      </c>
      <c r="O109" s="741">
        <v>1.2710857685911143</v>
      </c>
      <c r="P109" s="741">
        <v>3.0974114214533608</v>
      </c>
      <c r="Q109" s="741">
        <v>1.196533907092723</v>
      </c>
      <c r="R109" s="742">
        <v>100</v>
      </c>
      <c r="S109" s="741">
        <v>92.300671014270705</v>
      </c>
      <c r="T109" s="741">
        <v>86.883890550511481</v>
      </c>
      <c r="U109" s="741">
        <v>13.116111003790277</v>
      </c>
      <c r="V109" s="741">
        <v>7.6993305400310419</v>
      </c>
      <c r="W109" s="742">
        <v>100</v>
      </c>
    </row>
    <row r="110" spans="1:23" ht="9.75" customHeight="1">
      <c r="A110" s="738">
        <v>1997</v>
      </c>
      <c r="B110" s="741">
        <v>14.106538673517656</v>
      </c>
      <c r="C110" s="741">
        <v>17.355239140906743</v>
      </c>
      <c r="D110" s="741">
        <v>5.0989471811273752</v>
      </c>
      <c r="E110" s="741">
        <v>1.4384997114078524</v>
      </c>
      <c r="F110" s="741">
        <v>0.93527702676312441</v>
      </c>
      <c r="G110" s="741">
        <v>5.0697499012711074</v>
      </c>
      <c r="H110" s="741">
        <v>11.66086777271958</v>
      </c>
      <c r="I110" s="741">
        <v>0.99730980041574624</v>
      </c>
      <c r="J110" s="741">
        <v>7.7814461287424761</v>
      </c>
      <c r="K110" s="741">
        <v>22.094643469354985</v>
      </c>
      <c r="L110" s="741">
        <v>3.5137335144447963</v>
      </c>
      <c r="M110" s="741">
        <v>1.2438401850461531</v>
      </c>
      <c r="N110" s="741">
        <v>2.9326182902325661</v>
      </c>
      <c r="O110" s="741">
        <v>1.3627308194715075</v>
      </c>
      <c r="P110" s="741">
        <v>3.1099414570214687</v>
      </c>
      <c r="Q110" s="741">
        <v>1.2986158426239753</v>
      </c>
      <c r="R110" s="742">
        <v>100</v>
      </c>
      <c r="S110" s="741">
        <v>91.970224450915467</v>
      </c>
      <c r="T110" s="741">
        <v>86.871277269788095</v>
      </c>
      <c r="U110" s="741">
        <v>13.128721645279024</v>
      </c>
      <c r="V110" s="741">
        <v>8.0297744641516484</v>
      </c>
      <c r="W110" s="742">
        <v>100</v>
      </c>
    </row>
    <row r="111" spans="1:23" ht="9.75" customHeight="1">
      <c r="A111" s="738">
        <v>1998</v>
      </c>
      <c r="B111" s="741">
        <v>14.070365686719081</v>
      </c>
      <c r="C111" s="741">
        <v>17.358829002020357</v>
      </c>
      <c r="D111" s="741">
        <v>5.0827358484540754</v>
      </c>
      <c r="E111" s="741">
        <v>1.5248787040762668</v>
      </c>
      <c r="F111" s="741">
        <v>0.9442490084497327</v>
      </c>
      <c r="G111" s="741">
        <v>5.0264558172013478</v>
      </c>
      <c r="H111" s="741">
        <v>11.642394069645894</v>
      </c>
      <c r="I111" s="741">
        <v>1.0569838563055785</v>
      </c>
      <c r="J111" s="741">
        <v>7.5987085896035715</v>
      </c>
      <c r="K111" s="741">
        <v>22.030489718320954</v>
      </c>
      <c r="L111" s="741">
        <v>3.5113523191525147</v>
      </c>
      <c r="M111" s="741">
        <v>1.224637283141623</v>
      </c>
      <c r="N111" s="741">
        <v>2.9975383154609458</v>
      </c>
      <c r="O111" s="741">
        <v>1.4616532437478578</v>
      </c>
      <c r="P111" s="741">
        <v>3.0752647859677809</v>
      </c>
      <c r="Q111" s="741">
        <v>1.3934650290918613</v>
      </c>
      <c r="R111" s="742">
        <v>100</v>
      </c>
      <c r="S111" s="741">
        <v>91.565482128676933</v>
      </c>
      <c r="T111" s="741">
        <v>86.482746280222855</v>
      </c>
      <c r="U111" s="741">
        <v>13.517254997136586</v>
      </c>
      <c r="V111" s="741">
        <v>8.4345191486825097</v>
      </c>
      <c r="W111" s="742">
        <v>100</v>
      </c>
    </row>
    <row r="112" spans="1:23" ht="9.75" customHeight="1">
      <c r="A112" s="738">
        <v>1999</v>
      </c>
      <c r="B112" s="741">
        <v>14.417890412953698</v>
      </c>
      <c r="C112" s="741">
        <v>17.521408750945518</v>
      </c>
      <c r="D112" s="741">
        <v>4.8636318405947767</v>
      </c>
      <c r="E112" s="741">
        <v>1.6072824095235398</v>
      </c>
      <c r="F112" s="741">
        <v>0.9171459313402287</v>
      </c>
      <c r="G112" s="741">
        <v>5.1139394625817598</v>
      </c>
      <c r="H112" s="741">
        <v>11.77382846787666</v>
      </c>
      <c r="I112" s="741">
        <v>1.0946577730676039</v>
      </c>
      <c r="J112" s="741">
        <v>7.4470880069897536</v>
      </c>
      <c r="K112" s="741">
        <v>21.745121936420745</v>
      </c>
      <c r="L112" s="741">
        <v>3.5172302695181195</v>
      </c>
      <c r="M112" s="741">
        <v>1.2222052107645447</v>
      </c>
      <c r="N112" s="741">
        <v>2.9381906325970091</v>
      </c>
      <c r="O112" s="741">
        <v>1.4458296085656848</v>
      </c>
      <c r="P112" s="741">
        <v>2.986350361420441</v>
      </c>
      <c r="Q112" s="741">
        <v>1.3882007450883629</v>
      </c>
      <c r="R112" s="742">
        <v>100</v>
      </c>
      <c r="S112" s="741">
        <v>91.525840651406241</v>
      </c>
      <c r="T112" s="741">
        <v>86.662208810811464</v>
      </c>
      <c r="U112" s="741">
        <v>13.337793009436977</v>
      </c>
      <c r="V112" s="741">
        <v>8.4741611688422012</v>
      </c>
      <c r="W112" s="742">
        <v>100</v>
      </c>
    </row>
    <row r="113" spans="1:23" ht="9.75" customHeight="1">
      <c r="A113" s="738">
        <v>2000</v>
      </c>
      <c r="B113" s="741">
        <v>13.850098322011101</v>
      </c>
      <c r="C113" s="741">
        <v>18.049571732973053</v>
      </c>
      <c r="D113" s="741">
        <v>4.7826303793966778</v>
      </c>
      <c r="E113" s="741">
        <v>1.6392231659086216</v>
      </c>
      <c r="F113" s="741">
        <v>0.90677309364545144</v>
      </c>
      <c r="G113" s="741">
        <v>5.0044692916605698</v>
      </c>
      <c r="H113" s="741">
        <v>11.843384963247011</v>
      </c>
      <c r="I113" s="741">
        <v>1.1034902810546214</v>
      </c>
      <c r="J113" s="741">
        <v>7.6257054428900455</v>
      </c>
      <c r="K113" s="741">
        <v>21.663353251642206</v>
      </c>
      <c r="L113" s="741">
        <v>3.5044989586486288</v>
      </c>
      <c r="M113" s="741">
        <v>1.2231452620015997</v>
      </c>
      <c r="N113" s="741">
        <v>2.9186449001846166</v>
      </c>
      <c r="O113" s="741">
        <v>1.4728182235487732</v>
      </c>
      <c r="P113" s="741">
        <v>2.9887754549773389</v>
      </c>
      <c r="Q113" s="741">
        <v>1.4234180780201695</v>
      </c>
      <c r="R113" s="742">
        <v>100</v>
      </c>
      <c r="S113" s="741">
        <v>91.442406153093685</v>
      </c>
      <c r="T113" s="741">
        <v>86.659775773697007</v>
      </c>
      <c r="U113" s="741">
        <v>13.34022502811348</v>
      </c>
      <c r="V113" s="741">
        <v>8.5575946487168029</v>
      </c>
      <c r="W113" s="742">
        <v>100</v>
      </c>
    </row>
    <row r="114" spans="1:23" ht="15" customHeight="1">
      <c r="A114" s="738">
        <v>2001</v>
      </c>
      <c r="B114" s="741">
        <v>13.961591196798416</v>
      </c>
      <c r="C114" s="741">
        <v>18.305524351966213</v>
      </c>
      <c r="D114" s="741">
        <v>4.7462312593811475</v>
      </c>
      <c r="E114" s="741">
        <v>1.7632865953876065</v>
      </c>
      <c r="F114" s="741">
        <v>0.89693541146027012</v>
      </c>
      <c r="G114" s="741">
        <v>4.9913634673300029</v>
      </c>
      <c r="H114" s="741">
        <v>12.035976978494894</v>
      </c>
      <c r="I114" s="741">
        <v>1.1121552699169353</v>
      </c>
      <c r="J114" s="741">
        <v>7.3244735478127838</v>
      </c>
      <c r="K114" s="741">
        <v>21.408679500494227</v>
      </c>
      <c r="L114" s="741">
        <v>3.5088022381804764</v>
      </c>
      <c r="M114" s="741">
        <v>1.1391814533143991</v>
      </c>
      <c r="N114" s="741">
        <v>3.0145965359841078</v>
      </c>
      <c r="O114" s="741">
        <v>1.4325091089860558</v>
      </c>
      <c r="P114" s="741">
        <v>2.9214105007196629</v>
      </c>
      <c r="Q114" s="741">
        <v>1.4372831618152846</v>
      </c>
      <c r="R114" s="742">
        <v>100</v>
      </c>
      <c r="S114" s="741">
        <v>91.240169905952484</v>
      </c>
      <c r="T114" s="741">
        <v>86.493938646571337</v>
      </c>
      <c r="U114" s="741">
        <v>13.506061931471137</v>
      </c>
      <c r="V114" s="741">
        <v>8.7598306720899899</v>
      </c>
      <c r="W114" s="742">
        <v>100</v>
      </c>
    </row>
    <row r="115" spans="1:23" ht="9.75" customHeight="1">
      <c r="A115" s="738">
        <v>2002</v>
      </c>
      <c r="B115" s="741">
        <v>13.977360547117463</v>
      </c>
      <c r="C115" s="741">
        <v>18.778852855615135</v>
      </c>
      <c r="D115" s="741">
        <v>4.5498031319408607</v>
      </c>
      <c r="E115" s="741">
        <v>1.7994097697410241</v>
      </c>
      <c r="F115" s="741">
        <v>0.90311810587874575</v>
      </c>
      <c r="G115" s="741">
        <v>4.8784192971828988</v>
      </c>
      <c r="H115" s="741">
        <v>11.607450698853565</v>
      </c>
      <c r="I115" s="741">
        <v>1.1150131993209642</v>
      </c>
      <c r="J115" s="741">
        <v>7.3736019189494391</v>
      </c>
      <c r="K115" s="741">
        <v>21.503655052759893</v>
      </c>
      <c r="L115" s="741">
        <v>3.5222251512500091</v>
      </c>
      <c r="M115" s="741">
        <v>1.1186716173468243</v>
      </c>
      <c r="N115" s="741">
        <v>3.1590239606936934</v>
      </c>
      <c r="O115" s="741">
        <v>1.4780902489548979</v>
      </c>
      <c r="P115" s="741">
        <v>2.8093621699234963</v>
      </c>
      <c r="Q115" s="741">
        <v>1.4259419005526515</v>
      </c>
      <c r="R115" s="742">
        <v>100</v>
      </c>
      <c r="S115" s="741">
        <v>91.022520546818328</v>
      </c>
      <c r="T115" s="741">
        <v>86.472717414877465</v>
      </c>
      <c r="U115" s="741">
        <v>13.527282211204092</v>
      </c>
      <c r="V115" s="741">
        <v>8.9774790792632313</v>
      </c>
      <c r="W115" s="742">
        <v>100</v>
      </c>
    </row>
    <row r="116" spans="1:23" ht="9.75" customHeight="1">
      <c r="A116" s="738">
        <v>2003</v>
      </c>
      <c r="B116" s="741">
        <v>13.895270302479164</v>
      </c>
      <c r="C116" s="741">
        <v>18.151356737669271</v>
      </c>
      <c r="D116" s="741">
        <v>4.5288435094769959</v>
      </c>
      <c r="E116" s="741">
        <v>1.8849834808021619</v>
      </c>
      <c r="F116" s="741">
        <v>0.90811200786174473</v>
      </c>
      <c r="G116" s="741">
        <v>4.9621968883038212</v>
      </c>
      <c r="H116" s="741">
        <v>12.160062776618643</v>
      </c>
      <c r="I116" s="741">
        <v>1.1288152746660409</v>
      </c>
      <c r="J116" s="741">
        <v>7.2694314169108187</v>
      </c>
      <c r="K116" s="741">
        <v>21.4281310388577</v>
      </c>
      <c r="L116" s="741">
        <v>3.6173198564058184</v>
      </c>
      <c r="M116" s="741">
        <v>1.1116079908181862</v>
      </c>
      <c r="N116" s="741">
        <v>3.229664335766905</v>
      </c>
      <c r="O116" s="741">
        <v>1.4703081627938528</v>
      </c>
      <c r="P116" s="741">
        <v>2.7976599942063634</v>
      </c>
      <c r="Q116" s="741">
        <v>1.4562353096478715</v>
      </c>
      <c r="R116" s="742">
        <v>100</v>
      </c>
      <c r="S116" s="741">
        <v>90.829992519608524</v>
      </c>
      <c r="T116" s="741">
        <v>86.301149010131525</v>
      </c>
      <c r="U116" s="741">
        <v>13.698850073153828</v>
      </c>
      <c r="V116" s="741">
        <v>9.1700065636768322</v>
      </c>
      <c r="W116" s="742">
        <v>100</v>
      </c>
    </row>
    <row r="117" spans="1:23" s="242" customFormat="1" ht="9.75" customHeight="1">
      <c r="A117" s="738">
        <v>2004</v>
      </c>
      <c r="B117" s="741">
        <v>13.711774781288927</v>
      </c>
      <c r="C117" s="741">
        <v>18.591647098409243</v>
      </c>
      <c r="D117" s="741">
        <v>4.3832294067954356</v>
      </c>
      <c r="E117" s="741">
        <v>1.8745300038659241</v>
      </c>
      <c r="F117" s="741">
        <v>0.89148243868214949</v>
      </c>
      <c r="G117" s="741">
        <v>4.9268116149539667</v>
      </c>
      <c r="H117" s="741">
        <v>12.070830708323191</v>
      </c>
      <c r="I117" s="741">
        <v>1.1174644907718962</v>
      </c>
      <c r="J117" s="741">
        <v>7.4319352171360666</v>
      </c>
      <c r="K117" s="741">
        <v>21.407231962600765</v>
      </c>
      <c r="L117" s="741">
        <v>3.6381421729356682</v>
      </c>
      <c r="M117" s="741">
        <v>1.1001417505476725</v>
      </c>
      <c r="N117" s="741">
        <v>3.1903493291905902</v>
      </c>
      <c r="O117" s="741">
        <v>1.4761608510760156</v>
      </c>
      <c r="P117" s="741">
        <v>2.758282742228777</v>
      </c>
      <c r="Q117" s="741">
        <v>1.4299839993699976</v>
      </c>
      <c r="R117" s="742">
        <v>100</v>
      </c>
      <c r="S117" s="741">
        <v>90.911509893901865</v>
      </c>
      <c r="T117" s="741">
        <v>86.528280487106429</v>
      </c>
      <c r="U117" s="741">
        <v>13.471718081069859</v>
      </c>
      <c r="V117" s="741">
        <v>9.0884886742744229</v>
      </c>
      <c r="W117" s="742">
        <v>100</v>
      </c>
    </row>
    <row r="118" spans="1:23" ht="9.75" customHeight="1">
      <c r="A118" s="738">
        <v>2005</v>
      </c>
      <c r="B118" s="741">
        <v>13.501652390670348</v>
      </c>
      <c r="C118" s="741">
        <v>18.740546595298454</v>
      </c>
      <c r="D118" s="741">
        <v>4.3310146314250808</v>
      </c>
      <c r="E118" s="741">
        <v>1.9427586097321574</v>
      </c>
      <c r="F118" s="741">
        <v>0.88932495604217121</v>
      </c>
      <c r="G118" s="741">
        <v>4.9216381970581793</v>
      </c>
      <c r="H118" s="741">
        <v>11.913131562780253</v>
      </c>
      <c r="I118" s="741">
        <v>1.121395634581571</v>
      </c>
      <c r="J118" s="741">
        <v>7.9082331777449815</v>
      </c>
      <c r="K118" s="741">
        <v>21.159132812665504</v>
      </c>
      <c r="L118" s="741">
        <v>3.6114099694237112</v>
      </c>
      <c r="M118" s="741">
        <v>1.1212243932407335</v>
      </c>
      <c r="N118" s="741">
        <v>3.1954688128914719</v>
      </c>
      <c r="O118" s="741">
        <v>1.4769572708720244</v>
      </c>
      <c r="P118" s="741">
        <v>2.7559738512707166</v>
      </c>
      <c r="Q118" s="741">
        <v>1.4101360750778531</v>
      </c>
      <c r="R118" s="742">
        <v>100</v>
      </c>
      <c r="S118" s="741">
        <v>90.853282537620132</v>
      </c>
      <c r="T118" s="741">
        <v>86.522267906195054</v>
      </c>
      <c r="U118" s="741">
        <v>13.477731034580158</v>
      </c>
      <c r="V118" s="741">
        <v>9.1467164031550769</v>
      </c>
      <c r="W118" s="742">
        <v>100</v>
      </c>
    </row>
    <row r="119" spans="1:23" ht="9.75" customHeight="1">
      <c r="A119" s="738">
        <v>2006</v>
      </c>
      <c r="B119" s="741">
        <v>13.485696880884019</v>
      </c>
      <c r="C119" s="741">
        <v>18.832302318250363</v>
      </c>
      <c r="D119" s="741">
        <v>4.3943830352806863</v>
      </c>
      <c r="E119" s="741">
        <v>2.0225668594992032</v>
      </c>
      <c r="F119" s="741">
        <v>0.88334642549819808</v>
      </c>
      <c r="G119" s="741">
        <v>4.7226123554820951</v>
      </c>
      <c r="H119" s="741">
        <v>11.818828009848943</v>
      </c>
      <c r="I119" s="741">
        <v>1.127442767927888</v>
      </c>
      <c r="J119" s="741">
        <v>8.0569539843064426</v>
      </c>
      <c r="K119" s="741">
        <v>21.158652160207204</v>
      </c>
      <c r="L119" s="741">
        <v>3.5862844095320048</v>
      </c>
      <c r="M119" s="741">
        <v>1.0930844402034539</v>
      </c>
      <c r="N119" s="741">
        <v>3.1882995237405538</v>
      </c>
      <c r="O119" s="741">
        <v>1.4939139325057722</v>
      </c>
      <c r="P119" s="741">
        <v>2.6977352542748334</v>
      </c>
      <c r="Q119" s="741">
        <v>1.437897983352219</v>
      </c>
      <c r="R119" s="742">
        <v>100</v>
      </c>
      <c r="S119" s="741">
        <v>90.729879273768248</v>
      </c>
      <c r="T119" s="741">
        <v>86.335496238487551</v>
      </c>
      <c r="U119" s="741">
        <v>13.664504102306323</v>
      </c>
      <c r="V119" s="741">
        <v>9.2701210670256362</v>
      </c>
      <c r="W119" s="742">
        <v>100</v>
      </c>
    </row>
    <row r="120" spans="1:23" ht="15" customHeight="1">
      <c r="A120" s="738">
        <v>2007</v>
      </c>
      <c r="B120" s="741">
        <v>13.479478901336975</v>
      </c>
      <c r="C120" s="741">
        <v>18.699632384777136</v>
      </c>
      <c r="D120" s="741">
        <v>4.4815357493550394</v>
      </c>
      <c r="E120" s="741">
        <v>1.9886537603769607</v>
      </c>
      <c r="F120" s="741">
        <v>0.87287751224158694</v>
      </c>
      <c r="G120" s="741">
        <v>4.5854475020954064</v>
      </c>
      <c r="H120" s="741">
        <v>11.724046937111655</v>
      </c>
      <c r="I120" s="741">
        <v>1.1200775096274342</v>
      </c>
      <c r="J120" s="741">
        <v>8.2515651422344138</v>
      </c>
      <c r="K120" s="741">
        <v>21.432452581720863</v>
      </c>
      <c r="L120" s="741">
        <v>3.5365242879293133</v>
      </c>
      <c r="M120" s="741">
        <v>1.0825740581289529</v>
      </c>
      <c r="N120" s="741">
        <v>3.161725536840764</v>
      </c>
      <c r="O120" s="741">
        <v>1.5011324182709667</v>
      </c>
      <c r="P120" s="741">
        <v>2.6522665520796402</v>
      </c>
      <c r="Q120" s="741">
        <v>1.4300109631028686</v>
      </c>
      <c r="R120" s="742">
        <v>100</v>
      </c>
      <c r="S120" s="741">
        <v>90.79840160901098</v>
      </c>
      <c r="T120" s="741">
        <v>86.316865859655948</v>
      </c>
      <c r="U120" s="741">
        <v>13.683135937574034</v>
      </c>
      <c r="V120" s="741">
        <v>9.2016001882189933</v>
      </c>
      <c r="W120" s="742">
        <v>100</v>
      </c>
    </row>
    <row r="121" spans="1:23" ht="9.75" customHeight="1">
      <c r="A121" s="738">
        <v>2008</v>
      </c>
      <c r="B121" s="741">
        <v>13.591704127306237</v>
      </c>
      <c r="C121" s="741">
        <v>18.335650594981988</v>
      </c>
      <c r="D121" s="741">
        <v>4.6797495809759884</v>
      </c>
      <c r="E121" s="741">
        <v>1.9774810716739768</v>
      </c>
      <c r="F121" s="741">
        <v>0.89127707601512984</v>
      </c>
      <c r="G121" s="741">
        <v>4.4821579254939987</v>
      </c>
      <c r="H121" s="741">
        <v>11.779117834047225</v>
      </c>
      <c r="I121" s="741">
        <v>1.130177113903891</v>
      </c>
      <c r="J121" s="741">
        <v>8.2935749651616053</v>
      </c>
      <c r="K121" s="741">
        <v>21.516061302731202</v>
      </c>
      <c r="L121" s="741">
        <v>3.5272344736352017</v>
      </c>
      <c r="M121" s="741">
        <v>1.0737215754018457</v>
      </c>
      <c r="N121" s="741">
        <v>3.1419117127646592</v>
      </c>
      <c r="O121" s="741">
        <v>1.5291563649907847</v>
      </c>
      <c r="P121" s="741">
        <v>2.6398878749542445</v>
      </c>
      <c r="Q121" s="741">
        <v>1.4111384930547974</v>
      </c>
      <c r="R121" s="742">
        <v>100</v>
      </c>
      <c r="S121" s="741">
        <v>90.810137330704663</v>
      </c>
      <c r="T121" s="741">
        <v>86.130387749728683</v>
      </c>
      <c r="U121" s="741">
        <v>13.869614337364098</v>
      </c>
      <c r="V121" s="741">
        <v>9.1898647563881095</v>
      </c>
      <c r="W121" s="742">
        <v>100</v>
      </c>
    </row>
    <row r="122" spans="1:23" ht="9.75" customHeight="1">
      <c r="A122" s="738">
        <v>2009</v>
      </c>
      <c r="B122" s="741">
        <v>13.333459615267618</v>
      </c>
      <c r="C122" s="741">
        <v>18.395651988036104</v>
      </c>
      <c r="D122" s="741">
        <v>4.7949181387226778</v>
      </c>
      <c r="E122" s="741">
        <v>1.9927672350998005</v>
      </c>
      <c r="F122" s="741">
        <v>0.87694516108345955</v>
      </c>
      <c r="G122" s="741">
        <v>4.5507109113839546</v>
      </c>
      <c r="H122" s="741">
        <v>11.652151643556087</v>
      </c>
      <c r="I122" s="741">
        <v>1.1628828126669988</v>
      </c>
      <c r="J122" s="741">
        <v>8.472432719517629</v>
      </c>
      <c r="K122" s="741">
        <v>21.345595999756643</v>
      </c>
      <c r="L122" s="741">
        <v>3.5914761338654273</v>
      </c>
      <c r="M122" s="741">
        <v>1.0307499798573738</v>
      </c>
      <c r="N122" s="741">
        <v>3.1268352398945676</v>
      </c>
      <c r="O122" s="741">
        <v>1.5686362044386126</v>
      </c>
      <c r="P122" s="741">
        <v>2.6717292896805627</v>
      </c>
      <c r="Q122" s="741">
        <v>1.4330569271724849</v>
      </c>
      <c r="R122" s="742">
        <v>100</v>
      </c>
      <c r="S122" s="741">
        <v>90.715821580727535</v>
      </c>
      <c r="T122" s="741">
        <v>85.920903442004857</v>
      </c>
      <c r="U122" s="741">
        <v>14.079096557995143</v>
      </c>
      <c r="V122" s="741">
        <v>9.2841784192724646</v>
      </c>
      <c r="W122" s="742">
        <v>100</v>
      </c>
    </row>
    <row r="123" spans="1:23" ht="9.75" customHeight="1">
      <c r="A123" s="738">
        <v>2010</v>
      </c>
      <c r="B123" s="741">
        <v>13.504206626713287</v>
      </c>
      <c r="C123" s="741">
        <v>18.293155490122341</v>
      </c>
      <c r="D123" s="741">
        <v>4.9122687811552339</v>
      </c>
      <c r="E123" s="741">
        <v>2.0583184374974994</v>
      </c>
      <c r="F123" s="741">
        <v>0.90969106809944067</v>
      </c>
      <c r="G123" s="741">
        <v>4.6061631154033877</v>
      </c>
      <c r="H123" s="741">
        <v>11.29203338160811</v>
      </c>
      <c r="I123" s="741">
        <v>1.2089440626025172</v>
      </c>
      <c r="J123" s="741">
        <v>8.3426670080573544</v>
      </c>
      <c r="K123" s="741">
        <v>21.248865169348452</v>
      </c>
      <c r="L123" s="741">
        <v>3.6398972627401402</v>
      </c>
      <c r="M123" s="741">
        <v>1.0333804879219708</v>
      </c>
      <c r="N123" s="741">
        <v>3.1714888101201</v>
      </c>
      <c r="O123" s="741">
        <v>1.5876366429560167</v>
      </c>
      <c r="P123" s="741">
        <v>2.7431723729586572</v>
      </c>
      <c r="Q123" s="741">
        <v>1.4481084022115716</v>
      </c>
      <c r="R123" s="742">
        <v>100</v>
      </c>
      <c r="S123" s="741">
        <v>90.525500764128367</v>
      </c>
      <c r="T123" s="741">
        <v>85.613231982973133</v>
      </c>
      <c r="U123" s="741">
        <v>14.386765136542939</v>
      </c>
      <c r="V123" s="741">
        <v>9.4744963553877053</v>
      </c>
      <c r="W123" s="742">
        <v>100</v>
      </c>
    </row>
    <row r="124" spans="1:23" ht="12" customHeight="1">
      <c r="A124" s="738">
        <v>2011</v>
      </c>
      <c r="B124" s="741">
        <v>13.477995099890393</v>
      </c>
      <c r="C124" s="741">
        <v>18.504902105266389</v>
      </c>
      <c r="D124" s="741">
        <v>4.9235959006100574</v>
      </c>
      <c r="E124" s="741">
        <v>2.0135414651818966</v>
      </c>
      <c r="F124" s="741">
        <v>0.9168657719975315</v>
      </c>
      <c r="G124" s="741">
        <v>4.467671711077748</v>
      </c>
      <c r="H124" s="741">
        <v>11.27102073335851</v>
      </c>
      <c r="I124" s="741">
        <v>1.2118772393593014</v>
      </c>
      <c r="J124" s="741">
        <v>8.5335923084244421</v>
      </c>
      <c r="K124" s="741">
        <v>21.244740518318611</v>
      </c>
      <c r="L124" s="741">
        <v>3.6147674136570598</v>
      </c>
      <c r="M124" s="741">
        <v>1.0178144774291005</v>
      </c>
      <c r="N124" s="741">
        <v>3.1588602639795891</v>
      </c>
      <c r="O124" s="741">
        <v>1.548211429290743</v>
      </c>
      <c r="P124" s="741">
        <v>2.6308897260421178</v>
      </c>
      <c r="Q124" s="741">
        <v>1.4636541431409211</v>
      </c>
      <c r="R124" s="742">
        <v>100</v>
      </c>
      <c r="S124" s="741">
        <v>90.603855766071959</v>
      </c>
      <c r="T124" s="741">
        <v>85.680259865461906</v>
      </c>
      <c r="U124" s="741">
        <v>14.319740441562509</v>
      </c>
      <c r="V124" s="741">
        <v>9.3961445409524504</v>
      </c>
      <c r="W124" s="742">
        <v>100</v>
      </c>
    </row>
    <row r="125" spans="1:23" ht="9.75" customHeight="1">
      <c r="A125" s="738">
        <v>2012</v>
      </c>
      <c r="B125" s="741">
        <v>13.69379588182632</v>
      </c>
      <c r="C125" s="741">
        <v>18.652016144940291</v>
      </c>
      <c r="D125" s="741">
        <v>4.9472571810084522</v>
      </c>
      <c r="E125" s="741">
        <v>1.9729092757537594</v>
      </c>
      <c r="F125" s="741">
        <v>0.91689103682685158</v>
      </c>
      <c r="G125" s="741">
        <v>4.3479791511767294</v>
      </c>
      <c r="H125" s="741">
        <v>10.9429862070012</v>
      </c>
      <c r="I125" s="741">
        <v>1.1380258865302035</v>
      </c>
      <c r="J125" s="741">
        <v>8.6353337480843049</v>
      </c>
      <c r="K125" s="741">
        <v>21.163695734640303</v>
      </c>
      <c r="L125" s="741">
        <v>3.6364204967907381</v>
      </c>
      <c r="M125" s="741">
        <v>1.0128919776034475</v>
      </c>
      <c r="N125" s="741">
        <v>3.2165438599153302</v>
      </c>
      <c r="O125" s="741">
        <v>1.5554883692699877</v>
      </c>
      <c r="P125" s="741">
        <v>2.6799761771087809</v>
      </c>
      <c r="Q125" s="741">
        <v>1.4877896302141025</v>
      </c>
      <c r="R125" s="742">
        <v>100</v>
      </c>
      <c r="S125" s="741">
        <v>90.629243737007414</v>
      </c>
      <c r="T125" s="741">
        <v>85.681986555998975</v>
      </c>
      <c r="U125" s="741">
        <v>14.318014202691835</v>
      </c>
      <c r="V125" s="741">
        <v>9.3707570216833833</v>
      </c>
      <c r="W125" s="742">
        <v>100</v>
      </c>
    </row>
    <row r="126" spans="1:23" ht="9.75" customHeight="1">
      <c r="A126" s="738">
        <v>2013</v>
      </c>
      <c r="B126" s="741">
        <v>13.74728120836488</v>
      </c>
      <c r="C126" s="741">
        <v>18.573127996994934</v>
      </c>
      <c r="D126" s="741">
        <v>4.934594785742374</v>
      </c>
      <c r="E126" s="741">
        <v>1.9890585107319565</v>
      </c>
      <c r="F126" s="741">
        <v>0.94533525258394524</v>
      </c>
      <c r="G126" s="741">
        <v>4.4123047734756042</v>
      </c>
      <c r="H126" s="741">
        <v>10.922273871779973</v>
      </c>
      <c r="I126" s="741">
        <v>1.1551727325550685</v>
      </c>
      <c r="J126" s="741">
        <v>8.4949745860698798</v>
      </c>
      <c r="K126" s="741">
        <v>21.188906790156064</v>
      </c>
      <c r="L126" s="741">
        <v>3.7410741640695155</v>
      </c>
      <c r="M126" s="741">
        <v>0.98469617734579962</v>
      </c>
      <c r="N126" s="741">
        <v>3.2221818710052297</v>
      </c>
      <c r="O126" s="741">
        <v>1.5335381707839582</v>
      </c>
      <c r="P126" s="741">
        <v>2.6584526262039336</v>
      </c>
      <c r="Q126" s="741">
        <v>1.4970264821368831</v>
      </c>
      <c r="R126" s="742">
        <v>100</v>
      </c>
      <c r="S126" s="741">
        <v>90.603022232786898</v>
      </c>
      <c r="T126" s="741">
        <v>85.668427447044536</v>
      </c>
      <c r="U126" s="741">
        <v>14.331572552955469</v>
      </c>
      <c r="V126" s="741">
        <v>9.3969777672130963</v>
      </c>
      <c r="W126" s="742">
        <v>100</v>
      </c>
    </row>
    <row r="127" spans="1:23" ht="9.75" customHeight="1">
      <c r="A127" s="738">
        <v>2014</v>
      </c>
      <c r="B127" s="741">
        <v>13.816604164175109</v>
      </c>
      <c r="C127" s="741">
        <v>18.532068903657891</v>
      </c>
      <c r="D127" s="741">
        <v>4.9627233147107228</v>
      </c>
      <c r="E127" s="741">
        <v>2.0378019055429317</v>
      </c>
      <c r="F127" s="741">
        <v>0.95641796654764144</v>
      </c>
      <c r="G127" s="741">
        <v>4.3895596635401182</v>
      </c>
      <c r="H127" s="741">
        <v>10.777874687487543</v>
      </c>
      <c r="I127" s="741">
        <v>1.1530542219792361</v>
      </c>
      <c r="J127" s="741">
        <v>8.4383536074900487</v>
      </c>
      <c r="K127" s="741">
        <v>21.294325798864421</v>
      </c>
      <c r="L127" s="741">
        <v>3.7751906397179842</v>
      </c>
      <c r="M127" s="741">
        <v>0.95706335104474549</v>
      </c>
      <c r="N127" s="741">
        <v>3.2113153713416822</v>
      </c>
      <c r="O127" s="741">
        <v>1.5199599357605371</v>
      </c>
      <c r="P127" s="741">
        <v>2.6450641540380313</v>
      </c>
      <c r="Q127" s="741">
        <v>1.5326227412254474</v>
      </c>
      <c r="R127" s="742">
        <v>100</v>
      </c>
      <c r="S127" s="741">
        <v>90.54524625127425</v>
      </c>
      <c r="T127" s="741">
        <v>85.582522936563535</v>
      </c>
      <c r="U127" s="741">
        <v>14.417477490560557</v>
      </c>
      <c r="V127" s="741">
        <v>9.4547541758498337</v>
      </c>
      <c r="W127" s="742">
        <v>100</v>
      </c>
    </row>
    <row r="128" spans="1:23" ht="9.75" customHeight="1">
      <c r="A128" s="738">
        <v>2015</v>
      </c>
      <c r="B128" s="741">
        <v>13.869408844466975</v>
      </c>
      <c r="C128" s="741">
        <v>18.664638248517839</v>
      </c>
      <c r="D128" s="741">
        <v>4.9588476351574728</v>
      </c>
      <c r="E128" s="741">
        <v>2.0038751019328678</v>
      </c>
      <c r="F128" s="741">
        <v>0.9365846703986952</v>
      </c>
      <c r="G128" s="741">
        <v>4.4796506182090674</v>
      </c>
      <c r="H128" s="741">
        <v>10.56785078681154</v>
      </c>
      <c r="I128" s="741">
        <v>1.1513913836422542</v>
      </c>
      <c r="J128" s="741">
        <v>8.4582560112842433</v>
      </c>
      <c r="K128" s="741">
        <v>21.332278006744097</v>
      </c>
      <c r="L128" s="741">
        <v>3.7201540563771407</v>
      </c>
      <c r="M128" s="741">
        <v>0.96539695964560424</v>
      </c>
      <c r="N128" s="741">
        <v>3.2136798040684988</v>
      </c>
      <c r="O128" s="741">
        <v>1.5020156535825271</v>
      </c>
      <c r="P128" s="741">
        <v>2.6529377327926298</v>
      </c>
      <c r="Q128" s="741">
        <v>1.5230346241156636</v>
      </c>
      <c r="R128" s="742">
        <v>100</v>
      </c>
      <c r="S128" s="741">
        <v>90.606003570405306</v>
      </c>
      <c r="T128" s="741">
        <v>85.647155935247838</v>
      </c>
      <c r="U128" s="741">
        <v>14.352844202499284</v>
      </c>
      <c r="V128" s="741">
        <v>9.3939965673418104</v>
      </c>
      <c r="W128" s="742">
        <v>100</v>
      </c>
    </row>
    <row r="129" spans="1:23" ht="15" customHeight="1">
      <c r="A129" s="738">
        <v>2016</v>
      </c>
      <c r="B129" s="741">
        <v>13.801731666023109</v>
      </c>
      <c r="C129" s="741">
        <v>19.033021545241226</v>
      </c>
      <c r="D129" s="741">
        <v>5.0939370087244864</v>
      </c>
      <c r="E129" s="741">
        <v>2.0121913284386923</v>
      </c>
      <c r="F129" s="741">
        <v>0.93002373513853598</v>
      </c>
      <c r="G129" s="741">
        <v>4.5090466251009218</v>
      </c>
      <c r="H129" s="741">
        <v>10.589760002376215</v>
      </c>
      <c r="I129" s="741">
        <v>1.1416796053324405</v>
      </c>
      <c r="J129" s="741">
        <v>8.4398280485071702</v>
      </c>
      <c r="K129" s="741">
        <v>21.017141144417113</v>
      </c>
      <c r="L129" s="741">
        <v>3.6815538279999029</v>
      </c>
      <c r="M129" s="741">
        <v>0.96486807961397325</v>
      </c>
      <c r="N129" s="741">
        <v>3.1946560835131246</v>
      </c>
      <c r="O129" s="741">
        <v>1.4730646681265982</v>
      </c>
      <c r="P129" s="741">
        <v>2.6344124405608946</v>
      </c>
      <c r="Q129" s="741">
        <v>1.4830835158247757</v>
      </c>
      <c r="R129" s="742">
        <v>100</v>
      </c>
      <c r="S129" s="741">
        <v>90.695324123703543</v>
      </c>
      <c r="T129" s="741">
        <v>85.601387114979062</v>
      </c>
      <c r="U129" s="741">
        <v>14.398612209960117</v>
      </c>
      <c r="V129" s="741">
        <v>9.3046752012356322</v>
      </c>
      <c r="W129" s="742">
        <v>100</v>
      </c>
    </row>
    <row r="130" spans="1:23" ht="9.75" customHeight="1">
      <c r="A130" s="738">
        <v>2017</v>
      </c>
      <c r="B130" s="741">
        <v>13.839657456521627</v>
      </c>
      <c r="C130" s="741">
        <v>19.085849682728895</v>
      </c>
      <c r="D130" s="741">
        <v>5.2210976174735952</v>
      </c>
      <c r="E130" s="741">
        <v>2.0320783469628907</v>
      </c>
      <c r="F130" s="741">
        <v>0.91876493308416662</v>
      </c>
      <c r="G130" s="741">
        <v>4.5103867896536824</v>
      </c>
      <c r="H130" s="741">
        <v>10.589927618462628</v>
      </c>
      <c r="I130" s="741">
        <v>1.1395252385389392</v>
      </c>
      <c r="J130" s="741">
        <v>8.3485622595740914</v>
      </c>
      <c r="K130" s="741">
        <v>20.985474240917821</v>
      </c>
      <c r="L130" s="741">
        <v>3.6613164798784013</v>
      </c>
      <c r="M130" s="741">
        <v>0.96549956534639547</v>
      </c>
      <c r="N130" s="741">
        <v>3.1659703967060024</v>
      </c>
      <c r="O130" s="741">
        <v>1.4465772980682641</v>
      </c>
      <c r="P130" s="741">
        <v>2.6002809632132093</v>
      </c>
      <c r="Q130" s="741">
        <v>1.4890309827335808</v>
      </c>
      <c r="R130" s="742">
        <v>100</v>
      </c>
      <c r="S130" s="741">
        <v>90.72681760685451</v>
      </c>
      <c r="T130" s="741">
        <v>85.505719989380921</v>
      </c>
      <c r="U130" s="741">
        <v>14.494279880483273</v>
      </c>
      <c r="V130" s="741">
        <v>9.2731822630096765</v>
      </c>
      <c r="W130" s="742">
        <v>100</v>
      </c>
    </row>
    <row r="131" spans="1:23" ht="9.75" customHeight="1">
      <c r="A131" s="738">
        <v>2018</v>
      </c>
      <c r="B131" s="741">
        <v>13.974816617886876</v>
      </c>
      <c r="C131" s="741">
        <v>19.160095774284944</v>
      </c>
      <c r="D131" s="741">
        <v>5.3707247998807555</v>
      </c>
      <c r="E131" s="741">
        <v>1.9926102724299661</v>
      </c>
      <c r="F131" s="741">
        <v>0.91384129157598093</v>
      </c>
      <c r="G131" s="741">
        <v>4.4695418320905747</v>
      </c>
      <c r="H131" s="741">
        <v>10.472349880566359</v>
      </c>
      <c r="I131" s="741">
        <v>1.1416615613153742</v>
      </c>
      <c r="J131" s="741">
        <v>8.2251687292285887</v>
      </c>
      <c r="K131" s="741">
        <v>21.104597216204574</v>
      </c>
      <c r="L131" s="741">
        <v>3.6092737600943847</v>
      </c>
      <c r="M131" s="741">
        <v>0.95421478855003394</v>
      </c>
      <c r="N131" s="741">
        <v>3.1376634712430826</v>
      </c>
      <c r="O131" s="741">
        <v>1.4151966833953764</v>
      </c>
      <c r="P131" s="741">
        <v>2.5865385465601722</v>
      </c>
      <c r="Q131" s="741">
        <v>1.4717051536468631</v>
      </c>
      <c r="R131" s="742">
        <v>100</v>
      </c>
      <c r="S131" s="741">
        <v>90.841163236923251</v>
      </c>
      <c r="T131" s="741">
        <v>85.470438437042489</v>
      </c>
      <c r="U131" s="741">
        <v>14.529561941911417</v>
      </c>
      <c r="V131" s="741">
        <v>9.1588371420306629</v>
      </c>
      <c r="W131" s="742">
        <v>100</v>
      </c>
    </row>
    <row r="132" spans="1:23" ht="9.75" customHeight="1">
      <c r="A132" s="738">
        <v>2019</v>
      </c>
      <c r="B132" s="741">
        <v>13.666932802463107</v>
      </c>
      <c r="C132" s="741">
        <v>19.268234959535572</v>
      </c>
      <c r="D132" s="741">
        <v>5.472745955102722</v>
      </c>
      <c r="E132" s="741">
        <v>1.9896126666955183</v>
      </c>
      <c r="F132" s="741">
        <v>0.89076681484046072</v>
      </c>
      <c r="G132" s="741">
        <v>4.5029675975443126</v>
      </c>
      <c r="H132" s="741">
        <v>10.565745145195892</v>
      </c>
      <c r="I132" s="741">
        <v>1.1541310812565302</v>
      </c>
      <c r="J132" s="741">
        <v>8.3354744137449224</v>
      </c>
      <c r="K132" s="741">
        <v>21.054866427198032</v>
      </c>
      <c r="L132" s="741">
        <v>3.5611632982373709</v>
      </c>
      <c r="M132" s="741">
        <v>0.94337304555880475</v>
      </c>
      <c r="N132" s="741">
        <v>3.1414882501684729</v>
      </c>
      <c r="O132" s="741">
        <v>1.4114492386257551</v>
      </c>
      <c r="P132" s="741">
        <v>2.5849636778425564</v>
      </c>
      <c r="Q132" s="741">
        <v>1.4560856151891535</v>
      </c>
      <c r="R132" s="742">
        <v>100</v>
      </c>
      <c r="S132" s="741">
        <v>90.847234137263754</v>
      </c>
      <c r="T132" s="741">
        <v>85.374488182161031</v>
      </c>
      <c r="U132" s="741">
        <v>14.625512807038152</v>
      </c>
      <c r="V132" s="741">
        <v>9.1527668519354304</v>
      </c>
      <c r="W132" s="742">
        <v>100</v>
      </c>
    </row>
    <row r="133" spans="1:23" ht="9.75" customHeight="1">
      <c r="A133" s="738">
        <v>2020</v>
      </c>
      <c r="B133" s="741">
        <v>13.622968462596543</v>
      </c>
      <c r="C133" s="741">
        <v>19.157744567745201</v>
      </c>
      <c r="D133" s="741">
        <v>5.5230201835909254</v>
      </c>
      <c r="E133" s="741">
        <v>2.0094500582326305</v>
      </c>
      <c r="F133" s="741">
        <v>0.91378221864461229</v>
      </c>
      <c r="G133" s="741">
        <v>4.5080788937412635</v>
      </c>
      <c r="H133" s="741">
        <v>10.724240774252124</v>
      </c>
      <c r="I133" s="741">
        <v>1.1507906366395493</v>
      </c>
      <c r="J133" s="741">
        <v>8.3198386602650043</v>
      </c>
      <c r="K133" s="741">
        <v>20.853197337299022</v>
      </c>
      <c r="L133" s="741">
        <v>3.6049787348573457</v>
      </c>
      <c r="M133" s="741">
        <v>0.93760314741475648</v>
      </c>
      <c r="N133" s="741">
        <v>3.1702404592129727</v>
      </c>
      <c r="O133" s="741">
        <v>1.4181827202266297</v>
      </c>
      <c r="P133" s="741">
        <v>2.6249994728675632</v>
      </c>
      <c r="Q133" s="741">
        <v>1.4608844166008268</v>
      </c>
      <c r="R133" s="742">
        <v>100</v>
      </c>
      <c r="S133" s="741">
        <v>90.790452453274355</v>
      </c>
      <c r="T133" s="741">
        <v>85.267432269683439</v>
      </c>
      <c r="U133" s="741">
        <v>14.732568474503534</v>
      </c>
      <c r="V133" s="741">
        <v>9.2095482909126094</v>
      </c>
      <c r="W133" s="742">
        <v>100</v>
      </c>
    </row>
    <row r="134" spans="1:23" ht="15" customHeight="1">
      <c r="A134" s="738">
        <v>2021</v>
      </c>
      <c r="B134" s="741">
        <v>13.436505099646002</v>
      </c>
      <c r="C134" s="741">
        <v>19.017703965044578</v>
      </c>
      <c r="D134" s="741">
        <v>5.4876743403970627</v>
      </c>
      <c r="E134" s="741">
        <v>2.007984038577399</v>
      </c>
      <c r="F134" s="741">
        <v>0.90421055008205298</v>
      </c>
      <c r="G134" s="741">
        <v>4.4808278740245431</v>
      </c>
      <c r="H134" s="741">
        <v>10.690775124802592</v>
      </c>
      <c r="I134" s="741">
        <v>1.1303218308578789</v>
      </c>
      <c r="J134" s="741">
        <v>8.2290656649978793</v>
      </c>
      <c r="K134" s="741">
        <v>20.655118837259323</v>
      </c>
      <c r="L134" s="741">
        <v>4.4481055317166724</v>
      </c>
      <c r="M134" s="741">
        <v>0.92739156939333045</v>
      </c>
      <c r="N134" s="741">
        <v>3.1412875848604149</v>
      </c>
      <c r="O134" s="741">
        <v>1.4012146937301031</v>
      </c>
      <c r="P134" s="741">
        <v>2.5977861725502032</v>
      </c>
      <c r="Q134" s="741">
        <v>1.4440275973852357</v>
      </c>
      <c r="R134" s="742">
        <v>100</v>
      </c>
      <c r="S134" s="741">
        <v>90.875164729914246</v>
      </c>
      <c r="T134" s="741">
        <v>85.387490389517183</v>
      </c>
      <c r="U134" s="741">
        <v>14.612510085808095</v>
      </c>
      <c r="V134" s="741">
        <v>9.1248357454110316</v>
      </c>
      <c r="W134" s="742">
        <v>100</v>
      </c>
    </row>
    <row r="135" spans="1:23" ht="9.75" customHeight="1">
      <c r="A135" s="738">
        <v>2022</v>
      </c>
      <c r="B135" s="741">
        <v>13.374003929882504</v>
      </c>
      <c r="C135" s="741">
        <v>18.887183177457118</v>
      </c>
      <c r="D135" s="741">
        <v>5.7844261014447964</v>
      </c>
      <c r="E135" s="741">
        <v>2.0002568222691823</v>
      </c>
      <c r="F135" s="741">
        <v>0.91570162543863354</v>
      </c>
      <c r="G135" s="741">
        <v>4.5501231081880915</v>
      </c>
      <c r="H135" s="741">
        <v>10.919839178168738</v>
      </c>
      <c r="I135" s="741">
        <v>1.1052409077275904</v>
      </c>
      <c r="J135" s="741">
        <v>8.2259829553035733</v>
      </c>
      <c r="K135" s="741">
        <v>20.61854571539029</v>
      </c>
      <c r="L135" s="741">
        <v>4.1721684261425001</v>
      </c>
      <c r="M135" s="741">
        <v>0.92044405619526704</v>
      </c>
      <c r="N135" s="741">
        <v>3.1203853246372613</v>
      </c>
      <c r="O135" s="741">
        <v>1.3952268919829713</v>
      </c>
      <c r="P135" s="741">
        <v>2.5777803120413378</v>
      </c>
      <c r="Q135" s="741">
        <v>1.4326915817720052</v>
      </c>
      <c r="R135" s="742">
        <v>100</v>
      </c>
      <c r="S135" s="741">
        <v>90.946198585652851</v>
      </c>
      <c r="T135" s="741">
        <v>85.161772484208058</v>
      </c>
      <c r="U135" s="741">
        <v>14.838227629833806</v>
      </c>
      <c r="V135" s="741">
        <v>9.0538015283890108</v>
      </c>
      <c r="W135" s="742">
        <v>100</v>
      </c>
    </row>
    <row r="136" spans="1:23" ht="28" customHeight="1">
      <c r="A136" s="737"/>
      <c r="B136" s="1216" t="s">
        <v>60</v>
      </c>
      <c r="C136" s="1217"/>
      <c r="D136" s="1217"/>
      <c r="E136" s="1217"/>
      <c r="F136" s="1217"/>
      <c r="G136" s="1217"/>
      <c r="H136" s="1217"/>
      <c r="I136" s="1217"/>
      <c r="J136" s="1217"/>
      <c r="K136" s="1216" t="s">
        <v>60</v>
      </c>
      <c r="L136" s="1217"/>
      <c r="M136" s="1217"/>
      <c r="N136" s="1217"/>
      <c r="O136" s="1217"/>
      <c r="P136" s="1217"/>
      <c r="Q136" s="1217"/>
      <c r="R136" s="1217"/>
      <c r="S136" s="1216" t="s">
        <v>60</v>
      </c>
      <c r="T136" s="1217"/>
      <c r="U136" s="1217"/>
      <c r="V136" s="1217"/>
      <c r="W136" s="1217"/>
    </row>
    <row r="137" spans="1:23" ht="9.75" customHeight="1">
      <c r="A137" s="738">
        <v>1991</v>
      </c>
      <c r="B137" s="741">
        <v>22.179007538949161</v>
      </c>
      <c r="C137" s="741">
        <v>23.683238968957205</v>
      </c>
      <c r="D137" s="741">
        <v>27.215217669452809</v>
      </c>
      <c r="E137" s="741">
        <v>10.536405312184359</v>
      </c>
      <c r="F137" s="741">
        <v>20.592112202010661</v>
      </c>
      <c r="G137" s="741">
        <v>31.780872110504284</v>
      </c>
      <c r="H137" s="741">
        <v>29.698139132841217</v>
      </c>
      <c r="I137" s="741">
        <v>9.3244718646136828</v>
      </c>
      <c r="J137" s="741">
        <v>20.797409877500836</v>
      </c>
      <c r="K137" s="741">
        <v>21.947581882190836</v>
      </c>
      <c r="L137" s="741">
        <v>17.719774261616049</v>
      </c>
      <c r="M137" s="741">
        <v>21.446826685187414</v>
      </c>
      <c r="N137" s="741">
        <v>11.313842235780024</v>
      </c>
      <c r="O137" s="741">
        <v>8.5655399143495927</v>
      </c>
      <c r="P137" s="741">
        <v>23.660464345286922</v>
      </c>
      <c r="Q137" s="741">
        <v>9.7176618743509771</v>
      </c>
      <c r="R137" s="741">
        <v>22.521268250223841</v>
      </c>
      <c r="S137" s="741">
        <v>23.436867063921547</v>
      </c>
      <c r="T137" s="741">
        <v>23.254012604114628</v>
      </c>
      <c r="U137" s="741">
        <v>16.701389834181224</v>
      </c>
      <c r="V137" s="741">
        <v>10.136686542658829</v>
      </c>
      <c r="W137" s="741">
        <v>22.521268250223841</v>
      </c>
    </row>
    <row r="138" spans="1:23" ht="9.75" customHeight="1">
      <c r="A138" s="738">
        <v>1992</v>
      </c>
      <c r="B138" s="741">
        <v>23.097036574397858</v>
      </c>
      <c r="C138" s="741">
        <v>24.866248060717282</v>
      </c>
      <c r="D138" s="741">
        <v>28.959008286566512</v>
      </c>
      <c r="E138" s="741">
        <v>11.010233939348979</v>
      </c>
      <c r="F138" s="741">
        <v>21.238108585204404</v>
      </c>
      <c r="G138" s="741">
        <v>33.171374649171185</v>
      </c>
      <c r="H138" s="741">
        <v>30.14815510123114</v>
      </c>
      <c r="I138" s="741">
        <v>9.9749808735247161</v>
      </c>
      <c r="J138" s="741">
        <v>21.724300929435046</v>
      </c>
      <c r="K138" s="741">
        <v>22.795595721213086</v>
      </c>
      <c r="L138" s="741">
        <v>18.406088473975849</v>
      </c>
      <c r="M138" s="741">
        <v>22.459239391674274</v>
      </c>
      <c r="N138" s="741">
        <v>11.968667566588524</v>
      </c>
      <c r="O138" s="741">
        <v>9.7023451411444128</v>
      </c>
      <c r="P138" s="741">
        <v>24.00298181371279</v>
      </c>
      <c r="Q138" s="741">
        <v>9.7373651109874828</v>
      </c>
      <c r="R138" s="741">
        <v>23.281454293512439</v>
      </c>
      <c r="S138" s="741">
        <v>24.371417026402622</v>
      </c>
      <c r="T138" s="741">
        <v>24.139835312652203</v>
      </c>
      <c r="U138" s="741">
        <v>17.226310012305881</v>
      </c>
      <c r="V138" s="741">
        <v>10.737895445780389</v>
      </c>
      <c r="W138" s="741">
        <v>23.281454293512439</v>
      </c>
    </row>
    <row r="139" spans="1:23" ht="15" customHeight="1">
      <c r="A139" s="738">
        <v>1993</v>
      </c>
      <c r="B139" s="741">
        <v>24.905357726860117</v>
      </c>
      <c r="C139" s="741">
        <v>26.588373562767075</v>
      </c>
      <c r="D139" s="741">
        <v>31.072495639418388</v>
      </c>
      <c r="E139" s="741">
        <v>14.49420350142271</v>
      </c>
      <c r="F139" s="741">
        <v>22.78126752434104</v>
      </c>
      <c r="G139" s="741">
        <v>33.888091838398502</v>
      </c>
      <c r="H139" s="741">
        <v>32.088575553190239</v>
      </c>
      <c r="I139" s="741">
        <v>13.452203212703958</v>
      </c>
      <c r="J139" s="741">
        <v>23.311825942224445</v>
      </c>
      <c r="K139" s="741">
        <v>24.235159220594884</v>
      </c>
      <c r="L139" s="741">
        <v>19.887029965485176</v>
      </c>
      <c r="M139" s="741">
        <v>24.214266552994296</v>
      </c>
      <c r="N139" s="741">
        <v>15.694786739402423</v>
      </c>
      <c r="O139" s="741">
        <v>12.779965519645708</v>
      </c>
      <c r="P139" s="741">
        <v>25.00923740615562</v>
      </c>
      <c r="Q139" s="741">
        <v>12.846623025418353</v>
      </c>
      <c r="R139" s="741">
        <v>24.897239425057023</v>
      </c>
      <c r="S139" s="741">
        <v>26.018230827170189</v>
      </c>
      <c r="T139" s="741">
        <v>25.747003412768617</v>
      </c>
      <c r="U139" s="741">
        <v>19.704588830200635</v>
      </c>
      <c r="V139" s="741">
        <v>14.158015615228109</v>
      </c>
      <c r="W139" s="741">
        <v>24.897239425057023</v>
      </c>
    </row>
    <row r="140" spans="1:23" ht="9.75" customHeight="1">
      <c r="A140" s="738">
        <v>1994</v>
      </c>
      <c r="B140" s="741">
        <v>25.066380512685821</v>
      </c>
      <c r="C140" s="741">
        <v>26.379762000961019</v>
      </c>
      <c r="D140" s="741">
        <v>31.487167417670094</v>
      </c>
      <c r="E140" s="741">
        <v>15.952332832565743</v>
      </c>
      <c r="F140" s="741">
        <v>22.060255646818387</v>
      </c>
      <c r="G140" s="741">
        <v>33.333199134151222</v>
      </c>
      <c r="H140" s="741">
        <v>32.163192534580141</v>
      </c>
      <c r="I140" s="741">
        <v>14.652524929136971</v>
      </c>
      <c r="J140" s="741">
        <v>23.438293071414673</v>
      </c>
      <c r="K140" s="741">
        <v>24.081967450081834</v>
      </c>
      <c r="L140" s="741">
        <v>20.036836540446242</v>
      </c>
      <c r="M140" s="741">
        <v>23.955433101922534</v>
      </c>
      <c r="N140" s="741">
        <v>17.084410438860772</v>
      </c>
      <c r="O140" s="741">
        <v>13.884925156595727</v>
      </c>
      <c r="P140" s="741">
        <v>25.068364324437077</v>
      </c>
      <c r="Q140" s="741">
        <v>14.155262013977817</v>
      </c>
      <c r="R140" s="741">
        <v>24.875169452888919</v>
      </c>
      <c r="S140" s="741">
        <v>25.975643002122613</v>
      </c>
      <c r="T140" s="741">
        <v>25.679948620057253</v>
      </c>
      <c r="U140" s="741">
        <v>20.32634071070656</v>
      </c>
      <c r="V140" s="741">
        <v>15.468864662314257</v>
      </c>
      <c r="W140" s="741">
        <v>24.875169452888919</v>
      </c>
    </row>
    <row r="141" spans="1:23" ht="9.75" customHeight="1">
      <c r="A141" s="738">
        <v>1995</v>
      </c>
      <c r="B141" s="741">
        <v>25.322976394955042</v>
      </c>
      <c r="C141" s="741">
        <v>26.747388580886629</v>
      </c>
      <c r="D141" s="741">
        <v>31.077172833187497</v>
      </c>
      <c r="E141" s="741">
        <v>16.647767163559447</v>
      </c>
      <c r="F141" s="741">
        <v>22.069995366276594</v>
      </c>
      <c r="G141" s="741">
        <v>33.88600324366152</v>
      </c>
      <c r="H141" s="741">
        <v>32.492585231641733</v>
      </c>
      <c r="I141" s="741">
        <v>16.130057937033254</v>
      </c>
      <c r="J141" s="741">
        <v>23.535672867010703</v>
      </c>
      <c r="K141" s="741">
        <v>24.334822586288425</v>
      </c>
      <c r="L141" s="741">
        <v>19.955091155905112</v>
      </c>
      <c r="M141" s="741">
        <v>24.524952652346052</v>
      </c>
      <c r="N141" s="741">
        <v>18.193128559822078</v>
      </c>
      <c r="O141" s="741">
        <v>14.954748227020792</v>
      </c>
      <c r="P141" s="741">
        <v>25.225402284685433</v>
      </c>
      <c r="Q141" s="741">
        <v>15.59087946047817</v>
      </c>
      <c r="R141" s="741">
        <v>25.147318325846289</v>
      </c>
      <c r="S141" s="741">
        <v>26.197990110497013</v>
      </c>
      <c r="T141" s="741">
        <v>25.936673605301543</v>
      </c>
      <c r="U141" s="741">
        <v>20.841347878181086</v>
      </c>
      <c r="V141" s="741">
        <v>16.616557390512057</v>
      </c>
      <c r="W141" s="741">
        <v>25.147318325846289</v>
      </c>
    </row>
    <row r="142" spans="1:23" ht="9.75" customHeight="1">
      <c r="A142" s="738">
        <v>1996</v>
      </c>
      <c r="B142" s="741">
        <v>25.734770714355545</v>
      </c>
      <c r="C142" s="741">
        <v>27.36036001840349</v>
      </c>
      <c r="D142" s="741">
        <v>31.664312617030241</v>
      </c>
      <c r="E142" s="741">
        <v>17.599091564067361</v>
      </c>
      <c r="F142" s="741">
        <v>22.807134410478756</v>
      </c>
      <c r="G142" s="741">
        <v>35.13960295903636</v>
      </c>
      <c r="H142" s="741">
        <v>33.417057265305402</v>
      </c>
      <c r="I142" s="741">
        <v>17.539672773832233</v>
      </c>
      <c r="J142" s="741">
        <v>23.476303168264572</v>
      </c>
      <c r="K142" s="741">
        <v>25.304387068671144</v>
      </c>
      <c r="L142" s="741">
        <v>20.426045841011192</v>
      </c>
      <c r="M142" s="741">
        <v>26.812034313245295</v>
      </c>
      <c r="N142" s="741">
        <v>19.373396940521278</v>
      </c>
      <c r="O142" s="741">
        <v>15.760864582469795</v>
      </c>
      <c r="P142" s="741">
        <v>25.792817972691104</v>
      </c>
      <c r="Q142" s="741">
        <v>16.695910932520029</v>
      </c>
      <c r="R142" s="741">
        <v>25.858291352263187</v>
      </c>
      <c r="S142" s="741">
        <v>26.892002526714908</v>
      </c>
      <c r="T142" s="741">
        <v>26.641667300805011</v>
      </c>
      <c r="U142" s="741">
        <v>21.642734465071694</v>
      </c>
      <c r="V142" s="741">
        <v>17.701261584386771</v>
      </c>
      <c r="W142" s="741">
        <v>25.858291352263187</v>
      </c>
    </row>
    <row r="143" spans="1:23" ht="9.75" customHeight="1">
      <c r="A143" s="738">
        <v>1997</v>
      </c>
      <c r="B143" s="741">
        <v>25.395830670482212</v>
      </c>
      <c r="C143" s="741">
        <v>27.564268302964567</v>
      </c>
      <c r="D143" s="741">
        <v>30.935670806284698</v>
      </c>
      <c r="E143" s="741">
        <v>18.016056730960063</v>
      </c>
      <c r="F143" s="741">
        <v>22.532932654834159</v>
      </c>
      <c r="G143" s="741">
        <v>34.884307701707058</v>
      </c>
      <c r="H143" s="741">
        <v>33.278861275788053</v>
      </c>
      <c r="I143" s="741">
        <v>18.008939070209749</v>
      </c>
      <c r="J143" s="741">
        <v>23.44724929126853</v>
      </c>
      <c r="K143" s="741">
        <v>25.459076269637794</v>
      </c>
      <c r="L143" s="741">
        <v>20.095996965196221</v>
      </c>
      <c r="M143" s="741">
        <v>26.62887651050297</v>
      </c>
      <c r="N143" s="741">
        <v>20.421650874995095</v>
      </c>
      <c r="O143" s="741">
        <v>16.874577413722001</v>
      </c>
      <c r="P143" s="741">
        <v>25.90766814999991</v>
      </c>
      <c r="Q143" s="741">
        <v>17.963043902249275</v>
      </c>
      <c r="R143" s="741">
        <v>25.904389533200717</v>
      </c>
      <c r="S143" s="741">
        <v>26.825427074705583</v>
      </c>
      <c r="T143" s="741">
        <v>26.61784718746182</v>
      </c>
      <c r="U143" s="741">
        <v>22.002148324251412</v>
      </c>
      <c r="V143" s="741">
        <v>18.592708541369138</v>
      </c>
      <c r="W143" s="741">
        <v>25.904389533200717</v>
      </c>
    </row>
    <row r="144" spans="1:23" ht="15" customHeight="1">
      <c r="A144" s="738">
        <v>1998</v>
      </c>
      <c r="B144" s="741">
        <v>25.048656876095205</v>
      </c>
      <c r="C144" s="741">
        <v>26.956361263065109</v>
      </c>
      <c r="D144" s="741">
        <v>31.305800794511409</v>
      </c>
      <c r="E144" s="741">
        <v>18.988185226984612</v>
      </c>
      <c r="F144" s="741">
        <v>22.914957639548835</v>
      </c>
      <c r="G144" s="741">
        <v>34.361736206673704</v>
      </c>
      <c r="H144" s="741">
        <v>33.174116607991955</v>
      </c>
      <c r="I144" s="741">
        <v>19.363223333210353</v>
      </c>
      <c r="J144" s="741">
        <v>22.579398414023483</v>
      </c>
      <c r="K144" s="741">
        <v>25.207691106762265</v>
      </c>
      <c r="L144" s="741">
        <v>20.257976011474717</v>
      </c>
      <c r="M144" s="741">
        <v>26.243842577475821</v>
      </c>
      <c r="N144" s="741">
        <v>20.964350720012675</v>
      </c>
      <c r="O144" s="741">
        <v>18.217844854249027</v>
      </c>
      <c r="P144" s="741">
        <v>25.785079565190795</v>
      </c>
      <c r="Q144" s="741">
        <v>19.141930811841625</v>
      </c>
      <c r="R144" s="741">
        <v>25.725904505274226</v>
      </c>
      <c r="S144" s="741">
        <v>26.492897205610035</v>
      </c>
      <c r="T144" s="741">
        <v>26.255665114702431</v>
      </c>
      <c r="U144" s="741">
        <v>22.784606612294525</v>
      </c>
      <c r="V144" s="741">
        <v>19.573966058390404</v>
      </c>
      <c r="W144" s="741">
        <v>25.725904505274226</v>
      </c>
    </row>
    <row r="145" spans="1:23" ht="9.75" customHeight="1">
      <c r="A145" s="738">
        <v>1999</v>
      </c>
      <c r="B145" s="741">
        <v>26.295193456375301</v>
      </c>
      <c r="C145" s="741">
        <v>27.911859516965123</v>
      </c>
      <c r="D145" s="741">
        <v>31.467851903511971</v>
      </c>
      <c r="E145" s="741">
        <v>20.289631323516424</v>
      </c>
      <c r="F145" s="741">
        <v>23.508584355134722</v>
      </c>
      <c r="G145" s="741">
        <v>36.754381764804435</v>
      </c>
      <c r="H145" s="741">
        <v>34.143246065036934</v>
      </c>
      <c r="I145" s="741">
        <v>20.661835624308676</v>
      </c>
      <c r="J145" s="741">
        <v>22.921071902582156</v>
      </c>
      <c r="K145" s="741">
        <v>26.120726727211395</v>
      </c>
      <c r="L145" s="741">
        <v>20.982542241479837</v>
      </c>
      <c r="M145" s="741">
        <v>27.287032195060981</v>
      </c>
      <c r="N145" s="741">
        <v>21.312502604000095</v>
      </c>
      <c r="O145" s="741">
        <v>18.840908200209668</v>
      </c>
      <c r="P145" s="741">
        <v>26.241389129634157</v>
      </c>
      <c r="Q145" s="741">
        <v>19.549938461684818</v>
      </c>
      <c r="R145" s="741">
        <v>26.631096633181066</v>
      </c>
      <c r="S145" s="741">
        <v>27.42591306877409</v>
      </c>
      <c r="T145" s="741">
        <v>27.229624400093762</v>
      </c>
      <c r="U145" s="741">
        <v>23.302971867284739</v>
      </c>
      <c r="V145" s="741">
        <v>20.282540111938374</v>
      </c>
      <c r="W145" s="741">
        <v>26.631096633181066</v>
      </c>
    </row>
    <row r="146" spans="1:23" ht="9.75" customHeight="1">
      <c r="A146" s="738">
        <v>2000</v>
      </c>
      <c r="B146" s="741">
        <v>24.811896008328485</v>
      </c>
      <c r="C146" s="741">
        <v>27.901093122372945</v>
      </c>
      <c r="D146" s="741">
        <v>30.934658555639</v>
      </c>
      <c r="E146" s="741">
        <v>20.301063930382046</v>
      </c>
      <c r="F146" s="741">
        <v>22.506577147736387</v>
      </c>
      <c r="G146" s="741">
        <v>35.570217932544054</v>
      </c>
      <c r="H146" s="741">
        <v>33.846888201369509</v>
      </c>
      <c r="I146" s="741">
        <v>20.869374909679657</v>
      </c>
      <c r="J146" s="741">
        <v>22.964568546624783</v>
      </c>
      <c r="K146" s="741">
        <v>25.764624130384945</v>
      </c>
      <c r="L146" s="741">
        <v>20.710274439318837</v>
      </c>
      <c r="M146" s="741">
        <v>26.701236968474827</v>
      </c>
      <c r="N146" s="741">
        <v>21.356115167849463</v>
      </c>
      <c r="O146" s="741">
        <v>19.185932664936203</v>
      </c>
      <c r="P146" s="741">
        <v>25.941495580764144</v>
      </c>
      <c r="Q146" s="741">
        <v>19.924145364314541</v>
      </c>
      <c r="R146" s="741">
        <v>26.23139337336189</v>
      </c>
      <c r="S146" s="741">
        <v>26.944503479809306</v>
      </c>
      <c r="T146" s="741">
        <v>26.754052470078339</v>
      </c>
      <c r="U146" s="741">
        <v>23.277350996216409</v>
      </c>
      <c r="V146" s="741">
        <v>20.448515709626903</v>
      </c>
      <c r="W146" s="741">
        <v>26.23139337336189</v>
      </c>
    </row>
    <row r="147" spans="1:23" ht="9.75" customHeight="1">
      <c r="A147" s="738">
        <v>2001</v>
      </c>
      <c r="B147" s="741">
        <v>24.827369615398744</v>
      </c>
      <c r="C147" s="741">
        <v>28.27938280747448</v>
      </c>
      <c r="D147" s="741">
        <v>31.571882308075264</v>
      </c>
      <c r="E147" s="741">
        <v>22.136305561496009</v>
      </c>
      <c r="F147" s="741">
        <v>22.333727501323104</v>
      </c>
      <c r="G147" s="741">
        <v>34.903567824626705</v>
      </c>
      <c r="H147" s="741">
        <v>34.443198739155683</v>
      </c>
      <c r="I147" s="741">
        <v>21.523646052857035</v>
      </c>
      <c r="J147" s="741">
        <v>22.486833652579268</v>
      </c>
      <c r="K147" s="741">
        <v>25.866072062280633</v>
      </c>
      <c r="L147" s="741">
        <v>21.479420420620158</v>
      </c>
      <c r="M147" s="741">
        <v>25.27007431675846</v>
      </c>
      <c r="N147" s="741">
        <v>22.192369753164339</v>
      </c>
      <c r="O147" s="741">
        <v>19.091512622083076</v>
      </c>
      <c r="P147" s="741">
        <v>25.564630845579046</v>
      </c>
      <c r="Q147" s="741">
        <v>20.357723851480785</v>
      </c>
      <c r="R147" s="741">
        <v>26.444479092784178</v>
      </c>
      <c r="S147" s="741">
        <v>27.084634638241443</v>
      </c>
      <c r="T147" s="741">
        <v>26.87503437901303</v>
      </c>
      <c r="U147" s="741">
        <v>23.983801542827127</v>
      </c>
      <c r="V147" s="741">
        <v>21.220432518687325</v>
      </c>
      <c r="W147" s="741">
        <v>26.444479092784178</v>
      </c>
    </row>
    <row r="148" spans="1:23" ht="9.75" customHeight="1">
      <c r="A148" s="738">
        <v>2002</v>
      </c>
      <c r="B148" s="741">
        <v>25.406194453241785</v>
      </c>
      <c r="C148" s="741">
        <v>29.2008716283501</v>
      </c>
      <c r="D148" s="741">
        <v>31.267229491585841</v>
      </c>
      <c r="E148" s="741">
        <v>23.017463415581421</v>
      </c>
      <c r="F148" s="741">
        <v>22.587484875042851</v>
      </c>
      <c r="G148" s="741">
        <v>34.727438422448834</v>
      </c>
      <c r="H148" s="741">
        <v>34.102047993119903</v>
      </c>
      <c r="I148" s="741">
        <v>22.07780106961469</v>
      </c>
      <c r="J148" s="741">
        <v>23.439940844732227</v>
      </c>
      <c r="K148" s="741">
        <v>26.343390581664742</v>
      </c>
      <c r="L148" s="741">
        <v>21.770606746814437</v>
      </c>
      <c r="M148" s="741">
        <v>25.603028047643022</v>
      </c>
      <c r="N148" s="741">
        <v>23.168336771910997</v>
      </c>
      <c r="O148" s="741">
        <v>19.647889989411297</v>
      </c>
      <c r="P148" s="741">
        <v>25.661639725162694</v>
      </c>
      <c r="Q148" s="741">
        <v>20.534009861628292</v>
      </c>
      <c r="R148" s="741">
        <v>26.917078694093224</v>
      </c>
      <c r="S148" s="741">
        <v>27.537429459645391</v>
      </c>
      <c r="T148" s="741">
        <v>27.365671939216153</v>
      </c>
      <c r="U148" s="741">
        <v>24.3640016534371</v>
      </c>
      <c r="V148" s="741">
        <v>21.912191575048684</v>
      </c>
      <c r="W148" s="741">
        <v>26.917078694093224</v>
      </c>
    </row>
    <row r="149" spans="1:23" ht="15" customHeight="1">
      <c r="A149" s="738">
        <v>2003</v>
      </c>
      <c r="B149" s="741">
        <v>25.50448489026255</v>
      </c>
      <c r="C149" s="741">
        <v>28.993426297938878</v>
      </c>
      <c r="D149" s="741">
        <v>32.062166322099209</v>
      </c>
      <c r="E149" s="741">
        <v>24.439859516549955</v>
      </c>
      <c r="F149" s="741">
        <v>22.603515650848109</v>
      </c>
      <c r="G149" s="741">
        <v>35.91306857423784</v>
      </c>
      <c r="H149" s="741">
        <v>35.495429740539379</v>
      </c>
      <c r="I149" s="741">
        <v>22.680750067524468</v>
      </c>
      <c r="J149" s="741">
        <v>23.428711886588669</v>
      </c>
      <c r="K149" s="741">
        <v>26.802112722357112</v>
      </c>
      <c r="L149" s="741">
        <v>22.680924975751687</v>
      </c>
      <c r="M149" s="741">
        <v>25.725038456032411</v>
      </c>
      <c r="N149" s="741">
        <v>23.698070605642553</v>
      </c>
      <c r="O149" s="741">
        <v>19.848136360722613</v>
      </c>
      <c r="P149" s="741">
        <v>25.816817490981343</v>
      </c>
      <c r="Q149" s="741">
        <v>21.00111678111093</v>
      </c>
      <c r="R149" s="741">
        <v>27.318780039709015</v>
      </c>
      <c r="S149" s="741">
        <v>27.914314907983112</v>
      </c>
      <c r="T149" s="741">
        <v>27.726084576153553</v>
      </c>
      <c r="U149" s="741">
        <v>25.004667223258593</v>
      </c>
      <c r="V149" s="741">
        <v>22.552906131538776</v>
      </c>
      <c r="W149" s="741">
        <v>27.318780039709015</v>
      </c>
    </row>
    <row r="150" spans="1:23" ht="9.75" customHeight="1">
      <c r="A150" s="738">
        <v>2004</v>
      </c>
      <c r="B150" s="741">
        <v>25.374523963069738</v>
      </c>
      <c r="C150" s="741">
        <v>29.346906215871904</v>
      </c>
      <c r="D150" s="741">
        <v>31.646068420514062</v>
      </c>
      <c r="E150" s="741">
        <v>24.174197480686711</v>
      </c>
      <c r="F150" s="741">
        <v>22.491568193997736</v>
      </c>
      <c r="G150" s="741">
        <v>35.566016773453313</v>
      </c>
      <c r="H150" s="741">
        <v>35.455867002135335</v>
      </c>
      <c r="I150" s="741">
        <v>22.642287486498134</v>
      </c>
      <c r="J150" s="741">
        <v>23.837332871515645</v>
      </c>
      <c r="K150" s="741">
        <v>26.608465528131546</v>
      </c>
      <c r="L150" s="741">
        <v>22.593998651517243</v>
      </c>
      <c r="M150" s="741">
        <v>24.904987642315952</v>
      </c>
      <c r="N150" s="741">
        <v>23.257248091203966</v>
      </c>
      <c r="O150" s="741">
        <v>19.953215305276629</v>
      </c>
      <c r="P150" s="741">
        <v>25.430967857914478</v>
      </c>
      <c r="Q150" s="741">
        <v>20.591783684186368</v>
      </c>
      <c r="R150" s="741">
        <v>27.259359293233949</v>
      </c>
      <c r="S150" s="741">
        <v>27.878695414972448</v>
      </c>
      <c r="T150" s="741">
        <v>27.711580090634019</v>
      </c>
      <c r="U150" s="741">
        <v>24.67322747592824</v>
      </c>
      <c r="V150" s="741">
        <v>22.303168799702522</v>
      </c>
      <c r="W150" s="741">
        <v>27.259359293233949</v>
      </c>
    </row>
    <row r="151" spans="1:23" s="242" customFormat="1" ht="9.75" customHeight="1">
      <c r="A151" s="738">
        <v>2005</v>
      </c>
      <c r="B151" s="741">
        <v>25.182579378730942</v>
      </c>
      <c r="C151" s="741">
        <v>29.6081046931853</v>
      </c>
      <c r="D151" s="741">
        <v>31.110884625273982</v>
      </c>
      <c r="E151" s="741">
        <v>25.10646777928072</v>
      </c>
      <c r="F151" s="741">
        <v>22.415160119410498</v>
      </c>
      <c r="G151" s="741">
        <v>35.37501069197959</v>
      </c>
      <c r="H151" s="741">
        <v>35.322296367810225</v>
      </c>
      <c r="I151" s="741">
        <v>23.059497666195156</v>
      </c>
      <c r="J151" s="741">
        <v>25.099803813900273</v>
      </c>
      <c r="K151" s="741">
        <v>26.435749756870116</v>
      </c>
      <c r="L151" s="741">
        <v>22.716768846336635</v>
      </c>
      <c r="M151" s="741">
        <v>24.602992290682941</v>
      </c>
      <c r="N151" s="741">
        <v>23.717609297920756</v>
      </c>
      <c r="O151" s="741">
        <v>20.285926865464816</v>
      </c>
      <c r="P151" s="741">
        <v>25.658830188544034</v>
      </c>
      <c r="Q151" s="741">
        <v>20.628399191634209</v>
      </c>
      <c r="R151" s="741">
        <v>27.369352810947507</v>
      </c>
      <c r="S151" s="741">
        <v>27.939256145789614</v>
      </c>
      <c r="T151" s="741">
        <v>27.797403988851737</v>
      </c>
      <c r="U151" s="741">
        <v>24.907134604658996</v>
      </c>
      <c r="V151" s="741">
        <v>22.758285554451628</v>
      </c>
      <c r="W151" s="741">
        <v>27.369352810947507</v>
      </c>
    </row>
    <row r="152" spans="1:23" ht="9.75" customHeight="1">
      <c r="A152" s="738">
        <v>2006</v>
      </c>
      <c r="B152" s="741">
        <v>24.494030538251494</v>
      </c>
      <c r="C152" s="741">
        <v>29.554170150513549</v>
      </c>
      <c r="D152" s="741">
        <v>31.488276640421812</v>
      </c>
      <c r="E152" s="741">
        <v>25.852124054960875</v>
      </c>
      <c r="F152" s="741">
        <v>21.982040544253685</v>
      </c>
      <c r="G152" s="741">
        <v>34.697657430803638</v>
      </c>
      <c r="H152" s="741">
        <v>35.169313920219487</v>
      </c>
      <c r="I152" s="741">
        <v>23.265012514596965</v>
      </c>
      <c r="J152" s="741">
        <v>25.275465541323229</v>
      </c>
      <c r="K152" s="741">
        <v>26.478052110375792</v>
      </c>
      <c r="L152" s="741">
        <v>22.492646725482032</v>
      </c>
      <c r="M152" s="741">
        <v>23.828730809258158</v>
      </c>
      <c r="N152" s="741">
        <v>23.329367721991748</v>
      </c>
      <c r="O152" s="741">
        <v>20.324381209539339</v>
      </c>
      <c r="P152" s="741">
        <v>25.237007249903577</v>
      </c>
      <c r="Q152" s="741">
        <v>20.912523358788388</v>
      </c>
      <c r="R152" s="741">
        <v>27.208006464662947</v>
      </c>
      <c r="S152" s="741">
        <v>27.748126784582343</v>
      </c>
      <c r="T152" s="741">
        <v>27.581377269488939</v>
      </c>
      <c r="U152" s="741">
        <v>25.064254502991076</v>
      </c>
      <c r="V152" s="741">
        <v>22.85404371791093</v>
      </c>
      <c r="W152" s="741">
        <v>27.208006464662947</v>
      </c>
    </row>
    <row r="153" spans="1:23" ht="9.75" customHeight="1">
      <c r="A153" s="738">
        <v>2007</v>
      </c>
      <c r="B153" s="741">
        <v>24.332936259741725</v>
      </c>
      <c r="C153" s="741">
        <v>29.34689262661421</v>
      </c>
      <c r="D153" s="741">
        <v>32.24924411831141</v>
      </c>
      <c r="E153" s="741">
        <v>25.62473045760391</v>
      </c>
      <c r="F153" s="741">
        <v>22.014885887935609</v>
      </c>
      <c r="G153" s="741">
        <v>34.118393755588158</v>
      </c>
      <c r="H153" s="741">
        <v>35.288518262868138</v>
      </c>
      <c r="I153" s="741">
        <v>23.06211557775049</v>
      </c>
      <c r="J153" s="741">
        <v>26.009808308859288</v>
      </c>
      <c r="K153" s="741">
        <v>26.582217678034084</v>
      </c>
      <c r="L153" s="741">
        <v>22.299572326994262</v>
      </c>
      <c r="M153" s="741">
        <v>23.662203855381843</v>
      </c>
      <c r="N153" s="741">
        <v>23.22382542067708</v>
      </c>
      <c r="O153" s="741">
        <v>20.496487105645297</v>
      </c>
      <c r="P153" s="741">
        <v>25.405539947092336</v>
      </c>
      <c r="Q153" s="741">
        <v>20.908621339269768</v>
      </c>
      <c r="R153" s="741">
        <v>27.228616043028165</v>
      </c>
      <c r="S153" s="741">
        <v>27.778488922688656</v>
      </c>
      <c r="T153" s="741">
        <v>27.579977065180724</v>
      </c>
      <c r="U153" s="741">
        <v>25.203154356623916</v>
      </c>
      <c r="V153" s="741">
        <v>22.779168886764545</v>
      </c>
      <c r="W153" s="741">
        <v>27.228616043028165</v>
      </c>
    </row>
    <row r="154" spans="1:23" ht="9.75" customHeight="1">
      <c r="A154" s="738">
        <v>2008</v>
      </c>
      <c r="B154" s="741">
        <v>24.655511092547233</v>
      </c>
      <c r="C154" s="741">
        <v>29.07149906901272</v>
      </c>
      <c r="D154" s="741">
        <v>32.758285984901697</v>
      </c>
      <c r="E154" s="741">
        <v>25.081216498321709</v>
      </c>
      <c r="F154" s="741">
        <v>22.596999216082843</v>
      </c>
      <c r="G154" s="741">
        <v>32.852889168893022</v>
      </c>
      <c r="H154" s="741">
        <v>35.606031914607598</v>
      </c>
      <c r="I154" s="741">
        <v>23.112150895682596</v>
      </c>
      <c r="J154" s="741">
        <v>25.893535888013897</v>
      </c>
      <c r="K154" s="741">
        <v>26.530678845301946</v>
      </c>
      <c r="L154" s="741">
        <v>22.323176642026528</v>
      </c>
      <c r="M154" s="741">
        <v>23.62031995794085</v>
      </c>
      <c r="N154" s="741">
        <v>23.260496407083</v>
      </c>
      <c r="O154" s="741">
        <v>20.939501245477114</v>
      </c>
      <c r="P154" s="741">
        <v>24.951059470601489</v>
      </c>
      <c r="Q154" s="741">
        <v>20.795233510502197</v>
      </c>
      <c r="R154" s="741">
        <v>27.205135674954892</v>
      </c>
      <c r="S154" s="741">
        <v>27.753093058267169</v>
      </c>
      <c r="T154" s="741">
        <v>27.52459276282103</v>
      </c>
      <c r="U154" s="741">
        <v>25.37615616267643</v>
      </c>
      <c r="V154" s="741">
        <v>22.763873511703135</v>
      </c>
      <c r="W154" s="741">
        <v>27.205135674954892</v>
      </c>
    </row>
    <row r="155" spans="1:23" ht="9.75" customHeight="1">
      <c r="A155" s="738">
        <v>2009</v>
      </c>
      <c r="B155" s="741">
        <v>25.587134925401251</v>
      </c>
      <c r="C155" s="741">
        <v>29.140272210508158</v>
      </c>
      <c r="D155" s="741">
        <v>32.789052570249652</v>
      </c>
      <c r="E155" s="741">
        <v>25.323524824028034</v>
      </c>
      <c r="F155" s="741">
        <v>23.891588553105162</v>
      </c>
      <c r="G155" s="741">
        <v>33.872445033376103</v>
      </c>
      <c r="H155" s="741">
        <v>36.027094314764895</v>
      </c>
      <c r="I155" s="741">
        <v>23.487711568306285</v>
      </c>
      <c r="J155" s="741">
        <v>27.060952296332058</v>
      </c>
      <c r="K155" s="741">
        <v>26.816570496640896</v>
      </c>
      <c r="L155" s="741">
        <v>22.946845492135377</v>
      </c>
      <c r="M155" s="741">
        <v>24.517243820372812</v>
      </c>
      <c r="N155" s="741">
        <v>23.345970999944154</v>
      </c>
      <c r="O155" s="741">
        <v>22.021902916013598</v>
      </c>
      <c r="P155" s="741">
        <v>25.425891736398071</v>
      </c>
      <c r="Q155" s="741">
        <v>21.550305580202799</v>
      </c>
      <c r="R155" s="741">
        <v>27.734110288330079</v>
      </c>
      <c r="S155" s="741">
        <v>28.29738743761266</v>
      </c>
      <c r="T155" s="741">
        <v>28.082703388476773</v>
      </c>
      <c r="U155" s="741">
        <v>25.781095428976755</v>
      </c>
      <c r="V155" s="741">
        <v>23.218210897191792</v>
      </c>
      <c r="W155" s="741">
        <v>27.734110288330079</v>
      </c>
    </row>
    <row r="156" spans="1:23" ht="9.75" customHeight="1">
      <c r="A156" s="738">
        <v>2010</v>
      </c>
      <c r="B156" s="741">
        <v>24.512074226181447</v>
      </c>
      <c r="C156" s="741">
        <v>28.120309341322429</v>
      </c>
      <c r="D156" s="741">
        <v>33.129891313873571</v>
      </c>
      <c r="E156" s="741">
        <v>25.651214980341187</v>
      </c>
      <c r="F156" s="741">
        <v>23.986484291182695</v>
      </c>
      <c r="G156" s="741">
        <v>34.186838259626576</v>
      </c>
      <c r="H156" s="741">
        <v>34.618411978653562</v>
      </c>
      <c r="I156" s="741">
        <v>24.248152596921038</v>
      </c>
      <c r="J156" s="741">
        <v>25.683272024121596</v>
      </c>
      <c r="K156" s="741">
        <v>26.64724477405289</v>
      </c>
      <c r="L156" s="741">
        <v>22.491981419341805</v>
      </c>
      <c r="M156" s="741">
        <v>23.901758965274482</v>
      </c>
      <c r="N156" s="741">
        <v>23.246878904481488</v>
      </c>
      <c r="O156" s="741">
        <v>21.585143787467402</v>
      </c>
      <c r="P156" s="741">
        <v>26.140316504673567</v>
      </c>
      <c r="Q156" s="741">
        <v>21.042947005109703</v>
      </c>
      <c r="R156" s="741">
        <v>27.102369622203216</v>
      </c>
      <c r="S156" s="741">
        <v>27.592348120867381</v>
      </c>
      <c r="T156" s="741">
        <v>27.330239214741951</v>
      </c>
      <c r="U156" s="741">
        <v>25.821222970249828</v>
      </c>
      <c r="V156" s="741">
        <v>23.170963881646848</v>
      </c>
      <c r="W156" s="741">
        <v>27.102369622203216</v>
      </c>
    </row>
    <row r="157" spans="1:23" ht="9.75" customHeight="1">
      <c r="A157" s="738">
        <v>2011</v>
      </c>
      <c r="B157" s="741">
        <v>24.111705512382358</v>
      </c>
      <c r="C157" s="741">
        <v>27.772981007584765</v>
      </c>
      <c r="D157" s="741">
        <v>33.046167266602467</v>
      </c>
      <c r="E157" s="741">
        <v>25.424052711338057</v>
      </c>
      <c r="F157" s="741">
        <v>24.418942380278907</v>
      </c>
      <c r="G157" s="741">
        <v>34.245855969274864</v>
      </c>
      <c r="H157" s="741">
        <v>34.5189890223551</v>
      </c>
      <c r="I157" s="741">
        <v>24.318740157131028</v>
      </c>
      <c r="J157" s="741">
        <v>25.830229368230093</v>
      </c>
      <c r="K157" s="741">
        <v>26.711173162943986</v>
      </c>
      <c r="L157" s="741">
        <v>22.356719270955516</v>
      </c>
      <c r="M157" s="741">
        <v>23.232134936863975</v>
      </c>
      <c r="N157" s="741">
        <v>23.058959620846743</v>
      </c>
      <c r="O157" s="741">
        <v>21.611321642427409</v>
      </c>
      <c r="P157" s="741">
        <v>25.141904161401257</v>
      </c>
      <c r="Q157" s="741">
        <v>20.978743309104178</v>
      </c>
      <c r="R157" s="741">
        <v>26.939095545715869</v>
      </c>
      <c r="S157" s="741">
        <v>27.417098732283279</v>
      </c>
      <c r="T157" s="741">
        <v>27.15132740056881</v>
      </c>
      <c r="U157" s="741">
        <v>25.735455634348902</v>
      </c>
      <c r="V157" s="741">
        <v>23.062026170616775</v>
      </c>
      <c r="W157" s="741">
        <v>26.939095545715869</v>
      </c>
    </row>
    <row r="158" spans="1:23" ht="9.75" customHeight="1">
      <c r="A158" s="738">
        <v>2012</v>
      </c>
      <c r="B158" s="741">
        <v>24.233991030201611</v>
      </c>
      <c r="C158" s="741">
        <v>27.563517872405303</v>
      </c>
      <c r="D158" s="741">
        <v>33.068286282905113</v>
      </c>
      <c r="E158" s="741">
        <v>24.575171245686654</v>
      </c>
      <c r="F158" s="741">
        <v>23.591745346656236</v>
      </c>
      <c r="G158" s="741">
        <v>32.886160386018702</v>
      </c>
      <c r="H158" s="741">
        <v>33.74324164286238</v>
      </c>
      <c r="I158" s="741">
        <v>22.926786769473349</v>
      </c>
      <c r="J158" s="741">
        <v>25.880715993256104</v>
      </c>
      <c r="K158" s="741">
        <v>26.648803978877172</v>
      </c>
      <c r="L158" s="741">
        <v>22.144280149851966</v>
      </c>
      <c r="M158" s="741">
        <v>23.212022041062351</v>
      </c>
      <c r="N158" s="741">
        <v>23.291137435230212</v>
      </c>
      <c r="O158" s="741">
        <v>21.088565439141529</v>
      </c>
      <c r="P158" s="741">
        <v>24.964238863276286</v>
      </c>
      <c r="Q158" s="741">
        <v>21.253544179326262</v>
      </c>
      <c r="R158" s="741">
        <v>26.726822937788953</v>
      </c>
      <c r="S158" s="741">
        <v>27.217801960244024</v>
      </c>
      <c r="T158" s="741">
        <v>26.942572980992693</v>
      </c>
      <c r="U158" s="741">
        <v>25.504637214801335</v>
      </c>
      <c r="V158" s="741">
        <v>22.756632415784299</v>
      </c>
      <c r="W158" s="741">
        <v>26.726822937788953</v>
      </c>
    </row>
    <row r="159" spans="1:23" ht="9.75" customHeight="1">
      <c r="A159" s="738">
        <v>2013</v>
      </c>
      <c r="B159" s="741">
        <v>24.495569353294123</v>
      </c>
      <c r="C159" s="741">
        <v>27.497758492857713</v>
      </c>
      <c r="D159" s="741">
        <v>33.133197183661004</v>
      </c>
      <c r="E159" s="741">
        <v>24.903637638168252</v>
      </c>
      <c r="F159" s="741">
        <v>24.857735563161445</v>
      </c>
      <c r="G159" s="741">
        <v>33.064048723290355</v>
      </c>
      <c r="H159" s="741">
        <v>34.003284635778613</v>
      </c>
      <c r="I159" s="741">
        <v>23.269180590798811</v>
      </c>
      <c r="J159" s="741">
        <v>25.974618820075889</v>
      </c>
      <c r="K159" s="741">
        <v>27.020643284301304</v>
      </c>
      <c r="L159" s="741">
        <v>23.049855608981009</v>
      </c>
      <c r="M159" s="741">
        <v>23.532154733042709</v>
      </c>
      <c r="N159" s="741">
        <v>23.451559974545937</v>
      </c>
      <c r="O159" s="741">
        <v>21.11433449946643</v>
      </c>
      <c r="P159" s="741">
        <v>25.184622286962725</v>
      </c>
      <c r="Q159" s="741">
        <v>21.247848760680391</v>
      </c>
      <c r="R159" s="741">
        <v>26.959950282509119</v>
      </c>
      <c r="S159" s="741">
        <v>27.462047086079036</v>
      </c>
      <c r="T159" s="741">
        <v>27.193938569674636</v>
      </c>
      <c r="U159" s="741">
        <v>25.641127755708627</v>
      </c>
      <c r="V159" s="741">
        <v>22.919622347406492</v>
      </c>
      <c r="W159" s="741">
        <v>26.959950282509119</v>
      </c>
    </row>
    <row r="160" spans="1:23" ht="9.75" customHeight="1">
      <c r="A160" s="738">
        <v>2014</v>
      </c>
      <c r="B160" s="741">
        <v>24.351019181444226</v>
      </c>
      <c r="C160" s="741">
        <v>27.073068959755581</v>
      </c>
      <c r="D160" s="741">
        <v>32.669418043258624</v>
      </c>
      <c r="E160" s="741">
        <v>24.942929756958158</v>
      </c>
      <c r="F160" s="741">
        <v>25.042020872861386</v>
      </c>
      <c r="G160" s="741">
        <v>33.111393513257141</v>
      </c>
      <c r="H160" s="741">
        <v>33.136708738504609</v>
      </c>
      <c r="I160" s="741">
        <v>22.829159663569449</v>
      </c>
      <c r="J160" s="741">
        <v>25.413784502516588</v>
      </c>
      <c r="K160" s="741">
        <v>26.906429587455914</v>
      </c>
      <c r="L160" s="741">
        <v>23.096314236561419</v>
      </c>
      <c r="M160" s="741">
        <v>22.454340791084569</v>
      </c>
      <c r="N160" s="741">
        <v>22.917209275331949</v>
      </c>
      <c r="O160" s="741">
        <v>21.056874414888103</v>
      </c>
      <c r="P160" s="741">
        <v>24.903323666962297</v>
      </c>
      <c r="Q160" s="741">
        <v>21.278160711423091</v>
      </c>
      <c r="R160" s="741">
        <v>26.651508902087848</v>
      </c>
      <c r="S160" s="741">
        <v>27.145213510782018</v>
      </c>
      <c r="T160" s="741">
        <v>26.881629585196411</v>
      </c>
      <c r="U160" s="741">
        <v>25.362692298652618</v>
      </c>
      <c r="V160" s="741">
        <v>22.698045276764354</v>
      </c>
      <c r="W160" s="741">
        <v>26.651508902087848</v>
      </c>
    </row>
    <row r="161" spans="1:23" ht="9.75" customHeight="1">
      <c r="A161" s="738">
        <v>2015</v>
      </c>
      <c r="B161" s="741">
        <v>24.158693507639178</v>
      </c>
      <c r="C161" s="741">
        <v>27.157617064624613</v>
      </c>
      <c r="D161" s="741">
        <v>32.039879610395872</v>
      </c>
      <c r="E161" s="741">
        <v>24.748982909386722</v>
      </c>
      <c r="F161" s="741">
        <v>24.78868945646045</v>
      </c>
      <c r="G161" s="741">
        <v>33.425129841032927</v>
      </c>
      <c r="H161" s="741">
        <v>32.771419199282832</v>
      </c>
      <c r="I161" s="741">
        <v>23.191024933714527</v>
      </c>
      <c r="J161" s="741">
        <v>26.115505966090826</v>
      </c>
      <c r="K161" s="741">
        <v>27.016829814761021</v>
      </c>
      <c r="L161" s="741">
        <v>22.588051709105411</v>
      </c>
      <c r="M161" s="741">
        <v>22.890450750426563</v>
      </c>
      <c r="N161" s="741">
        <v>22.834496645112459</v>
      </c>
      <c r="O161" s="741">
        <v>21.1209880733755</v>
      </c>
      <c r="P161" s="741">
        <v>25.249744227986344</v>
      </c>
      <c r="Q161" s="741">
        <v>21.386901802562779</v>
      </c>
      <c r="R161" s="741">
        <v>26.670193459269218</v>
      </c>
      <c r="S161" s="741">
        <v>27.161524002426013</v>
      </c>
      <c r="T161" s="741">
        <v>26.924172078993891</v>
      </c>
      <c r="U161" s="741">
        <v>25.248935916896514</v>
      </c>
      <c r="V161" s="741">
        <v>22.708237857437247</v>
      </c>
      <c r="W161" s="741">
        <v>26.670193459269218</v>
      </c>
    </row>
    <row r="162" spans="1:23" ht="9.75" customHeight="1">
      <c r="A162" s="738">
        <v>2016</v>
      </c>
      <c r="B162" s="741">
        <v>23.906741455929271</v>
      </c>
      <c r="C162" s="741">
        <v>27.101653517272975</v>
      </c>
      <c r="D162" s="741">
        <v>31.457135616337119</v>
      </c>
      <c r="E162" s="741">
        <v>24.539791781112072</v>
      </c>
      <c r="F162" s="741">
        <v>24.396403249952453</v>
      </c>
      <c r="G162" s="741">
        <v>33.555461077006228</v>
      </c>
      <c r="H162" s="741">
        <v>32.12716121246649</v>
      </c>
      <c r="I162" s="741">
        <v>22.857219777865463</v>
      </c>
      <c r="J162" s="741">
        <v>24.741818597014923</v>
      </c>
      <c r="K162" s="741">
        <v>26.461520743206993</v>
      </c>
      <c r="L162" s="741">
        <v>22.219521997938827</v>
      </c>
      <c r="M162" s="741">
        <v>23.165048393261262</v>
      </c>
      <c r="N162" s="741">
        <v>22.41627874808567</v>
      </c>
      <c r="O162" s="741">
        <v>20.541899811789431</v>
      </c>
      <c r="P162" s="741">
        <v>24.764063830400474</v>
      </c>
      <c r="Q162" s="741">
        <v>20.675560388697331</v>
      </c>
      <c r="R162" s="741">
        <v>26.242301438859883</v>
      </c>
      <c r="S162" s="741">
        <v>26.732180333612508</v>
      </c>
      <c r="T162" s="741">
        <v>26.495358847597316</v>
      </c>
      <c r="U162" s="741">
        <v>24.832278213298675</v>
      </c>
      <c r="V162" s="741">
        <v>22.265214774987523</v>
      </c>
      <c r="W162" s="741">
        <v>26.242301438859883</v>
      </c>
    </row>
    <row r="163" spans="1:23" ht="9.75" customHeight="1">
      <c r="A163" s="738">
        <v>2017</v>
      </c>
      <c r="B163" s="741">
        <v>23.731928231934642</v>
      </c>
      <c r="C163" s="741">
        <v>26.868396243210793</v>
      </c>
      <c r="D163" s="741">
        <v>31.504789059981288</v>
      </c>
      <c r="E163" s="741">
        <v>24.529581275110523</v>
      </c>
      <c r="F163" s="741">
        <v>24.190030820155478</v>
      </c>
      <c r="G163" s="741">
        <v>32.990024544053036</v>
      </c>
      <c r="H163" s="741">
        <v>32.241388326691393</v>
      </c>
      <c r="I163" s="741">
        <v>21.993465328654384</v>
      </c>
      <c r="J163" s="741">
        <v>24.728203437287384</v>
      </c>
      <c r="K163" s="741">
        <v>26.356809708955801</v>
      </c>
      <c r="L163" s="741">
        <v>22.282823093173565</v>
      </c>
      <c r="M163" s="741">
        <v>23.292947461801567</v>
      </c>
      <c r="N163" s="741">
        <v>22.15780904377711</v>
      </c>
      <c r="O163" s="741">
        <v>20.252956782050962</v>
      </c>
      <c r="P163" s="741">
        <v>23.940919198755036</v>
      </c>
      <c r="Q163" s="741">
        <v>20.754690457366685</v>
      </c>
      <c r="R163" s="741">
        <v>26.100838497945364</v>
      </c>
      <c r="S163" s="741">
        <v>26.601518164541091</v>
      </c>
      <c r="T163" s="741">
        <v>26.351094929218583</v>
      </c>
      <c r="U163" s="741">
        <v>24.716108429428623</v>
      </c>
      <c r="V163" s="741">
        <v>22.041924197454595</v>
      </c>
      <c r="W163" s="741">
        <v>26.100838497945364</v>
      </c>
    </row>
    <row r="164" spans="1:23" ht="9.75" customHeight="1">
      <c r="A164" s="738">
        <v>2018</v>
      </c>
      <c r="B164" s="741">
        <v>23.761628943306054</v>
      </c>
      <c r="C164" s="741">
        <v>27.13658725048349</v>
      </c>
      <c r="D164" s="741">
        <v>31.582907153236796</v>
      </c>
      <c r="E164" s="741">
        <v>24.076109005200326</v>
      </c>
      <c r="F164" s="741">
        <v>24.380169383399537</v>
      </c>
      <c r="G164" s="741">
        <v>33.006709287167354</v>
      </c>
      <c r="H164" s="741">
        <v>32.153476236970612</v>
      </c>
      <c r="I164" s="741">
        <v>22.623450210087995</v>
      </c>
      <c r="J164" s="741">
        <v>24.281155190884508</v>
      </c>
      <c r="K164" s="741">
        <v>26.370902605914512</v>
      </c>
      <c r="L164" s="741">
        <v>22.163789685655534</v>
      </c>
      <c r="M164" s="741">
        <v>23.369113050455223</v>
      </c>
      <c r="N164" s="741">
        <v>22.019825585343312</v>
      </c>
      <c r="O164" s="741">
        <v>20.039795732815339</v>
      </c>
      <c r="P164" s="741">
        <v>23.91677158174436</v>
      </c>
      <c r="Q164" s="741">
        <v>20.772792664857281</v>
      </c>
      <c r="R164" s="741">
        <v>26.103590948898947</v>
      </c>
      <c r="S164" s="741">
        <v>26.610730418973336</v>
      </c>
      <c r="T164" s="741">
        <v>26.350059239503384</v>
      </c>
      <c r="U164" s="741">
        <v>24.74220591573285</v>
      </c>
      <c r="V164" s="741">
        <v>21.953829678401334</v>
      </c>
      <c r="W164" s="741">
        <v>26.103590948898947</v>
      </c>
    </row>
    <row r="165" spans="1:23" ht="9.75" customHeight="1">
      <c r="A165" s="738">
        <v>2019</v>
      </c>
      <c r="B165" s="741">
        <v>23.348713674036773</v>
      </c>
      <c r="C165" s="741">
        <v>26.853844699204032</v>
      </c>
      <c r="D165" s="741">
        <v>31.259540257604957</v>
      </c>
      <c r="E165" s="741">
        <v>23.48849307627335</v>
      </c>
      <c r="F165" s="741">
        <v>24.096773595774831</v>
      </c>
      <c r="G165" s="741">
        <v>32.369201766568857</v>
      </c>
      <c r="H165" s="741">
        <v>32.060577374037074</v>
      </c>
      <c r="I165" s="741">
        <v>21.774501108337095</v>
      </c>
      <c r="J165" s="741">
        <v>24.075022341891344</v>
      </c>
      <c r="K165" s="741">
        <v>26.342345451042636</v>
      </c>
      <c r="L165" s="741">
        <v>21.74486356562614</v>
      </c>
      <c r="M165" s="741">
        <v>23.613967144672749</v>
      </c>
      <c r="N165" s="741">
        <v>21.630634347054755</v>
      </c>
      <c r="O165" s="741">
        <v>19.581895604740112</v>
      </c>
      <c r="P165" s="741">
        <v>23.29178449177715</v>
      </c>
      <c r="Q165" s="741">
        <v>20.482576474089889</v>
      </c>
      <c r="R165" s="741">
        <v>25.840515292596741</v>
      </c>
      <c r="S165" s="741">
        <v>26.380087038483495</v>
      </c>
      <c r="T165" s="741">
        <v>26.118739769541055</v>
      </c>
      <c r="U165" s="741">
        <v>24.327781639049949</v>
      </c>
      <c r="V165" s="741">
        <v>21.479760733151185</v>
      </c>
      <c r="W165" s="741">
        <v>25.840515292596741</v>
      </c>
    </row>
    <row r="166" spans="1:23" ht="9.75" customHeight="1">
      <c r="A166" s="738">
        <v>2020</v>
      </c>
      <c r="B166" s="741">
        <v>23.781993135610531</v>
      </c>
      <c r="C166" s="741">
        <v>27.015183847239285</v>
      </c>
      <c r="D166" s="741">
        <v>31.325997127797454</v>
      </c>
      <c r="E166" s="741">
        <v>23.584179536583989</v>
      </c>
      <c r="F166" s="741">
        <v>25.2585376593868</v>
      </c>
      <c r="G166" s="741">
        <v>33.418850682756087</v>
      </c>
      <c r="H166" s="741">
        <v>33.094208035040388</v>
      </c>
      <c r="I166" s="741">
        <v>21.797259907097377</v>
      </c>
      <c r="J166" s="741">
        <v>24.35821992498472</v>
      </c>
      <c r="K166" s="741">
        <v>26.218512977229977</v>
      </c>
      <c r="L166" s="741">
        <v>22.173316497694248</v>
      </c>
      <c r="M166" s="741">
        <v>24.074607750234037</v>
      </c>
      <c r="N166" s="741">
        <v>21.905524573237035</v>
      </c>
      <c r="O166" s="741">
        <v>19.641677216503787</v>
      </c>
      <c r="P166" s="741">
        <v>23.410965684613686</v>
      </c>
      <c r="Q166" s="741">
        <v>20.53927792504286</v>
      </c>
      <c r="R166" s="741">
        <v>26.10941258039685</v>
      </c>
      <c r="S166" s="741">
        <v>26.67180977217766</v>
      </c>
      <c r="T166" s="741">
        <v>26.417580564386586</v>
      </c>
      <c r="U166" s="741">
        <v>24.458126888957302</v>
      </c>
      <c r="V166" s="741">
        <v>21.616073185053583</v>
      </c>
      <c r="W166" s="741">
        <v>26.10941258039685</v>
      </c>
    </row>
    <row r="167" spans="1:23" ht="9.75" customHeight="1">
      <c r="A167" s="738">
        <v>2021</v>
      </c>
      <c r="B167" s="741">
        <v>23.189713517614507</v>
      </c>
      <c r="C167" s="741">
        <v>26.545244424744183</v>
      </c>
      <c r="D167" s="741">
        <v>30.850216175574985</v>
      </c>
      <c r="E167" s="741">
        <v>23.183736225223775</v>
      </c>
      <c r="F167" s="741">
        <v>23.92703399759635</v>
      </c>
      <c r="G167" s="741">
        <v>31.846669307924781</v>
      </c>
      <c r="H167" s="741">
        <v>32.785248906077236</v>
      </c>
      <c r="I167" s="741">
        <v>21.081919868905374</v>
      </c>
      <c r="J167" s="741">
        <v>24.243986106317745</v>
      </c>
      <c r="K167" s="741">
        <v>25.864326256246233</v>
      </c>
      <c r="L167" s="741">
        <v>25.513098578771046</v>
      </c>
      <c r="M167" s="741">
        <v>23.887540576275317</v>
      </c>
      <c r="N167" s="741">
        <v>21.646211553133938</v>
      </c>
      <c r="O167" s="741">
        <v>19.095932590267807</v>
      </c>
      <c r="P167" s="741">
        <v>23.076815485930048</v>
      </c>
      <c r="Q167" s="741">
        <v>20.221099170890589</v>
      </c>
      <c r="R167" s="741">
        <v>25.825124970577559</v>
      </c>
      <c r="S167" s="741">
        <v>26.401376763162094</v>
      </c>
      <c r="T167" s="741">
        <v>26.1589376415678</v>
      </c>
      <c r="U167" s="741">
        <v>24.033031561418614</v>
      </c>
      <c r="V167" s="741">
        <v>21.213812375866215</v>
      </c>
      <c r="W167" s="741">
        <v>25.825124970577559</v>
      </c>
    </row>
    <row r="168" spans="1:23" ht="9.75" customHeight="1">
      <c r="A168" s="738">
        <v>2022</v>
      </c>
      <c r="B168" s="741">
        <v>22.628943191996466</v>
      </c>
      <c r="C168" s="741">
        <v>25.539554524735959</v>
      </c>
      <c r="D168" s="741">
        <v>31.255294385487474</v>
      </c>
      <c r="E168" s="741">
        <v>21.8327135747348</v>
      </c>
      <c r="F168" s="741">
        <v>22.935220939166662</v>
      </c>
      <c r="G168" s="741">
        <v>30.579676278598871</v>
      </c>
      <c r="H168" s="741">
        <v>32.732229210777135</v>
      </c>
      <c r="I168" s="741">
        <v>20.045785255037302</v>
      </c>
      <c r="J168" s="741">
        <v>23.490488187361397</v>
      </c>
      <c r="K168" s="741">
        <v>25.175989902169043</v>
      </c>
      <c r="L168" s="741">
        <v>23.552075962754763</v>
      </c>
      <c r="M168" s="741">
        <v>23.169120481589808</v>
      </c>
      <c r="N168" s="741">
        <v>20.643025384261392</v>
      </c>
      <c r="O168" s="741">
        <v>17.926626017308486</v>
      </c>
      <c r="P168" s="741">
        <v>22.158645248683008</v>
      </c>
      <c r="Q168" s="741">
        <v>19.440315262583727</v>
      </c>
      <c r="R168" s="741">
        <v>25.06423476380558</v>
      </c>
      <c r="S168" s="741">
        <v>25.68877105624826</v>
      </c>
      <c r="T168" s="741">
        <v>25.381729445659694</v>
      </c>
      <c r="U168" s="741">
        <v>23.385346902178572</v>
      </c>
      <c r="V168" s="741">
        <v>20.144657328054727</v>
      </c>
      <c r="W168" s="741">
        <v>25.06423476380558</v>
      </c>
    </row>
    <row r="169" spans="1:23">
      <c r="A169" s="226"/>
    </row>
    <row r="170" spans="1:23">
      <c r="A170" s="226"/>
    </row>
    <row r="171" spans="1:23">
      <c r="A171" s="226"/>
    </row>
    <row r="172" spans="1:23">
      <c r="A172" s="226"/>
    </row>
    <row r="173" spans="1:23">
      <c r="A173" s="226"/>
    </row>
    <row r="174" spans="1:23">
      <c r="A174" s="226"/>
    </row>
    <row r="176" spans="1:23">
      <c r="A176" s="226">
        <v>2035</v>
      </c>
    </row>
    <row r="177" spans="1:1">
      <c r="A177" s="226">
        <v>2036</v>
      </c>
    </row>
    <row r="178" spans="1:1">
      <c r="A178" s="226">
        <v>2037</v>
      </c>
    </row>
    <row r="179" spans="1:1">
      <c r="A179" s="226">
        <v>2038</v>
      </c>
    </row>
    <row r="180" spans="1:1">
      <c r="A180" s="226">
        <v>2039</v>
      </c>
    </row>
    <row r="181" spans="1:1">
      <c r="A181"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33" tooltip="zurück zum Inhaltsverzeichnis" display="zurück"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BD63"/>
  <sheetViews>
    <sheetView topLeftCell="M40" workbookViewId="0">
      <selection activeCell="J71" sqref="J71"/>
    </sheetView>
  </sheetViews>
  <sheetFormatPr baseColWidth="10" defaultRowHeight="12.5"/>
  <sheetData>
    <row r="5" spans="3:56" ht="13" thickBot="1">
      <c r="C5" s="1" t="s">
        <v>17</v>
      </c>
      <c r="D5" s="1"/>
      <c r="E5" s="1"/>
      <c r="F5" s="1"/>
      <c r="G5" s="1"/>
      <c r="H5" s="1"/>
      <c r="I5" s="1"/>
      <c r="J5" s="1"/>
      <c r="K5" s="1"/>
      <c r="L5" s="1"/>
      <c r="M5" s="1"/>
      <c r="N5" s="40"/>
      <c r="O5" s="40"/>
      <c r="P5" s="40"/>
      <c r="Q5" s="40"/>
      <c r="R5" s="8"/>
      <c r="S5" s="8"/>
      <c r="T5" s="8"/>
      <c r="U5" s="41"/>
      <c r="V5" s="41"/>
      <c r="W5" s="8"/>
      <c r="X5" s="8"/>
      <c r="Y5" s="8"/>
      <c r="Z5" s="1"/>
      <c r="AA5" s="9"/>
      <c r="AB5" s="9"/>
      <c r="AC5" s="9"/>
      <c r="AD5" s="9"/>
      <c r="AE5" s="2"/>
      <c r="AF5" s="2"/>
      <c r="AG5" s="2"/>
      <c r="AH5" s="2"/>
      <c r="AI5" s="2"/>
      <c r="AJ5" s="2"/>
      <c r="AK5" s="2"/>
      <c r="AL5" s="9" t="s">
        <v>17</v>
      </c>
      <c r="AM5" s="9"/>
      <c r="AN5" s="1070"/>
      <c r="AO5" s="1070"/>
      <c r="AP5" s="1070"/>
      <c r="AQ5" s="1070"/>
      <c r="AR5" s="1070"/>
      <c r="AS5" s="1070"/>
      <c r="AT5" s="1070"/>
      <c r="AU5" s="1070"/>
      <c r="AV5" s="1070"/>
      <c r="AW5" s="1070"/>
      <c r="AX5" s="1070"/>
      <c r="AY5" s="1070"/>
      <c r="AZ5" s="1070"/>
      <c r="BA5" s="1070"/>
      <c r="BB5" s="1070"/>
      <c r="BC5" s="9"/>
      <c r="BD5" s="1"/>
    </row>
    <row r="6" spans="3:56" ht="13.5" thickBot="1">
      <c r="C6" s="1071" t="s">
        <v>564</v>
      </c>
      <c r="D6" s="1071"/>
      <c r="E6" s="1071"/>
      <c r="F6" s="1071"/>
      <c r="G6" s="1071"/>
      <c r="H6" s="1071"/>
      <c r="I6" s="1071"/>
      <c r="J6" s="1071"/>
      <c r="K6" s="1071"/>
      <c r="L6" s="1071"/>
      <c r="M6" s="1071"/>
      <c r="N6" s="1071"/>
      <c r="O6" s="1071"/>
      <c r="P6" s="1071"/>
      <c r="Q6" s="1071"/>
      <c r="R6" s="1071"/>
      <c r="S6" s="1071"/>
      <c r="T6" s="1071"/>
      <c r="U6" s="1071"/>
      <c r="V6" s="1072" t="s">
        <v>560</v>
      </c>
      <c r="W6" s="1072"/>
      <c r="X6" s="1072"/>
      <c r="Y6" s="1072"/>
      <c r="Z6" s="1072"/>
      <c r="AA6" s="42"/>
      <c r="AB6" s="42"/>
      <c r="AC6" s="53"/>
      <c r="AD6" s="54"/>
      <c r="AE6" s="1073" t="s">
        <v>85</v>
      </c>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5"/>
      <c r="BC6" s="9"/>
      <c r="BD6" s="52"/>
    </row>
    <row r="7" spans="3:56" ht="13" thickBot="1">
      <c r="C7" s="1071"/>
      <c r="D7" s="1071"/>
      <c r="E7" s="1071"/>
      <c r="F7" s="1071"/>
      <c r="G7" s="1071"/>
      <c r="H7" s="1071"/>
      <c r="I7" s="1071"/>
      <c r="J7" s="1071"/>
      <c r="K7" s="1071"/>
      <c r="L7" s="1071"/>
      <c r="M7" s="1071"/>
      <c r="N7" s="1071"/>
      <c r="O7" s="1071"/>
      <c r="P7" s="1071"/>
      <c r="Q7" s="1071"/>
      <c r="R7" s="1071"/>
      <c r="S7" s="1071"/>
      <c r="T7" s="1071"/>
      <c r="U7" s="1071"/>
      <c r="V7" s="1072"/>
      <c r="W7" s="1072"/>
      <c r="X7" s="1072"/>
      <c r="Y7" s="1072"/>
      <c r="Z7" s="1072"/>
      <c r="AA7" s="42"/>
      <c r="AB7" s="42"/>
      <c r="AC7" s="54"/>
      <c r="AD7" s="54"/>
      <c r="AE7" s="945" t="s">
        <v>7</v>
      </c>
      <c r="AF7" s="946"/>
      <c r="AG7" s="946"/>
      <c r="AH7" s="946"/>
      <c r="AI7" s="946"/>
      <c r="AJ7" s="946"/>
      <c r="AK7" s="946"/>
      <c r="AL7" s="946"/>
      <c r="AM7" s="947"/>
      <c r="AN7" s="1032" t="s">
        <v>185</v>
      </c>
      <c r="AO7" s="1033"/>
      <c r="AP7" s="1033"/>
      <c r="AQ7" s="1033"/>
      <c r="AR7" s="1033"/>
      <c r="AS7" s="1033"/>
      <c r="AT7" s="1033"/>
      <c r="AU7" s="1033"/>
      <c r="AV7" s="1033"/>
      <c r="AW7" s="1033"/>
      <c r="AX7" s="1033"/>
      <c r="AY7" s="1033"/>
      <c r="AZ7" s="1033"/>
      <c r="BA7" s="1033"/>
      <c r="BB7" s="1034"/>
      <c r="BC7" s="9"/>
      <c r="BD7" s="1"/>
    </row>
    <row r="8" spans="3:56" ht="13" thickBot="1">
      <c r="C8" s="1076" t="s">
        <v>563</v>
      </c>
      <c r="D8" s="1077"/>
      <c r="E8" s="1077"/>
      <c r="F8" s="1077"/>
      <c r="G8" s="1077"/>
      <c r="H8" s="1077"/>
      <c r="I8" s="1077"/>
      <c r="J8" s="1077"/>
      <c r="K8" s="1077"/>
      <c r="L8" s="1077"/>
      <c r="M8" s="1077"/>
      <c r="N8" s="1077"/>
      <c r="O8" s="1077"/>
      <c r="P8" s="55"/>
      <c r="Q8" s="56"/>
      <c r="R8" s="1063" t="s">
        <v>19</v>
      </c>
      <c r="S8" s="1064"/>
      <c r="T8" s="1065"/>
      <c r="U8" s="1063" t="s">
        <v>558</v>
      </c>
      <c r="V8" s="1064"/>
      <c r="W8" s="1065"/>
      <c r="X8" s="1063" t="s">
        <v>23</v>
      </c>
      <c r="Y8" s="1064"/>
      <c r="Z8" s="1065"/>
      <c r="AA8" s="5"/>
      <c r="AB8" s="5"/>
      <c r="AC8" s="54"/>
      <c r="AD8" s="54"/>
      <c r="AE8" s="948"/>
      <c r="AF8" s="949"/>
      <c r="AG8" s="949"/>
      <c r="AH8" s="949"/>
      <c r="AI8" s="949"/>
      <c r="AJ8" s="949"/>
      <c r="AK8" s="949"/>
      <c r="AL8" s="949"/>
      <c r="AM8" s="950"/>
      <c r="AN8" s="1069" t="s">
        <v>559</v>
      </c>
      <c r="AO8" s="1058"/>
      <c r="AP8" s="1058"/>
      <c r="AQ8" s="1058"/>
      <c r="AR8" s="1059"/>
      <c r="AS8" s="1069" t="s">
        <v>561</v>
      </c>
      <c r="AT8" s="1058"/>
      <c r="AU8" s="1058"/>
      <c r="AV8" s="1058"/>
      <c r="AW8" s="1059"/>
      <c r="AX8" s="1040" t="s">
        <v>562</v>
      </c>
      <c r="AY8" s="1041"/>
      <c r="AZ8" s="1041"/>
      <c r="BA8" s="1041"/>
      <c r="BB8" s="1042"/>
      <c r="BC8" s="9"/>
      <c r="BD8" s="1"/>
    </row>
    <row r="9" spans="3:56" ht="13" thickBot="1">
      <c r="C9" s="1078"/>
      <c r="D9" s="1079"/>
      <c r="E9" s="1079"/>
      <c r="F9" s="1079"/>
      <c r="G9" s="1079"/>
      <c r="H9" s="1079"/>
      <c r="I9" s="1079"/>
      <c r="J9" s="1079"/>
      <c r="K9" s="1079"/>
      <c r="L9" s="1079"/>
      <c r="M9" s="1079"/>
      <c r="N9" s="1079"/>
      <c r="O9" s="1079"/>
      <c r="P9" s="57"/>
      <c r="Q9" s="58"/>
      <c r="R9" s="1066"/>
      <c r="S9" s="1067"/>
      <c r="T9" s="1068"/>
      <c r="U9" s="1066"/>
      <c r="V9" s="1067"/>
      <c r="W9" s="1068"/>
      <c r="X9" s="1066"/>
      <c r="Y9" s="1067"/>
      <c r="Z9" s="1068"/>
      <c r="AA9" s="5"/>
      <c r="AB9" s="5"/>
      <c r="AC9" s="54"/>
      <c r="AD9" s="54"/>
      <c r="AE9" s="963" t="s">
        <v>567</v>
      </c>
      <c r="AF9" s="964"/>
      <c r="AG9" s="964"/>
      <c r="AH9" s="964"/>
      <c r="AI9" s="964"/>
      <c r="AJ9" s="964"/>
      <c r="AK9" s="964"/>
      <c r="AL9" s="964"/>
      <c r="AM9" s="964"/>
      <c r="AN9" s="964"/>
      <c r="AO9" s="964"/>
      <c r="AP9" s="964"/>
      <c r="AQ9" s="964"/>
      <c r="AR9" s="964"/>
      <c r="AS9" s="964"/>
      <c r="AT9" s="964"/>
      <c r="AU9" s="964"/>
      <c r="AV9" s="964"/>
      <c r="AW9" s="964"/>
      <c r="AX9" s="964"/>
      <c r="AY9" s="964"/>
      <c r="AZ9" s="964"/>
      <c r="BA9" s="964"/>
      <c r="BB9" s="965"/>
      <c r="BC9" s="9"/>
      <c r="BD9" s="1"/>
    </row>
    <row r="10" spans="3:56" ht="13" thickBot="1">
      <c r="C10" s="59"/>
      <c r="D10" s="60" t="s">
        <v>329</v>
      </c>
      <c r="E10" s="61"/>
      <c r="F10" s="61"/>
      <c r="G10" s="61"/>
      <c r="H10" s="61"/>
      <c r="I10" s="61"/>
      <c r="J10" s="61"/>
      <c r="K10" s="61"/>
      <c r="L10" s="61"/>
      <c r="M10" s="61"/>
      <c r="N10" s="61"/>
      <c r="O10" s="62"/>
      <c r="P10" s="1101" t="s">
        <v>1</v>
      </c>
      <c r="Q10" s="1102"/>
      <c r="R10" s="1103">
        <f>VLOOKUP(Jahr_Wirtschaftsdaten,EW!$A$6:$W$57,2,FALSE)/1000</f>
        <v>11.236075000000001</v>
      </c>
      <c r="S10" s="1104"/>
      <c r="T10" s="1105"/>
      <c r="U10" s="1103">
        <f>VLOOKUP(Jahr_Wirtschaftsdaten,EW!$A$6:$W$57,23,FALSE)/1000</f>
        <v>84.079811000000007</v>
      </c>
      <c r="V10" s="1104"/>
      <c r="W10" s="1105"/>
      <c r="X10" s="1106">
        <f>R10/U10*100</f>
        <v>13.363582608433791</v>
      </c>
      <c r="Y10" s="1107"/>
      <c r="Z10" s="1108"/>
      <c r="AA10" s="7"/>
      <c r="AB10" s="7"/>
      <c r="AC10" s="54"/>
      <c r="AD10" s="54"/>
      <c r="AE10" s="960" t="s">
        <v>15</v>
      </c>
      <c r="AF10" s="961"/>
      <c r="AG10" s="961"/>
      <c r="AH10" s="961"/>
      <c r="AI10" s="961"/>
      <c r="AJ10" s="961"/>
      <c r="AK10" s="961"/>
      <c r="AL10" s="961"/>
      <c r="AM10" s="962"/>
      <c r="AN10" s="926">
        <f>(AE_U_Prod_BW!$B$25/AE_U_Prod_BW!$B$24-1)*100</f>
        <v>-4.8418972332015864</v>
      </c>
      <c r="AO10" s="927"/>
      <c r="AP10" s="927"/>
      <c r="AQ10" s="927"/>
      <c r="AR10" s="928"/>
      <c r="AS10" s="1092">
        <f>(AE_U_Prod_BW!$B$26/AE_U_Prod_BW!$B$14-1)*100</f>
        <v>-6.0521415270018641</v>
      </c>
      <c r="AT10" s="1093"/>
      <c r="AU10" s="1093"/>
      <c r="AV10" s="1093"/>
      <c r="AW10" s="1094"/>
      <c r="AX10" s="926">
        <f>(SUM(AE_U_Prod_BW!$B$23:$B$25)/SUM(AE_U_Prod_BW!$B$11:$B$13)-1)*100</f>
        <v>-15.656420568802066</v>
      </c>
      <c r="AY10" s="927"/>
      <c r="AZ10" s="927"/>
      <c r="BA10" s="927"/>
      <c r="BB10" s="928"/>
      <c r="BC10" s="9"/>
      <c r="BD10" s="10"/>
    </row>
    <row r="11" spans="3:56" ht="13" thickBot="1">
      <c r="C11" s="63"/>
      <c r="D11" s="45" t="s">
        <v>330</v>
      </c>
      <c r="E11" s="7"/>
      <c r="F11" s="7"/>
      <c r="G11" s="7"/>
      <c r="H11" s="7"/>
      <c r="I11" s="7"/>
      <c r="J11" s="7"/>
      <c r="K11" s="7"/>
      <c r="L11" s="7"/>
      <c r="M11" s="7"/>
      <c r="N11" s="7"/>
      <c r="O11" s="64"/>
      <c r="P11" s="1082">
        <v>1000</v>
      </c>
      <c r="Q11" s="1081"/>
      <c r="R11" s="1095">
        <f>U!H28/1000</f>
        <v>0</v>
      </c>
      <c r="S11" s="1096"/>
      <c r="T11" s="1097"/>
      <c r="U11" s="1098">
        <f>U!H301/1000</f>
        <v>0</v>
      </c>
      <c r="V11" s="1099"/>
      <c r="W11" s="1100"/>
      <c r="X11" s="1089" t="e">
        <f>R11/U11*100</f>
        <v>#DIV/0!</v>
      </c>
      <c r="Y11" s="1090"/>
      <c r="Z11" s="1091"/>
      <c r="AA11" s="7"/>
      <c r="AB11" s="7"/>
      <c r="AC11" s="54"/>
      <c r="AD11" s="54"/>
      <c r="AE11" s="1018" t="s">
        <v>14</v>
      </c>
      <c r="AF11" s="1019"/>
      <c r="AG11" s="1019"/>
      <c r="AH11" s="1019"/>
      <c r="AI11" s="1019"/>
      <c r="AJ11" s="1019"/>
      <c r="AK11" s="1019"/>
      <c r="AL11" s="1019"/>
      <c r="AM11" s="1020"/>
      <c r="AN11" s="926" t="e">
        <f>(AE_U_PROD_D!#REF!/AE_U_PROD_D!#REF!-1)*100</f>
        <v>#REF!</v>
      </c>
      <c r="AO11" s="927"/>
      <c r="AP11" s="927"/>
      <c r="AQ11" s="927"/>
      <c r="AR11" s="928"/>
      <c r="AS11" s="927" t="e">
        <f>(AE_U_PROD_D!#REF!/AE_U_PROD_D!#REF!-1)*100</f>
        <v>#REF!</v>
      </c>
      <c r="AT11" s="927"/>
      <c r="AU11" s="927"/>
      <c r="AV11" s="927"/>
      <c r="AW11" s="927"/>
      <c r="AX11" s="926" t="e">
        <f>(SUM(AE_U_PROD_D!#REF!)/SUM(AE_U_PROD_D!#REF!)-1)*100</f>
        <v>#REF!</v>
      </c>
      <c r="AY11" s="927"/>
      <c r="AZ11" s="927"/>
      <c r="BA11" s="927"/>
      <c r="BB11" s="928"/>
      <c r="BC11" s="9"/>
      <c r="BD11" s="1"/>
    </row>
    <row r="12" spans="3:56" ht="13" thickBot="1">
      <c r="C12" s="63"/>
      <c r="D12" s="45" t="s">
        <v>307</v>
      </c>
      <c r="E12" s="7"/>
      <c r="F12" s="7"/>
      <c r="G12" s="7"/>
      <c r="H12" s="7"/>
      <c r="I12" s="7"/>
      <c r="J12" s="7"/>
      <c r="K12" s="7"/>
      <c r="L12" s="7"/>
      <c r="M12" s="7"/>
      <c r="N12" s="7"/>
      <c r="O12" s="64"/>
      <c r="P12" s="1082" t="s">
        <v>1</v>
      </c>
      <c r="Q12" s="1081"/>
      <c r="R12" s="1083">
        <f>VLOOKUP(Jahr_Wirtschaftsdaten,ET!$A$6:$W$57,2,FALSE)/1000</f>
        <v>6.3840780000000006</v>
      </c>
      <c r="S12" s="1084"/>
      <c r="T12" s="1085"/>
      <c r="U12" s="1083">
        <f>VLOOKUP(Jahr_Wirtschaftsdaten,ET!$A$6:$W$57,23,FALSE)/1000</f>
        <v>45.57</v>
      </c>
      <c r="V12" s="1084"/>
      <c r="W12" s="1085"/>
      <c r="X12" s="1089">
        <f>R12/U12*100</f>
        <v>14.009387755102043</v>
      </c>
      <c r="Y12" s="1090"/>
      <c r="Z12" s="1091"/>
      <c r="AA12" s="7"/>
      <c r="AB12" s="7"/>
      <c r="AC12" s="54"/>
      <c r="AD12" s="54"/>
      <c r="AE12" s="963" t="s">
        <v>25</v>
      </c>
      <c r="AF12" s="964"/>
      <c r="AG12" s="964"/>
      <c r="AH12" s="964"/>
      <c r="AI12" s="964"/>
      <c r="AJ12" s="964"/>
      <c r="AK12" s="964"/>
      <c r="AL12" s="964"/>
      <c r="AM12" s="964"/>
      <c r="AN12" s="964"/>
      <c r="AO12" s="964"/>
      <c r="AP12" s="964"/>
      <c r="AQ12" s="964"/>
      <c r="AR12" s="964"/>
      <c r="AS12" s="964"/>
      <c r="AT12" s="964"/>
      <c r="AU12" s="964"/>
      <c r="AV12" s="964"/>
      <c r="AW12" s="964"/>
      <c r="AX12" s="964"/>
      <c r="AY12" s="964"/>
      <c r="AZ12" s="964"/>
      <c r="BA12" s="964"/>
      <c r="BB12" s="965"/>
      <c r="BC12" s="9"/>
      <c r="BD12" s="1"/>
    </row>
    <row r="13" spans="3:56" ht="13" thickBot="1">
      <c r="C13" s="63"/>
      <c r="D13" s="45" t="s">
        <v>308</v>
      </c>
      <c r="E13" s="7"/>
      <c r="F13" s="7"/>
      <c r="G13" s="7"/>
      <c r="H13" s="7"/>
      <c r="I13" s="7"/>
      <c r="J13" s="7"/>
      <c r="K13" s="7"/>
      <c r="L13" s="7"/>
      <c r="M13" s="7"/>
      <c r="N13" s="1080"/>
      <c r="O13" s="1081"/>
      <c r="P13" s="1082" t="s">
        <v>2</v>
      </c>
      <c r="Q13" s="1081"/>
      <c r="R13" s="1083">
        <f>VLOOKUP(Jahr_Wirtschaftsdaten,BIPnom!$A$6:$W$57,2,FALSE)/1000</f>
        <v>572.83746099999996</v>
      </c>
      <c r="S13" s="1084"/>
      <c r="T13" s="1085"/>
      <c r="U13" s="1086">
        <f>VLOOKUP(Jahr_Wirtschaftsdaten,BIPnom!$A$6:$W$57,23,FALSE)/1000</f>
        <v>3867.05</v>
      </c>
      <c r="V13" s="1087"/>
      <c r="W13" s="1088"/>
      <c r="X13" s="1089">
        <f>R13/U13*100</f>
        <v>14.813293363157962</v>
      </c>
      <c r="Y13" s="1090"/>
      <c r="Z13" s="1091"/>
      <c r="AA13" s="7"/>
      <c r="AB13" s="54"/>
      <c r="AC13" s="54"/>
      <c r="AD13" s="54"/>
      <c r="AE13" s="960" t="s">
        <v>16</v>
      </c>
      <c r="AF13" s="961"/>
      <c r="AG13" s="961"/>
      <c r="AH13" s="961"/>
      <c r="AI13" s="961"/>
      <c r="AJ13" s="961"/>
      <c r="AK13" s="961"/>
      <c r="AL13" s="961"/>
      <c r="AM13" s="962"/>
      <c r="AN13" s="926">
        <f>(AE_U_Prod_BW!$C$25/AE_U_Prod_BW!$C$24-1)*100</f>
        <v>-1.5217391304347849</v>
      </c>
      <c r="AO13" s="927"/>
      <c r="AP13" s="927"/>
      <c r="AQ13" s="927"/>
      <c r="AR13" s="928"/>
      <c r="AS13" s="926">
        <f>(AE_U_Prod_BW!$C$25/AE_U_Prod_BW!$C$13-1)*100</f>
        <v>-14.608859566446753</v>
      </c>
      <c r="AT13" s="927"/>
      <c r="AU13" s="927"/>
      <c r="AV13" s="927"/>
      <c r="AW13" s="928"/>
      <c r="AX13" s="926">
        <f>(SUM(AE_U_Prod_BW!$C$23:$C$25)/SUM(AE_U_Prod_BW!$C$11:$C$13)-1)*100</f>
        <v>-12.712397734424163</v>
      </c>
      <c r="AY13" s="927"/>
      <c r="AZ13" s="927"/>
      <c r="BA13" s="927"/>
      <c r="BB13" s="928"/>
      <c r="BC13" s="9"/>
      <c r="BD13" s="1"/>
    </row>
    <row r="14" spans="3:56" ht="13" thickBot="1">
      <c r="C14" s="63"/>
      <c r="D14" s="45"/>
      <c r="E14" s="7"/>
      <c r="F14" s="7"/>
      <c r="G14" s="7"/>
      <c r="H14" s="7"/>
      <c r="I14" s="7"/>
      <c r="J14" s="7"/>
      <c r="K14" s="7"/>
      <c r="L14" s="7"/>
      <c r="M14" s="7"/>
      <c r="N14" s="4"/>
      <c r="O14" s="65"/>
      <c r="P14" s="72"/>
      <c r="Q14" s="65"/>
      <c r="R14" s="72"/>
      <c r="S14" s="4"/>
      <c r="T14" s="65"/>
      <c r="U14" s="75"/>
      <c r="V14" s="46"/>
      <c r="W14" s="76"/>
      <c r="X14" s="77"/>
      <c r="Y14" s="6"/>
      <c r="Z14" s="78"/>
      <c r="AA14" s="7"/>
      <c r="AB14" s="54"/>
      <c r="AC14" s="54"/>
      <c r="AD14" s="54"/>
      <c r="AE14" s="957" t="s">
        <v>14</v>
      </c>
      <c r="AF14" s="958"/>
      <c r="AG14" s="958"/>
      <c r="AH14" s="958"/>
      <c r="AI14" s="958"/>
      <c r="AJ14" s="958"/>
      <c r="AK14" s="958"/>
      <c r="AL14" s="958"/>
      <c r="AM14" s="959"/>
      <c r="AN14" s="926" t="e">
        <f>(AE_U_PROD_D!#REF!/AE_U_PROD_D!#REF!-1)*100</f>
        <v>#REF!</v>
      </c>
      <c r="AO14" s="927"/>
      <c r="AP14" s="927"/>
      <c r="AQ14" s="927"/>
      <c r="AR14" s="928"/>
      <c r="AS14" s="926" t="e">
        <f>(AE_U_PROD_D!#REF!/AE_U_PROD_D!#REF!-1)*100</f>
        <v>#REF!</v>
      </c>
      <c r="AT14" s="927"/>
      <c r="AU14" s="927"/>
      <c r="AV14" s="927"/>
      <c r="AW14" s="928"/>
      <c r="AX14" s="926" t="e">
        <f>(SUM(AE_U_PROD_D!#REF!)/SUM(AE_U_PROD_D!#REF!)-1)*100</f>
        <v>#REF!</v>
      </c>
      <c r="AY14" s="927"/>
      <c r="AZ14" s="927"/>
      <c r="BA14" s="927"/>
      <c r="BB14" s="928"/>
      <c r="BC14" s="9"/>
      <c r="BD14" s="1"/>
    </row>
    <row r="15" spans="3:56" ht="13" thickBot="1">
      <c r="C15" s="63"/>
      <c r="D15" s="7"/>
      <c r="E15" s="7" t="s">
        <v>309</v>
      </c>
      <c r="F15" s="7"/>
      <c r="G15" s="7"/>
      <c r="H15" s="7"/>
      <c r="I15" s="7"/>
      <c r="J15" s="7"/>
      <c r="K15" s="7"/>
      <c r="L15" s="7"/>
      <c r="M15" s="7"/>
      <c r="N15" s="7"/>
      <c r="O15" s="64"/>
      <c r="P15" s="1082" t="s">
        <v>3</v>
      </c>
      <c r="Q15" s="1081"/>
      <c r="R15" s="1098">
        <f>R13/R12*1000</f>
        <v>89729.082414093296</v>
      </c>
      <c r="S15" s="1099"/>
      <c r="T15" s="1100"/>
      <c r="U15" s="1098">
        <f>U13/U12*1000</f>
        <v>84859.556725916176</v>
      </c>
      <c r="V15" s="1099"/>
      <c r="W15" s="1100"/>
      <c r="X15" s="63"/>
      <c r="Y15" s="7"/>
      <c r="Z15" s="64"/>
      <c r="AA15" s="7"/>
      <c r="AB15" s="7"/>
      <c r="AC15" s="54"/>
      <c r="AD15" s="54"/>
      <c r="AE15" s="963" t="s">
        <v>9</v>
      </c>
      <c r="AF15" s="964"/>
      <c r="AG15" s="964"/>
      <c r="AH15" s="964"/>
      <c r="AI15" s="964"/>
      <c r="AJ15" s="964"/>
      <c r="AK15" s="964"/>
      <c r="AL15" s="964"/>
      <c r="AM15" s="964"/>
      <c r="AN15" s="964"/>
      <c r="AO15" s="964"/>
      <c r="AP15" s="964"/>
      <c r="AQ15" s="964"/>
      <c r="AR15" s="964"/>
      <c r="AS15" s="964"/>
      <c r="AT15" s="964"/>
      <c r="AU15" s="964"/>
      <c r="AV15" s="964"/>
      <c r="AW15" s="964"/>
      <c r="AX15" s="964"/>
      <c r="AY15" s="964"/>
      <c r="AZ15" s="964"/>
      <c r="BA15" s="964"/>
      <c r="BB15" s="965"/>
      <c r="BC15" s="9"/>
      <c r="BD15" s="1"/>
    </row>
    <row r="16" spans="3:56" ht="13" thickBot="1">
      <c r="C16" s="63"/>
      <c r="D16" s="7"/>
      <c r="E16" s="7" t="s">
        <v>326</v>
      </c>
      <c r="F16" s="7"/>
      <c r="G16" s="7"/>
      <c r="H16" s="7"/>
      <c r="I16" s="7"/>
      <c r="J16" s="7"/>
      <c r="K16" s="7"/>
      <c r="L16" s="7"/>
      <c r="M16" s="7"/>
      <c r="N16" s="7"/>
      <c r="O16" s="64"/>
      <c r="P16" s="1082" t="s">
        <v>3</v>
      </c>
      <c r="Q16" s="1081"/>
      <c r="R16" s="1098">
        <f>R13/R10*1000</f>
        <v>50981.989796258917</v>
      </c>
      <c r="S16" s="1099"/>
      <c r="T16" s="1100"/>
      <c r="U16" s="1098">
        <f>U13/U10*1000</f>
        <v>45992.610520972747</v>
      </c>
      <c r="V16" s="1099"/>
      <c r="W16" s="1100"/>
      <c r="X16" s="63"/>
      <c r="Y16" s="7"/>
      <c r="Z16" s="64"/>
      <c r="AA16" s="7"/>
      <c r="AB16" s="7"/>
      <c r="AC16" s="54"/>
      <c r="AD16" s="54"/>
      <c r="AE16" s="960" t="s">
        <v>16</v>
      </c>
      <c r="AF16" s="961"/>
      <c r="AG16" s="961"/>
      <c r="AH16" s="961"/>
      <c r="AI16" s="961"/>
      <c r="AJ16" s="961"/>
      <c r="AK16" s="961"/>
      <c r="AL16" s="961"/>
      <c r="AM16" s="962"/>
      <c r="AN16" s="926">
        <f>(AE_U_Prod_BW!$D$25/AE_U_Prod_BW!$D$24-1)*100</f>
        <v>-5.9546313799621942</v>
      </c>
      <c r="AO16" s="927"/>
      <c r="AP16" s="927"/>
      <c r="AQ16" s="927"/>
      <c r="AR16" s="928"/>
      <c r="AS16" s="926">
        <f>(AE_U_Prod_BW!$D$25/AE_U_Prod_BW!$D$13-1)*100</f>
        <v>-16.316232127838525</v>
      </c>
      <c r="AT16" s="927"/>
      <c r="AU16" s="927"/>
      <c r="AV16" s="927"/>
      <c r="AW16" s="928"/>
      <c r="AX16" s="926">
        <f>(SUM(AE_U_Prod_BW!$D$23:$D$25)/SUM(AE_U_Prod_BW!$D$11:$D$13)-1)*100</f>
        <v>-16.87830687830688</v>
      </c>
      <c r="AY16" s="927"/>
      <c r="AZ16" s="927"/>
      <c r="BA16" s="927"/>
      <c r="BB16" s="928"/>
      <c r="BC16" s="9"/>
      <c r="BD16" s="1"/>
    </row>
    <row r="17" spans="3:56" ht="13" thickBot="1">
      <c r="C17" s="63"/>
      <c r="D17" s="45" t="s">
        <v>310</v>
      </c>
      <c r="E17" s="7"/>
      <c r="F17" s="7"/>
      <c r="G17" s="7"/>
      <c r="H17" s="7"/>
      <c r="I17" s="7"/>
      <c r="J17" s="7"/>
      <c r="K17" s="7"/>
      <c r="L17" s="7"/>
      <c r="M17" s="7"/>
      <c r="N17" s="7"/>
      <c r="O17" s="64"/>
      <c r="P17" s="63"/>
      <c r="Q17" s="64"/>
      <c r="R17" s="63"/>
      <c r="S17" s="7"/>
      <c r="T17" s="64"/>
      <c r="U17" s="63"/>
      <c r="V17" s="7"/>
      <c r="W17" s="64"/>
      <c r="X17" s="63"/>
      <c r="Y17" s="7"/>
      <c r="Z17" s="64"/>
      <c r="AA17" s="7"/>
      <c r="AB17" s="7"/>
      <c r="AC17" s="54"/>
      <c r="AD17" s="54"/>
      <c r="AE17" s="957" t="s">
        <v>14</v>
      </c>
      <c r="AF17" s="958"/>
      <c r="AG17" s="958"/>
      <c r="AH17" s="958"/>
      <c r="AI17" s="958"/>
      <c r="AJ17" s="958"/>
      <c r="AK17" s="958"/>
      <c r="AL17" s="958"/>
      <c r="AM17" s="959"/>
      <c r="AN17" s="926" t="e">
        <f>(AE_U_PROD_D!#REF!/AE_U_PROD_D!#REF!-1)*100</f>
        <v>#REF!</v>
      </c>
      <c r="AO17" s="927"/>
      <c r="AP17" s="927"/>
      <c r="AQ17" s="927"/>
      <c r="AR17" s="928"/>
      <c r="AS17" s="926" t="e">
        <f>(AE_U_PROD_D!#REF!/AE_U_PROD_D!#REF!-1)*100</f>
        <v>#REF!</v>
      </c>
      <c r="AT17" s="927"/>
      <c r="AU17" s="927"/>
      <c r="AV17" s="927"/>
      <c r="AW17" s="928"/>
      <c r="AX17" s="927" t="e">
        <f>(SUM(AE_U_PROD_D!#REF!)/SUM(AE_U_PROD_D!#REF!)-1)*100</f>
        <v>#REF!</v>
      </c>
      <c r="AY17" s="927"/>
      <c r="AZ17" s="927"/>
      <c r="BA17" s="927"/>
      <c r="BB17" s="928"/>
      <c r="BC17" s="9"/>
      <c r="BD17" s="1"/>
    </row>
    <row r="18" spans="3:56">
      <c r="C18" s="63"/>
      <c r="D18" s="7"/>
      <c r="E18" s="7" t="s">
        <v>311</v>
      </c>
      <c r="F18" s="7"/>
      <c r="G18" s="7"/>
      <c r="H18" s="7"/>
      <c r="I18" s="7"/>
      <c r="J18" s="7"/>
      <c r="K18" s="7"/>
      <c r="L18" s="7"/>
      <c r="M18" s="7"/>
      <c r="N18" s="7"/>
      <c r="O18" s="64"/>
      <c r="P18" s="1082" t="s">
        <v>4</v>
      </c>
      <c r="Q18" s="1081"/>
      <c r="R18" s="1089">
        <f>VLOOKUP(Jahr_Wirtschaftsdaten,BWS_A!$A$125:$W$173,2,FALSE)</f>
        <v>9.5340039162664922</v>
      </c>
      <c r="S18" s="1090"/>
      <c r="T18" s="1091"/>
      <c r="U18" s="1089">
        <f>VLOOKUP(Jahr_Wirtschaftsdaten,BWS_A!$A$125:$W$173,23,FALSE)</f>
        <v>100</v>
      </c>
      <c r="V18" s="1090"/>
      <c r="W18" s="1091"/>
      <c r="X18" s="63"/>
      <c r="Y18" s="7"/>
      <c r="Z18" s="64"/>
      <c r="AA18" s="7"/>
      <c r="AB18" s="7"/>
      <c r="AC18" s="54"/>
      <c r="AD18" s="54"/>
      <c r="AE18" s="945" t="s">
        <v>10</v>
      </c>
      <c r="AF18" s="946"/>
      <c r="AG18" s="946"/>
      <c r="AH18" s="946"/>
      <c r="AI18" s="946"/>
      <c r="AJ18" s="946"/>
      <c r="AK18" s="946"/>
      <c r="AL18" s="946"/>
      <c r="AM18" s="947"/>
      <c r="AN18" s="968" t="s">
        <v>566</v>
      </c>
      <c r="AO18" s="1109"/>
      <c r="AP18" s="1109"/>
      <c r="AQ18" s="1109"/>
      <c r="AR18" s="1109"/>
      <c r="AS18" s="1109"/>
      <c r="AT18" s="1109"/>
      <c r="AU18" s="1109"/>
      <c r="AV18" s="1109"/>
      <c r="AW18" s="1109"/>
      <c r="AX18" s="1109"/>
      <c r="AY18" s="1109"/>
      <c r="AZ18" s="1109"/>
      <c r="BA18" s="1109"/>
      <c r="BB18" s="1110"/>
      <c r="BC18" s="9"/>
      <c r="BD18" s="1"/>
    </row>
    <row r="19" spans="3:56" ht="13" thickBot="1">
      <c r="C19" s="63"/>
      <c r="D19" s="7"/>
      <c r="E19" s="7" t="s">
        <v>312</v>
      </c>
      <c r="F19" s="7"/>
      <c r="G19" s="7"/>
      <c r="H19" s="7"/>
      <c r="I19" s="7"/>
      <c r="J19" s="7"/>
      <c r="K19" s="7"/>
      <c r="L19" s="7"/>
      <c r="M19" s="7"/>
      <c r="N19" s="7"/>
      <c r="O19" s="64"/>
      <c r="P19" s="1082" t="s">
        <v>4</v>
      </c>
      <c r="Q19" s="1081"/>
      <c r="R19" s="1089">
        <f>VLOOKUP(Jahr_Wirtschaftsdaten,BWS_B_F!$A$150:$W$173,2,FALSE)</f>
        <v>38.319886136355883</v>
      </c>
      <c r="S19" s="1090"/>
      <c r="T19" s="1091"/>
      <c r="U19" s="1089">
        <f>VLOOKUP(Jahr_Wirtschaftsdaten,BWS_B_F!$A$150:$W$173,23,FALSE)</f>
        <v>29.487679702271976</v>
      </c>
      <c r="V19" s="1090"/>
      <c r="W19" s="1091"/>
      <c r="X19" s="63"/>
      <c r="Y19" s="7"/>
      <c r="Z19" s="64"/>
      <c r="AA19" s="7"/>
      <c r="AB19" s="7"/>
      <c r="AC19" s="54"/>
      <c r="AD19" s="54"/>
      <c r="AE19" s="948"/>
      <c r="AF19" s="949"/>
      <c r="AG19" s="949"/>
      <c r="AH19" s="949"/>
      <c r="AI19" s="949"/>
      <c r="AJ19" s="949"/>
      <c r="AK19" s="949"/>
      <c r="AL19" s="949"/>
      <c r="AM19" s="950"/>
      <c r="AN19" s="1029"/>
      <c r="AO19" s="1030"/>
      <c r="AP19" s="1030"/>
      <c r="AQ19" s="1030"/>
      <c r="AR19" s="1030"/>
      <c r="AS19" s="1030"/>
      <c r="AT19" s="1030"/>
      <c r="AU19" s="1030"/>
      <c r="AV19" s="1030"/>
      <c r="AW19" s="1030"/>
      <c r="AX19" s="1030"/>
      <c r="AY19" s="1030"/>
      <c r="AZ19" s="1030"/>
      <c r="BA19" s="1030"/>
      <c r="BB19" s="1031"/>
      <c r="BC19" s="9"/>
      <c r="BD19" s="1"/>
    </row>
    <row r="20" spans="3:56" ht="13" thickBot="1">
      <c r="C20" s="63"/>
      <c r="D20" s="7"/>
      <c r="E20" s="7" t="s">
        <v>200</v>
      </c>
      <c r="F20" s="7"/>
      <c r="G20" s="7"/>
      <c r="H20" s="7"/>
      <c r="I20" s="7"/>
      <c r="J20" s="7"/>
      <c r="K20" s="7"/>
      <c r="L20" s="7"/>
      <c r="M20" s="7"/>
      <c r="N20" s="7"/>
      <c r="O20" s="64"/>
      <c r="P20" s="1082" t="s">
        <v>17</v>
      </c>
      <c r="Q20" s="1081"/>
      <c r="R20" s="63"/>
      <c r="S20" s="7"/>
      <c r="T20" s="64"/>
      <c r="U20" s="63"/>
      <c r="V20" s="7"/>
      <c r="W20" s="64"/>
      <c r="X20" s="63"/>
      <c r="Y20" s="7"/>
      <c r="Z20" s="64"/>
      <c r="AA20" s="7"/>
      <c r="AB20" s="7"/>
      <c r="AC20" s="54"/>
      <c r="AD20" s="54"/>
      <c r="AE20" s="960" t="s">
        <v>16</v>
      </c>
      <c r="AF20" s="961"/>
      <c r="AG20" s="961"/>
      <c r="AH20" s="961"/>
      <c r="AI20" s="961"/>
      <c r="AJ20" s="961"/>
      <c r="AK20" s="961"/>
      <c r="AL20" s="961"/>
      <c r="AM20" s="962"/>
      <c r="AN20" s="926">
        <f>(AE_U_Prod_BW!$G$25/AE_U_Prod_BW!$G$24-1)*100</f>
        <v>2.5896414342629459</v>
      </c>
      <c r="AO20" s="927"/>
      <c r="AP20" s="927"/>
      <c r="AQ20" s="927"/>
      <c r="AR20" s="928"/>
      <c r="AS20" s="1092">
        <f>(AE_U_Prod_BW!$G$26/AE_U_Prod_BW!$G$14-1)*100</f>
        <v>4.3522267206477672</v>
      </c>
      <c r="AT20" s="1093"/>
      <c r="AU20" s="1093"/>
      <c r="AV20" s="1093"/>
      <c r="AW20" s="1094"/>
      <c r="AX20" s="926">
        <f>(SUM(AE_U_Prod_BW!$G$23:$G$25)/SUM(AE_U_Prod_BW!$G$11:$G$13)-1)*100</f>
        <v>1.809651474530849</v>
      </c>
      <c r="AY20" s="927"/>
      <c r="AZ20" s="927"/>
      <c r="BA20" s="927"/>
      <c r="BB20" s="928"/>
      <c r="BC20" s="9"/>
      <c r="BD20" s="1"/>
    </row>
    <row r="21" spans="3:56" ht="13" thickBot="1">
      <c r="C21" s="63"/>
      <c r="D21" s="7"/>
      <c r="E21" s="7"/>
      <c r="F21" s="7" t="s">
        <v>85</v>
      </c>
      <c r="G21" s="7"/>
      <c r="H21" s="7"/>
      <c r="I21" s="7"/>
      <c r="J21" s="7"/>
      <c r="K21" s="7"/>
      <c r="L21" s="7"/>
      <c r="M21" s="7"/>
      <c r="N21" s="7"/>
      <c r="O21" s="64"/>
      <c r="P21" s="1082" t="s">
        <v>4</v>
      </c>
      <c r="Q21" s="1081"/>
      <c r="R21" s="1089">
        <f>VLOOKUP(Jahr_Wirtschaftsdaten,BWS_C!$A$150:$W$173,2,FALSE)</f>
        <v>30.060554220109939</v>
      </c>
      <c r="S21" s="1090"/>
      <c r="T21" s="1091"/>
      <c r="U21" s="1089">
        <f>VLOOKUP(Jahr_Wirtschaftsdaten,BWS_C!$A$150:$W$173,23,FALSE)</f>
        <v>20.394169492881939</v>
      </c>
      <c r="V21" s="1090"/>
      <c r="W21" s="1091"/>
      <c r="X21" s="63"/>
      <c r="Y21" s="7"/>
      <c r="Z21" s="64"/>
      <c r="AA21" s="7"/>
      <c r="AB21" s="7"/>
      <c r="AC21" s="54"/>
      <c r="AD21" s="54"/>
      <c r="AE21" s="957" t="s">
        <v>14</v>
      </c>
      <c r="AF21" s="958"/>
      <c r="AG21" s="958"/>
      <c r="AH21" s="958"/>
      <c r="AI21" s="958"/>
      <c r="AJ21" s="958"/>
      <c r="AK21" s="958"/>
      <c r="AL21" s="958"/>
      <c r="AM21" s="959"/>
      <c r="AN21" s="926" t="e">
        <f>(AE_U_PROD_D!#REF!/AE_U_PROD_D!#REF!-1)*100</f>
        <v>#REF!</v>
      </c>
      <c r="AO21" s="927"/>
      <c r="AP21" s="927"/>
      <c r="AQ21" s="927"/>
      <c r="AR21" s="928"/>
      <c r="AS21" s="1092" t="e">
        <f>(AE_U_PROD_D!#REF!/AE_U_PROD_D!#REF!-1)*100</f>
        <v>#REF!</v>
      </c>
      <c r="AT21" s="1093"/>
      <c r="AU21" s="1093"/>
      <c r="AV21" s="1093"/>
      <c r="AW21" s="1094"/>
      <c r="AX21" s="927" t="e">
        <f>(SUM(AE_U_PROD_D!#REF!)/SUM(AE_U_PROD_D!#REF!)-1)*100</f>
        <v>#REF!</v>
      </c>
      <c r="AY21" s="927"/>
      <c r="AZ21" s="927"/>
      <c r="BA21" s="927"/>
      <c r="BB21" s="928"/>
      <c r="BC21" s="9"/>
      <c r="BD21" s="1"/>
    </row>
    <row r="22" spans="3:56">
      <c r="C22" s="63"/>
      <c r="D22" s="7"/>
      <c r="E22" s="7"/>
      <c r="F22" s="7" t="s">
        <v>91</v>
      </c>
      <c r="G22" s="7"/>
      <c r="H22" s="7"/>
      <c r="I22" s="7"/>
      <c r="J22" s="7"/>
      <c r="K22" s="7"/>
      <c r="L22" s="7"/>
      <c r="M22" s="7"/>
      <c r="N22" s="7"/>
      <c r="O22" s="64"/>
      <c r="P22" s="1082" t="s">
        <v>4</v>
      </c>
      <c r="Q22" s="1081"/>
      <c r="R22" s="1089">
        <f>VLOOKUP(Jahr_Wirtschaftsdaten,BWS_F!$A$150:$W$173,2,FALSE)</f>
        <v>5.843057072713675</v>
      </c>
      <c r="S22" s="1090"/>
      <c r="T22" s="1091"/>
      <c r="U22" s="1089">
        <f>VLOOKUP(Jahr_Wirtschaftsdaten,BWS_F!$A$150:$W$173,23,FALSE)</f>
        <v>6.0340803688443172</v>
      </c>
      <c r="V22" s="1090"/>
      <c r="W22" s="1091"/>
      <c r="X22" s="63"/>
      <c r="Y22" s="7"/>
      <c r="Z22" s="64"/>
      <c r="AA22" s="7"/>
      <c r="AB22" s="7"/>
      <c r="AC22" s="54"/>
      <c r="AD22" s="54"/>
      <c r="AE22" s="945" t="s">
        <v>11</v>
      </c>
      <c r="AF22" s="946"/>
      <c r="AG22" s="946"/>
      <c r="AH22" s="946"/>
      <c r="AI22" s="946"/>
      <c r="AJ22" s="946"/>
      <c r="AK22" s="946"/>
      <c r="AL22" s="946"/>
      <c r="AM22" s="947"/>
      <c r="AN22" s="968" t="s">
        <v>568</v>
      </c>
      <c r="AO22" s="1109"/>
      <c r="AP22" s="1109"/>
      <c r="AQ22" s="1109"/>
      <c r="AR22" s="1109"/>
      <c r="AS22" s="1109"/>
      <c r="AT22" s="1109"/>
      <c r="AU22" s="1109"/>
      <c r="AV22" s="1109"/>
      <c r="AW22" s="1109"/>
      <c r="AX22" s="1109"/>
      <c r="AY22" s="1109"/>
      <c r="AZ22" s="1109"/>
      <c r="BA22" s="1109"/>
      <c r="BB22" s="1110"/>
      <c r="BC22" s="9"/>
      <c r="BD22" s="1"/>
    </row>
    <row r="23" spans="3:56" ht="13" thickBot="1">
      <c r="C23" s="63"/>
      <c r="D23" s="7"/>
      <c r="E23" s="7" t="s">
        <v>313</v>
      </c>
      <c r="F23" s="7"/>
      <c r="G23" s="7"/>
      <c r="H23" s="7"/>
      <c r="I23" s="7"/>
      <c r="J23" s="7"/>
      <c r="K23" s="7"/>
      <c r="L23" s="7"/>
      <c r="M23" s="7"/>
      <c r="N23" s="7"/>
      <c r="O23" s="64"/>
      <c r="P23" s="1082" t="s">
        <v>4</v>
      </c>
      <c r="Q23" s="1081"/>
      <c r="R23" s="1089">
        <f>VLOOKUP(Jahr_Wirtschaftsdaten,BWS_G_T!$A$150:$W$173,2,FALSE)</f>
        <v>60.890927651127718</v>
      </c>
      <c r="S23" s="1090"/>
      <c r="T23" s="1091"/>
      <c r="U23" s="1089">
        <f>VLOOKUP(Jahr_Wirtschaftsdaten,BWS_G_T!$A$150:$W$173,23,FALSE)</f>
        <v>69.286135895577956</v>
      </c>
      <c r="V23" s="1090"/>
      <c r="W23" s="1091"/>
      <c r="X23" s="63"/>
      <c r="Y23" s="7"/>
      <c r="Z23" s="64"/>
      <c r="AA23" s="7"/>
      <c r="AB23" s="7"/>
      <c r="AC23" s="54"/>
      <c r="AD23" s="54"/>
      <c r="AE23" s="948"/>
      <c r="AF23" s="949"/>
      <c r="AG23" s="949"/>
      <c r="AH23" s="949"/>
      <c r="AI23" s="949"/>
      <c r="AJ23" s="949"/>
      <c r="AK23" s="949"/>
      <c r="AL23" s="949"/>
      <c r="AM23" s="950"/>
      <c r="AN23" s="1015"/>
      <c r="AO23" s="1016"/>
      <c r="AP23" s="1016"/>
      <c r="AQ23" s="1016"/>
      <c r="AR23" s="1016"/>
      <c r="AS23" s="1016"/>
      <c r="AT23" s="1016"/>
      <c r="AU23" s="1016"/>
      <c r="AV23" s="1016"/>
      <c r="AW23" s="1016"/>
      <c r="AX23" s="1016"/>
      <c r="AY23" s="1016"/>
      <c r="AZ23" s="1016"/>
      <c r="BA23" s="1016"/>
      <c r="BB23" s="1017"/>
      <c r="BC23" s="9"/>
      <c r="BD23" s="1"/>
    </row>
    <row r="24" spans="3:56" ht="13" thickBot="1">
      <c r="C24" s="63"/>
      <c r="D24" s="7"/>
      <c r="E24" s="7"/>
      <c r="F24" s="7" t="s">
        <v>314</v>
      </c>
      <c r="G24" s="7"/>
      <c r="H24" s="7"/>
      <c r="I24" s="7"/>
      <c r="J24" s="7"/>
      <c r="K24" s="7"/>
      <c r="L24" s="7"/>
      <c r="M24" s="7"/>
      <c r="N24" s="7"/>
      <c r="O24" s="64"/>
      <c r="P24" s="1082" t="s">
        <v>17</v>
      </c>
      <c r="Q24" s="1081"/>
      <c r="R24" s="1111"/>
      <c r="S24" s="1112"/>
      <c r="T24" s="64" t="s">
        <v>17</v>
      </c>
      <c r="U24" s="1111" t="s">
        <v>17</v>
      </c>
      <c r="V24" s="1112"/>
      <c r="W24" s="64"/>
      <c r="X24" s="63"/>
      <c r="Y24" s="7"/>
      <c r="Z24" s="64"/>
      <c r="AA24" s="7"/>
      <c r="AB24" s="7"/>
      <c r="AC24" s="54"/>
      <c r="AD24" s="54"/>
      <c r="AE24" s="89" t="s">
        <v>16</v>
      </c>
      <c r="AF24" s="90"/>
      <c r="AG24" s="90"/>
      <c r="AH24" s="90"/>
      <c r="AI24" s="90"/>
      <c r="AJ24" s="90"/>
      <c r="AK24" s="90"/>
      <c r="AL24" s="90" t="s">
        <v>17</v>
      </c>
      <c r="AM24" s="90"/>
      <c r="AN24" s="926">
        <f>(AE_U_Prod_BW!$L$25/AE_U_Prod_BW!$L$24-1)*100</f>
        <v>3.0303030303030276</v>
      </c>
      <c r="AO24" s="927"/>
      <c r="AP24" s="927"/>
      <c r="AQ24" s="927"/>
      <c r="AR24" s="928"/>
      <c r="AS24" s="1092">
        <f>(AE_U_Prod_BW!$L$26/AE_U_Prod_BW!$L$14-1)*100</f>
        <v>1.8237082066869359</v>
      </c>
      <c r="AT24" s="1093"/>
      <c r="AU24" s="1093"/>
      <c r="AV24" s="1093"/>
      <c r="AW24" s="1094"/>
      <c r="AX24" s="926">
        <f>(SUM(AE_U_Prod_BW!$L$23:$L$25)/SUM(AE_U_Prod_BW!$L$11:$L$13)-1)*100</f>
        <v>1.3888888888889062</v>
      </c>
      <c r="AY24" s="927"/>
      <c r="AZ24" s="927"/>
      <c r="BA24" s="927"/>
      <c r="BB24" s="928"/>
      <c r="BC24" s="9"/>
      <c r="BD24" s="1"/>
    </row>
    <row r="25" spans="3:56" ht="13" thickBot="1">
      <c r="C25" s="63"/>
      <c r="D25" s="7"/>
      <c r="E25" s="7"/>
      <c r="F25" s="9"/>
      <c r="G25" s="7" t="s">
        <v>99</v>
      </c>
      <c r="H25" s="7"/>
      <c r="I25" s="7"/>
      <c r="J25" s="7"/>
      <c r="K25" s="7"/>
      <c r="L25" s="7"/>
      <c r="M25" s="7"/>
      <c r="N25" s="7"/>
      <c r="O25" s="64"/>
      <c r="P25" s="1082" t="s">
        <v>4</v>
      </c>
      <c r="Q25" s="1081"/>
      <c r="R25" s="1089">
        <f>VLOOKUP(Jahr_Wirtschaftsdaten,BWS_G_J!$A$150:$W$173,2,FALSE)</f>
        <v>20.106696881000428</v>
      </c>
      <c r="S25" s="1090"/>
      <c r="T25" s="1091"/>
      <c r="U25" s="1089">
        <f>VLOOKUP(Jahr_Wirtschaftsdaten,BWS_G_J!$A$150:$W$173,23,FALSE)</f>
        <v>21.897701726027908</v>
      </c>
      <c r="V25" s="1090"/>
      <c r="W25" s="1091"/>
      <c r="X25" s="63"/>
      <c r="Y25" s="7"/>
      <c r="Z25" s="64"/>
      <c r="AA25" s="7"/>
      <c r="AB25" s="7"/>
      <c r="AC25" s="54"/>
      <c r="AD25" s="54"/>
      <c r="AE25" s="81" t="s">
        <v>14</v>
      </c>
      <c r="AF25" s="82"/>
      <c r="AG25" s="82"/>
      <c r="AH25" s="82"/>
      <c r="AI25" s="82"/>
      <c r="AJ25" s="82"/>
      <c r="AK25" s="82"/>
      <c r="AL25" s="82" t="s">
        <v>17</v>
      </c>
      <c r="AM25" s="82"/>
      <c r="AN25" s="926" t="e">
        <f>(AE_U_PROD_D!#REF!/AE_U_PROD_D!#REF!-1)*100</f>
        <v>#REF!</v>
      </c>
      <c r="AO25" s="927"/>
      <c r="AP25" s="927"/>
      <c r="AQ25" s="927"/>
      <c r="AR25" s="928"/>
      <c r="AS25" s="927" t="e">
        <f>(AE_U_PROD_D!#REF!/AE_U_PROD_D!#REF!-1)*100</f>
        <v>#REF!</v>
      </c>
      <c r="AT25" s="927"/>
      <c r="AU25" s="927"/>
      <c r="AV25" s="927"/>
      <c r="AW25" s="927"/>
      <c r="AX25" s="926" t="e">
        <f>(SUM(AE_U_PROD_D!#REF!)/SUM(AE_U_PROD_D!#REF!)-1)*100</f>
        <v>#REF!</v>
      </c>
      <c r="AY25" s="927"/>
      <c r="AZ25" s="927"/>
      <c r="BA25" s="927"/>
      <c r="BB25" s="928"/>
      <c r="BC25" s="9"/>
      <c r="BD25" s="1"/>
    </row>
    <row r="26" spans="3:56" ht="13" thickBot="1">
      <c r="C26" s="63" t="s">
        <v>17</v>
      </c>
      <c r="D26" s="7"/>
      <c r="E26" s="7"/>
      <c r="F26" s="7"/>
      <c r="G26" s="7"/>
      <c r="H26" s="7"/>
      <c r="I26" s="7"/>
      <c r="J26" s="7"/>
      <c r="K26" s="7"/>
      <c r="L26" s="7"/>
      <c r="M26" s="7"/>
      <c r="N26" s="4"/>
      <c r="O26" s="65"/>
      <c r="P26" s="72"/>
      <c r="Q26" s="65"/>
      <c r="R26" s="63"/>
      <c r="S26" s="7"/>
      <c r="T26" s="64"/>
      <c r="U26" s="79"/>
      <c r="V26" s="47"/>
      <c r="W26" s="64"/>
      <c r="X26" s="63"/>
      <c r="Y26" s="7"/>
      <c r="Z26" s="64"/>
      <c r="AA26" s="54"/>
      <c r="AB26" s="54"/>
      <c r="AC26" s="54"/>
      <c r="AD26" s="54"/>
      <c r="AE26" s="43"/>
      <c r="AF26" s="43"/>
      <c r="AG26" s="43"/>
      <c r="AH26" s="43"/>
      <c r="AI26" s="43"/>
      <c r="AJ26" s="43"/>
      <c r="AK26" s="43"/>
      <c r="AL26" s="54"/>
      <c r="AM26" s="54"/>
      <c r="AN26" s="1124"/>
      <c r="AO26" s="1124"/>
      <c r="AP26" s="1124"/>
      <c r="AQ26" s="1124"/>
      <c r="AR26" s="1124"/>
      <c r="AS26" s="1124"/>
      <c r="AT26" s="1124"/>
      <c r="AU26" s="1124"/>
      <c r="AV26" s="1124"/>
      <c r="AW26" s="1124"/>
      <c r="AX26" s="1124"/>
      <c r="AY26" s="1124"/>
      <c r="AZ26" s="1124"/>
      <c r="BA26" s="1124"/>
      <c r="BB26" s="1124"/>
      <c r="BC26" s="9"/>
      <c r="BD26" s="1"/>
    </row>
    <row r="27" spans="3:56" ht="13.5" thickBot="1">
      <c r="C27" s="63"/>
      <c r="D27" s="7"/>
      <c r="E27" s="7"/>
      <c r="F27" s="7" t="s">
        <v>315</v>
      </c>
      <c r="G27" s="7"/>
      <c r="H27" s="7"/>
      <c r="I27" s="7"/>
      <c r="J27" s="7"/>
      <c r="K27" s="7"/>
      <c r="L27" s="7"/>
      <c r="M27" s="7"/>
      <c r="N27" s="7"/>
      <c r="O27" s="64"/>
      <c r="P27" s="1082" t="s">
        <v>17</v>
      </c>
      <c r="Q27" s="1081"/>
      <c r="R27" s="63" t="s">
        <v>17</v>
      </c>
      <c r="S27" s="7"/>
      <c r="T27" s="64"/>
      <c r="U27" s="63"/>
      <c r="V27" s="7"/>
      <c r="W27" s="64"/>
      <c r="X27" s="63"/>
      <c r="Y27" s="7"/>
      <c r="Z27" s="64"/>
      <c r="AA27" s="7"/>
      <c r="AB27" s="7"/>
      <c r="AC27" s="54"/>
      <c r="AD27" s="54"/>
      <c r="AE27" s="1125" t="s">
        <v>22</v>
      </c>
      <c r="AF27" s="1126"/>
      <c r="AG27" s="1126"/>
      <c r="AH27" s="1126"/>
      <c r="AI27" s="1126"/>
      <c r="AJ27" s="1126"/>
      <c r="AK27" s="1126"/>
      <c r="AL27" s="1126"/>
      <c r="AM27" s="1126"/>
      <c r="AN27" s="1126"/>
      <c r="AO27" s="1126"/>
      <c r="AP27" s="1126"/>
      <c r="AQ27" s="1126"/>
      <c r="AR27" s="1126"/>
      <c r="AS27" s="1126"/>
      <c r="AT27" s="1126"/>
      <c r="AU27" s="1126"/>
      <c r="AV27" s="1126"/>
      <c r="AW27" s="1126"/>
      <c r="AX27" s="1126"/>
      <c r="AY27" s="1126"/>
      <c r="AZ27" s="1126"/>
      <c r="BA27" s="1126"/>
      <c r="BB27" s="1127"/>
      <c r="BC27" s="9"/>
      <c r="BD27" s="1"/>
    </row>
    <row r="28" spans="3:56" ht="13" thickBot="1">
      <c r="C28" s="63"/>
      <c r="D28" s="7"/>
      <c r="E28" s="7"/>
      <c r="F28" s="9"/>
      <c r="G28" s="7" t="s">
        <v>316</v>
      </c>
      <c r="H28" s="7"/>
      <c r="I28" s="7"/>
      <c r="J28" s="7"/>
      <c r="K28" s="7"/>
      <c r="L28" s="7"/>
      <c r="M28" s="7"/>
      <c r="N28" s="7"/>
      <c r="O28" s="64"/>
      <c r="P28" s="1082" t="s">
        <v>17</v>
      </c>
      <c r="Q28" s="1081"/>
      <c r="R28" s="63" t="s">
        <v>17</v>
      </c>
      <c r="S28" s="7"/>
      <c r="T28" s="64"/>
      <c r="U28" s="63"/>
      <c r="V28" s="7"/>
      <c r="W28" s="64"/>
      <c r="X28" s="63"/>
      <c r="Y28" s="7"/>
      <c r="Z28" s="64"/>
      <c r="AA28" s="53"/>
      <c r="AB28" s="7"/>
      <c r="AC28" s="54"/>
      <c r="AD28" s="54"/>
      <c r="AE28" s="945" t="s">
        <v>7</v>
      </c>
      <c r="AF28" s="946"/>
      <c r="AG28" s="946"/>
      <c r="AH28" s="946"/>
      <c r="AI28" s="946"/>
      <c r="AJ28" s="946"/>
      <c r="AK28" s="946"/>
      <c r="AL28" s="946"/>
      <c r="AM28" s="947"/>
      <c r="AN28" s="954">
        <v>43862</v>
      </c>
      <c r="AO28" s="955"/>
      <c r="AP28" s="955"/>
      <c r="AQ28" s="955"/>
      <c r="AR28" s="956"/>
      <c r="AS28" s="954">
        <v>43891</v>
      </c>
      <c r="AT28" s="955"/>
      <c r="AU28" s="955"/>
      <c r="AV28" s="955"/>
      <c r="AW28" s="956"/>
      <c r="AX28" s="951" t="s">
        <v>565</v>
      </c>
      <c r="AY28" s="952"/>
      <c r="AZ28" s="952"/>
      <c r="BA28" s="952"/>
      <c r="BB28" s="953"/>
      <c r="BC28" s="9"/>
      <c r="BD28" s="1"/>
    </row>
    <row r="29" spans="3:56" ht="13" thickBot="1">
      <c r="C29" s="63"/>
      <c r="D29" s="7"/>
      <c r="E29" s="7"/>
      <c r="F29" s="9"/>
      <c r="G29" s="7" t="s">
        <v>317</v>
      </c>
      <c r="H29" s="7"/>
      <c r="I29" s="7"/>
      <c r="J29" s="7"/>
      <c r="K29" s="7"/>
      <c r="L29" s="7"/>
      <c r="M29" s="7"/>
      <c r="N29" s="7"/>
      <c r="O29" s="64"/>
      <c r="P29" s="1113" t="s">
        <v>4</v>
      </c>
      <c r="Q29" s="1114"/>
      <c r="R29" s="1089">
        <f>VLOOKUP(Jahr_Wirtschaftsdaten,BWS_K_N!$A$150:$W$173,2,FALSE)</f>
        <v>22.628943191996466</v>
      </c>
      <c r="S29" s="1090"/>
      <c r="T29" s="1091"/>
      <c r="U29" s="1089">
        <f>VLOOKUP(Jahr_Wirtschaftsdaten,BWS_K_N!$A$150:$W$173,23,FALSE)</f>
        <v>25.06423476380558</v>
      </c>
      <c r="V29" s="1090"/>
      <c r="W29" s="1091"/>
      <c r="X29" s="63"/>
      <c r="Y29" s="7"/>
      <c r="Z29" s="64"/>
      <c r="AA29" s="7"/>
      <c r="AB29" s="7"/>
      <c r="AC29" s="54"/>
      <c r="AD29" s="54"/>
      <c r="AE29" s="948"/>
      <c r="AF29" s="949"/>
      <c r="AG29" s="949"/>
      <c r="AH29" s="949"/>
      <c r="AI29" s="949"/>
      <c r="AJ29" s="949"/>
      <c r="AK29" s="949"/>
      <c r="AL29" s="949"/>
      <c r="AM29" s="950"/>
      <c r="AN29" s="942" t="s">
        <v>20</v>
      </c>
      <c r="AO29" s="943"/>
      <c r="AP29" s="943"/>
      <c r="AQ29" s="943"/>
      <c r="AR29" s="943"/>
      <c r="AS29" s="943"/>
      <c r="AT29" s="943"/>
      <c r="AU29" s="943"/>
      <c r="AV29" s="943"/>
      <c r="AW29" s="943"/>
      <c r="AX29" s="943"/>
      <c r="AY29" s="943"/>
      <c r="AZ29" s="943"/>
      <c r="BA29" s="943"/>
      <c r="BB29" s="944"/>
      <c r="BC29" s="9"/>
      <c r="BD29" s="1"/>
    </row>
    <row r="30" spans="3:56" ht="13" thickBot="1">
      <c r="C30" s="63"/>
      <c r="D30" s="7"/>
      <c r="E30" s="7"/>
      <c r="F30" s="7" t="s">
        <v>318</v>
      </c>
      <c r="G30" s="7"/>
      <c r="H30" s="7"/>
      <c r="I30" s="7"/>
      <c r="J30" s="7"/>
      <c r="K30" s="7"/>
      <c r="L30" s="7"/>
      <c r="M30" s="7"/>
      <c r="N30" s="7"/>
      <c r="O30" s="64"/>
      <c r="P30" s="1115" t="s">
        <v>17</v>
      </c>
      <c r="Q30" s="1116"/>
      <c r="R30" s="1117" t="s">
        <v>17</v>
      </c>
      <c r="S30" s="1118"/>
      <c r="T30" s="136"/>
      <c r="U30" s="1119" t="s">
        <v>17</v>
      </c>
      <c r="V30" s="1120"/>
      <c r="W30" s="136"/>
      <c r="X30" s="63"/>
      <c r="Y30" s="7"/>
      <c r="Z30" s="64"/>
      <c r="AA30" s="7"/>
      <c r="AB30" s="7"/>
      <c r="AC30" s="54"/>
      <c r="AD30" s="54"/>
      <c r="AE30" s="1121" t="s">
        <v>148</v>
      </c>
      <c r="AF30" s="1122"/>
      <c r="AG30" s="1122"/>
      <c r="AH30" s="1122"/>
      <c r="AI30" s="1122"/>
      <c r="AJ30" s="1122"/>
      <c r="AK30" s="1122"/>
      <c r="AL30" s="1122"/>
      <c r="AM30" s="1122"/>
      <c r="AN30" s="1122"/>
      <c r="AO30" s="1122"/>
      <c r="AP30" s="1122"/>
      <c r="AQ30" s="1122"/>
      <c r="AR30" s="1122"/>
      <c r="AS30" s="1122"/>
      <c r="AT30" s="1122"/>
      <c r="AU30" s="1122"/>
      <c r="AV30" s="1122"/>
      <c r="AW30" s="1122"/>
      <c r="AX30" s="1122"/>
      <c r="AY30" s="1122"/>
      <c r="AZ30" s="1122"/>
      <c r="BA30" s="1122"/>
      <c r="BB30" s="1123"/>
      <c r="BC30" s="9"/>
      <c r="BD30" s="1"/>
    </row>
    <row r="31" spans="3:56" ht="13" thickBot="1">
      <c r="C31" s="63"/>
      <c r="D31" s="7"/>
      <c r="E31" s="7"/>
      <c r="F31" s="9"/>
      <c r="G31" s="7" t="s">
        <v>319</v>
      </c>
      <c r="H31" s="7"/>
      <c r="I31" s="7"/>
      <c r="J31" s="7"/>
      <c r="K31" s="7"/>
      <c r="L31" s="7"/>
      <c r="M31" s="7"/>
      <c r="N31" s="7"/>
      <c r="O31" s="64"/>
      <c r="P31" s="1115" t="s">
        <v>4</v>
      </c>
      <c r="Q31" s="1116"/>
      <c r="R31" s="1089">
        <f>VLOOKUP(Jahr_Wirtschaftsdaten,BWS_O_T!$A$150:$W$173,2,FALSE)</f>
        <v>18.155287578130824</v>
      </c>
      <c r="S31" s="1090"/>
      <c r="T31" s="1091"/>
      <c r="U31" s="1089">
        <f>VLOOKUP(Jahr_Wirtschaftsdaten,BWS_O_T!$A$150:$W$173,23,FALSE)</f>
        <v>22.324199405744469</v>
      </c>
      <c r="V31" s="1090"/>
      <c r="W31" s="1091"/>
      <c r="X31" s="63"/>
      <c r="Y31" s="7"/>
      <c r="Z31" s="64"/>
      <c r="AA31" s="7"/>
      <c r="AB31" s="7"/>
      <c r="AC31" s="54"/>
      <c r="AD31" s="54"/>
      <c r="AE31" s="960" t="s">
        <v>15</v>
      </c>
      <c r="AF31" s="961"/>
      <c r="AG31" s="961"/>
      <c r="AH31" s="961"/>
      <c r="AI31" s="961"/>
      <c r="AJ31" s="961"/>
      <c r="AK31" s="961"/>
      <c r="AL31" s="961"/>
      <c r="AM31" s="962"/>
      <c r="AN31" s="926" t="e">
        <f>'BAU-BW'!#REF!</f>
        <v>#REF!</v>
      </c>
      <c r="AO31" s="927"/>
      <c r="AP31" s="927"/>
      <c r="AQ31" s="927"/>
      <c r="AR31" s="928"/>
      <c r="AS31" s="983" t="e">
        <f>'BAU-BW'!#REF!</f>
        <v>#REF!</v>
      </c>
      <c r="AT31" s="983"/>
      <c r="AU31" s="983"/>
      <c r="AV31" s="983"/>
      <c r="AW31" s="983"/>
      <c r="AX31" s="926" t="e">
        <f>'BAU-BW'!#REF!</f>
        <v>#REF!</v>
      </c>
      <c r="AY31" s="927"/>
      <c r="AZ31" s="927"/>
      <c r="BA31" s="927"/>
      <c r="BB31" s="928"/>
      <c r="BC31" s="9"/>
      <c r="BD31" s="1"/>
    </row>
    <row r="32" spans="3:56" ht="13" thickBot="1">
      <c r="C32" s="63"/>
      <c r="D32" s="45" t="s">
        <v>21</v>
      </c>
      <c r="E32" s="7"/>
      <c r="F32" s="7"/>
      <c r="G32" s="7"/>
      <c r="H32" s="7"/>
      <c r="I32" s="7"/>
      <c r="J32" s="7"/>
      <c r="K32" s="7"/>
      <c r="L32" s="7"/>
      <c r="M32" s="7"/>
      <c r="N32" s="7"/>
      <c r="O32" s="64"/>
      <c r="P32" s="1082" t="s">
        <v>2</v>
      </c>
      <c r="Q32" s="1081"/>
      <c r="R32" s="1128">
        <f>'EX-18'!V13/1000000000</f>
        <v>0</v>
      </c>
      <c r="S32" s="1129"/>
      <c r="T32" s="1130"/>
      <c r="U32" s="1128">
        <f>'EX-18'!X13/1000000000</f>
        <v>0</v>
      </c>
      <c r="V32" s="1129"/>
      <c r="W32" s="1130"/>
      <c r="X32" s="1131" t="e">
        <f>R32/U32*100</f>
        <v>#DIV/0!</v>
      </c>
      <c r="Y32" s="1132"/>
      <c r="Z32" s="1133"/>
      <c r="AA32" s="7"/>
      <c r="AB32" s="54"/>
      <c r="AC32" s="54"/>
      <c r="AD32" s="54"/>
      <c r="AE32" s="1134" t="s">
        <v>14</v>
      </c>
      <c r="AF32" s="1135"/>
      <c r="AG32" s="1135"/>
      <c r="AH32" s="1135"/>
      <c r="AI32" s="1135"/>
      <c r="AJ32" s="1135"/>
      <c r="AK32" s="1135"/>
      <c r="AL32" s="1135"/>
      <c r="AM32" s="1136"/>
      <c r="AN32" s="1137">
        <f>'BAU-DE'!Y46</f>
        <v>0</v>
      </c>
      <c r="AO32" s="1138"/>
      <c r="AP32" s="1138"/>
      <c r="AQ32" s="1138"/>
      <c r="AR32" s="1138"/>
      <c r="AS32" s="1139">
        <f>'BAU-DE'!Y47</f>
        <v>0</v>
      </c>
      <c r="AT32" s="1140"/>
      <c r="AU32" s="1140"/>
      <c r="AV32" s="1140"/>
      <c r="AW32" s="1141"/>
      <c r="AX32" s="1138">
        <f>'BAU-DE'!Y48</f>
        <v>0</v>
      </c>
      <c r="AY32" s="1138"/>
      <c r="AZ32" s="1138"/>
      <c r="BA32" s="1138"/>
      <c r="BB32" s="1142"/>
      <c r="BC32" s="9"/>
      <c r="BD32" s="50"/>
    </row>
    <row r="33" spans="3:56" ht="13" thickBot="1">
      <c r="C33" s="63"/>
      <c r="D33" s="54"/>
      <c r="E33" s="7" t="s">
        <v>320</v>
      </c>
      <c r="F33" s="7"/>
      <c r="G33" s="7"/>
      <c r="H33" s="7"/>
      <c r="I33" s="7"/>
      <c r="J33" s="7"/>
      <c r="K33" s="7"/>
      <c r="L33" s="7"/>
      <c r="M33" s="7"/>
      <c r="N33" s="7"/>
      <c r="O33" s="64"/>
      <c r="P33" s="1082" t="s">
        <v>4</v>
      </c>
      <c r="Q33" s="1081"/>
      <c r="R33" s="1143" t="e">
        <f>'EX-18'!V13/(BIPnom!B38*10000)</f>
        <v>#DIV/0!</v>
      </c>
      <c r="S33" s="1144"/>
      <c r="T33" s="1145"/>
      <c r="U33" s="1146" t="e">
        <f>'EX-18'!M27/(BIPnom!W38*10)</f>
        <v>#DIV/0!</v>
      </c>
      <c r="V33" s="1147"/>
      <c r="W33" s="284" t="s">
        <v>5</v>
      </c>
      <c r="X33" s="63"/>
      <c r="Y33" s="7"/>
      <c r="Z33" s="64"/>
      <c r="AA33" s="7"/>
      <c r="AB33" s="7"/>
      <c r="AC33" s="54"/>
      <c r="AD33" s="54"/>
      <c r="AE33" s="963" t="s">
        <v>12</v>
      </c>
      <c r="AF33" s="964"/>
      <c r="AG33" s="964"/>
      <c r="AH33" s="964"/>
      <c r="AI33" s="964"/>
      <c r="AJ33" s="964"/>
      <c r="AK33" s="964"/>
      <c r="AL33" s="964"/>
      <c r="AM33" s="964"/>
      <c r="AN33" s="964"/>
      <c r="AO33" s="964"/>
      <c r="AP33" s="964"/>
      <c r="AQ33" s="964"/>
      <c r="AR33" s="964"/>
      <c r="AS33" s="964"/>
      <c r="AT33" s="964"/>
      <c r="AU33" s="964"/>
      <c r="AV33" s="964"/>
      <c r="AW33" s="964"/>
      <c r="AX33" s="964"/>
      <c r="AY33" s="964"/>
      <c r="AZ33" s="964"/>
      <c r="BA33" s="964"/>
      <c r="BB33" s="965"/>
      <c r="BC33" s="9"/>
      <c r="BD33" s="1"/>
    </row>
    <row r="34" spans="3:56" ht="13" thickBot="1">
      <c r="C34" s="63"/>
      <c r="D34" s="45" t="s">
        <v>321</v>
      </c>
      <c r="E34" s="7"/>
      <c r="F34" s="7"/>
      <c r="G34" s="7"/>
      <c r="H34" s="7"/>
      <c r="I34" s="7"/>
      <c r="J34" s="7"/>
      <c r="K34" s="7"/>
      <c r="L34" s="7"/>
      <c r="M34" s="7"/>
      <c r="N34" s="7"/>
      <c r="O34" s="64"/>
      <c r="P34" s="1082" t="s">
        <v>4</v>
      </c>
      <c r="Q34" s="1081"/>
      <c r="R34" s="920" t="e">
        <f>('EX-18'!C82/'EX-18'!B82)*100</f>
        <v>#DIV/0!</v>
      </c>
      <c r="S34" s="921"/>
      <c r="T34" s="922"/>
      <c r="U34" s="920" t="e">
        <f>('EX-18'!R48/'EX-18'!P48)*100</f>
        <v>#DIV/0!</v>
      </c>
      <c r="V34" s="921"/>
      <c r="W34" s="922"/>
      <c r="X34" s="63"/>
      <c r="Y34" s="7"/>
      <c r="Z34" s="64"/>
      <c r="AA34" s="7"/>
      <c r="AB34" s="7"/>
      <c r="AC34" s="54"/>
      <c r="AD34" s="54"/>
      <c r="AE34" s="960" t="s">
        <v>16</v>
      </c>
      <c r="AF34" s="961"/>
      <c r="AG34" s="961"/>
      <c r="AH34" s="961"/>
      <c r="AI34" s="961"/>
      <c r="AJ34" s="961"/>
      <c r="AK34" s="961"/>
      <c r="AL34" s="961"/>
      <c r="AM34" s="962"/>
      <c r="AN34" s="926" t="e">
        <f>'BAU-BW'!#REF!</f>
        <v>#REF!</v>
      </c>
      <c r="AO34" s="927"/>
      <c r="AP34" s="927"/>
      <c r="AQ34" s="927"/>
      <c r="AR34" s="928"/>
      <c r="AS34" s="983" t="e">
        <f>'BAU-BW'!#REF!</f>
        <v>#REF!</v>
      </c>
      <c r="AT34" s="983"/>
      <c r="AU34" s="983"/>
      <c r="AV34" s="983"/>
      <c r="AW34" s="983"/>
      <c r="AX34" s="926" t="e">
        <f>'BAU-BW'!#REF!</f>
        <v>#REF!</v>
      </c>
      <c r="AY34" s="927"/>
      <c r="AZ34" s="927"/>
      <c r="BA34" s="927"/>
      <c r="BB34" s="928"/>
      <c r="BC34" s="9"/>
      <c r="BD34" s="1"/>
    </row>
    <row r="35" spans="3:56" ht="13" thickBot="1">
      <c r="C35" s="66"/>
      <c r="D35" s="48" t="s">
        <v>322</v>
      </c>
      <c r="E35" s="48"/>
      <c r="F35" s="48"/>
      <c r="G35" s="48"/>
      <c r="H35" s="7"/>
      <c r="I35" s="7"/>
      <c r="J35" s="7"/>
      <c r="K35" s="7"/>
      <c r="L35" s="7"/>
      <c r="M35" s="7"/>
      <c r="N35" s="7"/>
      <c r="O35" s="64"/>
      <c r="P35" s="63"/>
      <c r="Q35" s="64"/>
      <c r="R35" s="63"/>
      <c r="S35" s="7"/>
      <c r="T35" s="64"/>
      <c r="U35" s="63"/>
      <c r="V35" s="7"/>
      <c r="W35" s="64"/>
      <c r="X35" s="63"/>
      <c r="Y35" s="7"/>
      <c r="Z35" s="64"/>
      <c r="AA35" s="7"/>
      <c r="AB35" s="7"/>
      <c r="AC35" s="54"/>
      <c r="AD35" s="54"/>
      <c r="AE35" s="1134" t="s">
        <v>14</v>
      </c>
      <c r="AF35" s="1135"/>
      <c r="AG35" s="1135"/>
      <c r="AH35" s="1135"/>
      <c r="AI35" s="1135"/>
      <c r="AJ35" s="1135"/>
      <c r="AK35" s="1135"/>
      <c r="AL35" s="1135"/>
      <c r="AM35" s="1136"/>
      <c r="AN35" s="1137">
        <f>'BAU-DE'!C46</f>
        <v>0</v>
      </c>
      <c r="AO35" s="1138"/>
      <c r="AP35" s="1138"/>
      <c r="AQ35" s="1138"/>
      <c r="AR35" s="1138"/>
      <c r="AS35" s="1139">
        <f>'BAU-DE'!C47</f>
        <v>0</v>
      </c>
      <c r="AT35" s="1140"/>
      <c r="AU35" s="1140"/>
      <c r="AV35" s="1140"/>
      <c r="AW35" s="1141"/>
      <c r="AX35" s="1138">
        <f>'BAU-DE'!C48</f>
        <v>275896</v>
      </c>
      <c r="AY35" s="1138"/>
      <c r="AZ35" s="1138"/>
      <c r="BA35" s="1138"/>
      <c r="BB35" s="1142"/>
      <c r="BC35" s="9"/>
      <c r="BD35" s="1"/>
    </row>
    <row r="36" spans="3:56" ht="13" thickBot="1">
      <c r="C36" s="63" t="s">
        <v>17</v>
      </c>
      <c r="D36" s="7"/>
      <c r="E36" s="7"/>
      <c r="F36" s="7"/>
      <c r="G36" s="7"/>
      <c r="H36" s="7"/>
      <c r="I36" s="7"/>
      <c r="J36" s="7"/>
      <c r="K36" s="7"/>
      <c r="L36" s="7"/>
      <c r="M36" s="7"/>
      <c r="N36" s="4"/>
      <c r="O36" s="65"/>
      <c r="P36" s="72"/>
      <c r="Q36" s="65"/>
      <c r="R36" s="63"/>
      <c r="S36" s="7"/>
      <c r="T36" s="64"/>
      <c r="U36" s="79"/>
      <c r="V36" s="47"/>
      <c r="W36" s="64"/>
      <c r="X36" s="63"/>
      <c r="Y36" s="7"/>
      <c r="Z36" s="64"/>
      <c r="AA36" s="54"/>
      <c r="AB36" s="54"/>
      <c r="AC36" s="54"/>
      <c r="AD36" s="54"/>
      <c r="AE36" s="43"/>
      <c r="AF36" s="43"/>
      <c r="AG36" s="43"/>
      <c r="AH36" s="43"/>
      <c r="AI36" s="43"/>
      <c r="AJ36" s="43"/>
      <c r="AK36" s="43"/>
      <c r="AL36" s="54"/>
      <c r="AM36" s="54"/>
      <c r="AN36" s="1124"/>
      <c r="AO36" s="1124"/>
      <c r="AP36" s="1124"/>
      <c r="AQ36" s="1124"/>
      <c r="AR36" s="1124"/>
      <c r="AS36" s="1124"/>
      <c r="AT36" s="1124"/>
      <c r="AU36" s="1124"/>
      <c r="AV36" s="1124"/>
      <c r="AW36" s="1124"/>
      <c r="AX36" s="1124"/>
      <c r="AY36" s="1124"/>
      <c r="AZ36" s="1124"/>
      <c r="BA36" s="1124"/>
      <c r="BB36" s="1124"/>
      <c r="BC36" s="9"/>
      <c r="BD36" s="1"/>
    </row>
    <row r="37" spans="3:56" ht="13.5" thickBot="1">
      <c r="C37" s="63"/>
      <c r="D37" s="45" t="s">
        <v>323</v>
      </c>
      <c r="E37" s="7"/>
      <c r="F37" s="7"/>
      <c r="G37" s="7"/>
      <c r="H37" s="7"/>
      <c r="I37" s="7"/>
      <c r="J37" s="7"/>
      <c r="K37" s="7"/>
      <c r="L37" s="7"/>
      <c r="M37" s="7"/>
      <c r="N37" s="7"/>
      <c r="O37" s="64"/>
      <c r="P37" s="1082" t="s">
        <v>24</v>
      </c>
      <c r="Q37" s="1081"/>
      <c r="R37" s="1148">
        <f>Patente!D7</f>
        <v>19</v>
      </c>
      <c r="S37" s="1149"/>
      <c r="T37" s="1150"/>
      <c r="U37" s="1148">
        <f>Patente!D23</f>
        <v>0</v>
      </c>
      <c r="V37" s="1149"/>
      <c r="W37" s="1150"/>
      <c r="X37" s="1151"/>
      <c r="Y37" s="1152"/>
      <c r="Z37" s="64"/>
      <c r="AA37" s="7"/>
      <c r="AB37" s="7"/>
      <c r="AC37" s="54"/>
      <c r="AD37" s="54"/>
      <c r="AE37" s="1125" t="s">
        <v>290</v>
      </c>
      <c r="AF37" s="1126"/>
      <c r="AG37" s="1126"/>
      <c r="AH37" s="1126"/>
      <c r="AI37" s="1126"/>
      <c r="AJ37" s="1126"/>
      <c r="AK37" s="1126"/>
      <c r="AL37" s="1126"/>
      <c r="AM37" s="1126"/>
      <c r="AN37" s="1126"/>
      <c r="AO37" s="1126"/>
      <c r="AP37" s="1126"/>
      <c r="AQ37" s="1126"/>
      <c r="AR37" s="1126"/>
      <c r="AS37" s="1126"/>
      <c r="AT37" s="1126"/>
      <c r="AU37" s="1126"/>
      <c r="AV37" s="1126"/>
      <c r="AW37" s="1126"/>
      <c r="AX37" s="1126"/>
      <c r="AY37" s="1126"/>
      <c r="AZ37" s="1126"/>
      <c r="BA37" s="1126"/>
      <c r="BB37" s="1127"/>
      <c r="BC37" s="9"/>
      <c r="BD37" s="1"/>
    </row>
    <row r="38" spans="3:56" ht="13" thickBot="1">
      <c r="C38" s="67"/>
      <c r="D38" s="68" t="s">
        <v>324</v>
      </c>
      <c r="E38" s="69"/>
      <c r="F38" s="69"/>
      <c r="G38" s="69"/>
      <c r="H38" s="70"/>
      <c r="I38" s="70"/>
      <c r="J38" s="70"/>
      <c r="K38" s="70"/>
      <c r="L38" s="70"/>
      <c r="M38" s="70"/>
      <c r="N38" s="70"/>
      <c r="O38" s="71"/>
      <c r="P38" s="1153" t="s">
        <v>26</v>
      </c>
      <c r="Q38" s="1154"/>
      <c r="R38" s="1155">
        <f>ALO_17!K21</f>
        <v>0</v>
      </c>
      <c r="S38" s="1156"/>
      <c r="T38" s="1157"/>
      <c r="U38" s="1158">
        <f>ALO_17!B21</f>
        <v>0</v>
      </c>
      <c r="V38" s="1159"/>
      <c r="W38" s="71"/>
      <c r="X38" s="80"/>
      <c r="Y38" s="70"/>
      <c r="Z38" s="71"/>
      <c r="AA38" s="7"/>
      <c r="AB38" s="7"/>
      <c r="AC38" s="54"/>
      <c r="AD38" s="54"/>
      <c r="AE38" s="945" t="s">
        <v>10</v>
      </c>
      <c r="AF38" s="946"/>
      <c r="AG38" s="946"/>
      <c r="AH38" s="946"/>
      <c r="AI38" s="946"/>
      <c r="AJ38" s="946"/>
      <c r="AK38" s="946"/>
      <c r="AL38" s="946"/>
      <c r="AM38" s="947"/>
      <c r="AN38" s="954">
        <v>43862</v>
      </c>
      <c r="AO38" s="955"/>
      <c r="AP38" s="955"/>
      <c r="AQ38" s="955"/>
      <c r="AR38" s="956"/>
      <c r="AS38" s="954">
        <v>43891</v>
      </c>
      <c r="AT38" s="955"/>
      <c r="AU38" s="955"/>
      <c r="AV38" s="955"/>
      <c r="AW38" s="956"/>
      <c r="AX38" s="951" t="s">
        <v>565</v>
      </c>
      <c r="AY38" s="952"/>
      <c r="AZ38" s="952"/>
      <c r="BA38" s="952"/>
      <c r="BB38" s="953"/>
      <c r="BC38" s="9"/>
      <c r="BD38" s="1"/>
    </row>
    <row r="39" spans="3:56" ht="13" thickBot="1">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3"/>
      <c r="AE39" s="948"/>
      <c r="AF39" s="949"/>
      <c r="AG39" s="949"/>
      <c r="AH39" s="949"/>
      <c r="AI39" s="949"/>
      <c r="AJ39" s="949"/>
      <c r="AK39" s="949"/>
      <c r="AL39" s="949"/>
      <c r="AM39" s="950"/>
      <c r="AN39" s="942" t="s">
        <v>20</v>
      </c>
      <c r="AO39" s="943"/>
      <c r="AP39" s="943"/>
      <c r="AQ39" s="943"/>
      <c r="AR39" s="943"/>
      <c r="AS39" s="943"/>
      <c r="AT39" s="943"/>
      <c r="AU39" s="943"/>
      <c r="AV39" s="943"/>
      <c r="AW39" s="943"/>
      <c r="AX39" s="943"/>
      <c r="AY39" s="943"/>
      <c r="AZ39" s="943"/>
      <c r="BA39" s="943"/>
      <c r="BB39" s="944"/>
      <c r="BC39" s="9"/>
      <c r="BD39" s="1"/>
    </row>
    <row r="40" spans="3:56" ht="13.5" thickBot="1">
      <c r="C40" s="1076" t="s">
        <v>325</v>
      </c>
      <c r="D40" s="1077"/>
      <c r="E40" s="1077"/>
      <c r="F40" s="1077"/>
      <c r="G40" s="1077"/>
      <c r="H40" s="1077"/>
      <c r="I40" s="1077"/>
      <c r="J40" s="1077"/>
      <c r="K40" s="1077"/>
      <c r="L40" s="1077"/>
      <c r="M40" s="1077"/>
      <c r="N40" s="1077"/>
      <c r="O40" s="1163"/>
      <c r="P40" s="84"/>
      <c r="Q40" s="85"/>
      <c r="R40" s="1164" t="s">
        <v>19</v>
      </c>
      <c r="S40" s="1165"/>
      <c r="T40" s="1166"/>
      <c r="U40" s="1164" t="s">
        <v>6</v>
      </c>
      <c r="V40" s="1165"/>
      <c r="W40" s="1166"/>
      <c r="X40" s="1164" t="s">
        <v>0</v>
      </c>
      <c r="Y40" s="1165"/>
      <c r="Z40" s="1166"/>
      <c r="AA40" s="5"/>
      <c r="AB40" s="5"/>
      <c r="AC40" s="54"/>
      <c r="AD40" s="53"/>
      <c r="AE40" s="960" t="s">
        <v>15</v>
      </c>
      <c r="AF40" s="961"/>
      <c r="AG40" s="961"/>
      <c r="AH40" s="961"/>
      <c r="AI40" s="961"/>
      <c r="AJ40" s="961"/>
      <c r="AK40" s="961"/>
      <c r="AL40" s="961"/>
      <c r="AM40" s="962"/>
      <c r="AN40" s="926">
        <f>EZH_BW!G12</f>
        <v>5.8</v>
      </c>
      <c r="AO40" s="927"/>
      <c r="AP40" s="927"/>
      <c r="AQ40" s="927"/>
      <c r="AR40" s="928"/>
      <c r="AS40" s="983">
        <f>EZH_BW!G13</f>
        <v>-0.6</v>
      </c>
      <c r="AT40" s="983"/>
      <c r="AU40" s="983"/>
      <c r="AV40" s="983"/>
      <c r="AW40" s="983"/>
      <c r="AX40" s="926">
        <f>(SUM(EZH_BW!F11:F13)/SUM(EZH_BW!F24:F26)-1)*100</f>
        <v>0.66425120772943824</v>
      </c>
      <c r="AY40" s="927"/>
      <c r="AZ40" s="927"/>
      <c r="BA40" s="927"/>
      <c r="BB40" s="928"/>
      <c r="BC40" s="9"/>
      <c r="BD40" s="1"/>
    </row>
    <row r="41" spans="3:56" ht="13" thickBot="1">
      <c r="C41" s="1160" t="s">
        <v>18</v>
      </c>
      <c r="D41" s="1161"/>
      <c r="E41" s="1161"/>
      <c r="F41" s="1161"/>
      <c r="G41" s="1161"/>
      <c r="H41" s="1161"/>
      <c r="I41" s="1161"/>
      <c r="J41" s="1161"/>
      <c r="K41" s="1161"/>
      <c r="L41" s="1161"/>
      <c r="M41" s="1161"/>
      <c r="N41" s="1161"/>
      <c r="O41" s="1162"/>
      <c r="P41" s="63"/>
      <c r="Q41" s="64"/>
      <c r="R41" s="1167"/>
      <c r="S41" s="1168"/>
      <c r="T41" s="1169"/>
      <c r="U41" s="1167"/>
      <c r="V41" s="1168"/>
      <c r="W41" s="1169"/>
      <c r="X41" s="1167"/>
      <c r="Y41" s="1168"/>
      <c r="Z41" s="1169"/>
      <c r="AA41" s="5"/>
      <c r="AB41" s="5"/>
      <c r="AC41" s="54"/>
      <c r="AD41" s="53"/>
      <c r="AE41" s="957" t="s">
        <v>14</v>
      </c>
      <c r="AF41" s="958"/>
      <c r="AG41" s="958"/>
      <c r="AH41" s="958"/>
      <c r="AI41" s="958"/>
      <c r="AJ41" s="958"/>
      <c r="AK41" s="958"/>
      <c r="AL41" s="958"/>
      <c r="AM41" s="959"/>
      <c r="AN41" s="998">
        <f>EZH_D!D26</f>
        <v>1.3</v>
      </c>
      <c r="AO41" s="999"/>
      <c r="AP41" s="999"/>
      <c r="AQ41" s="999"/>
      <c r="AR41" s="999"/>
      <c r="AS41" s="926">
        <f>EZH_D!D27</f>
        <v>-2.1</v>
      </c>
      <c r="AT41" s="927"/>
      <c r="AU41" s="927"/>
      <c r="AV41" s="927"/>
      <c r="AW41" s="928"/>
      <c r="AX41" s="999">
        <f>(SUM(EZH_D!C25:C27)/SUM(EZH_D!C13:C15)-1)*100</f>
        <v>-1.3310185185185119</v>
      </c>
      <c r="AY41" s="999"/>
      <c r="AZ41" s="999"/>
      <c r="BA41" s="999"/>
      <c r="BB41" s="1000"/>
      <c r="BC41" s="9"/>
      <c r="BD41" s="1"/>
    </row>
    <row r="42" spans="3:56" ht="13" thickBot="1">
      <c r="C42" s="80" t="s">
        <v>17</v>
      </c>
      <c r="D42" s="70"/>
      <c r="E42" s="70"/>
      <c r="F42" s="70"/>
      <c r="G42" s="70"/>
      <c r="H42" s="70"/>
      <c r="I42" s="70"/>
      <c r="J42" s="70"/>
      <c r="K42" s="70"/>
      <c r="L42" s="70"/>
      <c r="M42" s="70"/>
      <c r="N42" s="83"/>
      <c r="O42" s="74"/>
      <c r="P42" s="73"/>
      <c r="Q42" s="74"/>
      <c r="R42" s="80"/>
      <c r="S42" s="70"/>
      <c r="T42" s="71"/>
      <c r="U42" s="86"/>
      <c r="V42" s="87"/>
      <c r="W42" s="71"/>
      <c r="X42" s="80"/>
      <c r="Y42" s="70"/>
      <c r="Z42" s="71"/>
      <c r="AA42" s="54"/>
      <c r="AB42" s="54"/>
      <c r="AC42" s="54"/>
      <c r="AD42" s="54"/>
      <c r="AE42" s="91"/>
      <c r="AF42" s="91"/>
      <c r="AG42" s="91"/>
      <c r="AH42" s="91"/>
      <c r="AI42" s="91"/>
      <c r="AJ42" s="91"/>
      <c r="AK42" s="91"/>
      <c r="AL42" s="92"/>
      <c r="AM42" s="92"/>
      <c r="AN42" s="921"/>
      <c r="AO42" s="921"/>
      <c r="AP42" s="921"/>
      <c r="AQ42" s="921"/>
      <c r="AR42" s="921"/>
      <c r="AS42" s="921"/>
      <c r="AT42" s="921"/>
      <c r="AU42" s="921"/>
      <c r="AV42" s="921"/>
      <c r="AW42" s="921"/>
      <c r="AX42" s="921"/>
      <c r="AY42" s="921"/>
      <c r="AZ42" s="921"/>
      <c r="BA42" s="921"/>
      <c r="BB42" s="921"/>
      <c r="BC42" s="9"/>
      <c r="BD42" s="1"/>
    </row>
    <row r="43" spans="3:56" ht="13.5" thickBot="1">
      <c r="C43" s="1170">
        <v>2015</v>
      </c>
      <c r="D43" s="1171"/>
      <c r="E43" s="1171"/>
      <c r="F43" s="1171"/>
      <c r="G43" s="1171"/>
      <c r="H43" s="1171"/>
      <c r="I43" s="1171"/>
      <c r="J43" s="1171"/>
      <c r="K43" s="1171"/>
      <c r="L43" s="1171"/>
      <c r="M43" s="1171"/>
      <c r="N43" s="1171"/>
      <c r="O43" s="1172"/>
      <c r="P43" s="1113" t="s">
        <v>4</v>
      </c>
      <c r="Q43" s="1114"/>
      <c r="R43" s="1106">
        <f>VLOOKUP($C43,BIPreal!$A$6:$W$33,2,FALSE)</f>
        <v>2.5307619752328985</v>
      </c>
      <c r="S43" s="1107"/>
      <c r="T43" s="1108"/>
      <c r="U43" s="1106">
        <f>VLOOKUP($C43,BIPreal!$A$6:$W$33,3,FALSE)</f>
        <v>1.75533644908071</v>
      </c>
      <c r="V43" s="1107"/>
      <c r="W43" s="1108"/>
      <c r="X43" s="1106">
        <f>VLOOKUP($C43,BIPreal!$A$6:$W$33,18,FALSE)</f>
        <v>1.4919313914543795</v>
      </c>
      <c r="Y43" s="1107"/>
      <c r="Z43" s="1108"/>
      <c r="AA43" s="7"/>
      <c r="AB43" s="4"/>
      <c r="AC43" s="54"/>
      <c r="AD43" s="53"/>
      <c r="AE43" s="1125" t="s">
        <v>334</v>
      </c>
      <c r="AF43" s="1126"/>
      <c r="AG43" s="1126"/>
      <c r="AH43" s="1126"/>
      <c r="AI43" s="1126"/>
      <c r="AJ43" s="1126"/>
      <c r="AK43" s="1126"/>
      <c r="AL43" s="1126"/>
      <c r="AM43" s="1126"/>
      <c r="AN43" s="1126"/>
      <c r="AO43" s="1126"/>
      <c r="AP43" s="1126"/>
      <c r="AQ43" s="1126"/>
      <c r="AR43" s="1126"/>
      <c r="AS43" s="1126"/>
      <c r="AT43" s="1126"/>
      <c r="AU43" s="1126"/>
      <c r="AV43" s="1126"/>
      <c r="AW43" s="1126"/>
      <c r="AX43" s="1126"/>
      <c r="AY43" s="1126"/>
      <c r="AZ43" s="1126"/>
      <c r="BA43" s="1126"/>
      <c r="BB43" s="1127"/>
      <c r="BC43" s="9"/>
      <c r="BD43" s="1"/>
    </row>
    <row r="44" spans="3:56" ht="13" thickBot="1">
      <c r="C44" s="1173">
        <v>2016</v>
      </c>
      <c r="D44" s="1174"/>
      <c r="E44" s="1174"/>
      <c r="F44" s="1174"/>
      <c r="G44" s="1174"/>
      <c r="H44" s="1174"/>
      <c r="I44" s="1174"/>
      <c r="J44" s="1174"/>
      <c r="K44" s="1174"/>
      <c r="L44" s="1174"/>
      <c r="M44" s="1174"/>
      <c r="N44" s="1174"/>
      <c r="O44" s="1175"/>
      <c r="P44" s="1113" t="s">
        <v>4</v>
      </c>
      <c r="Q44" s="1114"/>
      <c r="R44" s="1089">
        <f>VLOOKUP($C44,BIPreal!$A$6:$W$33,2,FALSE)</f>
        <v>1.0565063415286284</v>
      </c>
      <c r="S44" s="1090"/>
      <c r="T44" s="1091"/>
      <c r="U44" s="1089">
        <f>VLOOKUP($C44,BIPreal!$A$6:$W$33,3,FALSE)</f>
        <v>2.5177960915576754</v>
      </c>
      <c r="V44" s="1090"/>
      <c r="W44" s="1091"/>
      <c r="X44" s="1089">
        <f>VLOOKUP($C44,BIPreal!$A$6:$W$33,18,FALSE)</f>
        <v>2.23</v>
      </c>
      <c r="Y44" s="1090"/>
      <c r="Z44" s="1091"/>
      <c r="AA44" s="7"/>
      <c r="AB44" s="4"/>
      <c r="AC44" s="54"/>
      <c r="AD44" s="53"/>
      <c r="AE44" s="93"/>
      <c r="AF44" s="94"/>
      <c r="AG44" s="94"/>
      <c r="AH44" s="94"/>
      <c r="AI44" s="94"/>
      <c r="AJ44" s="94"/>
      <c r="AK44" s="94"/>
      <c r="AL44" s="94"/>
      <c r="AM44" s="95"/>
      <c r="AN44" s="954">
        <v>43862</v>
      </c>
      <c r="AO44" s="955"/>
      <c r="AP44" s="955"/>
      <c r="AQ44" s="955"/>
      <c r="AR44" s="956"/>
      <c r="AS44" s="954">
        <v>43891</v>
      </c>
      <c r="AT44" s="955"/>
      <c r="AU44" s="955"/>
      <c r="AV44" s="955"/>
      <c r="AW44" s="956"/>
      <c r="AX44" s="951" t="s">
        <v>565</v>
      </c>
      <c r="AY44" s="952"/>
      <c r="AZ44" s="952"/>
      <c r="BA44" s="952"/>
      <c r="BB44" s="953"/>
      <c r="BC44" s="9"/>
      <c r="BD44" s="1"/>
    </row>
    <row r="45" spans="3:56" ht="13" thickBot="1">
      <c r="C45" s="1173">
        <v>2017</v>
      </c>
      <c r="D45" s="1174"/>
      <c r="E45" s="1174"/>
      <c r="F45" s="1174"/>
      <c r="G45" s="1174"/>
      <c r="H45" s="1174"/>
      <c r="I45" s="1174"/>
      <c r="J45" s="1174"/>
      <c r="K45" s="1174"/>
      <c r="L45" s="1174"/>
      <c r="M45" s="1174"/>
      <c r="N45" s="1174"/>
      <c r="O45" s="1175"/>
      <c r="P45" s="1113" t="s">
        <v>4</v>
      </c>
      <c r="Q45" s="1114"/>
      <c r="R45" s="1089">
        <f>VLOOKUP($C45,BIPreal!$A$6:$W$33,2,FALSE)</f>
        <v>3.622168841440836</v>
      </c>
      <c r="S45" s="1090"/>
      <c r="T45" s="1091"/>
      <c r="U45" s="1089">
        <f>VLOOKUP($C45,BIPreal!$A$6:$W$33,3,FALSE)</f>
        <v>3.6723156570838622</v>
      </c>
      <c r="V45" s="1090"/>
      <c r="W45" s="1091"/>
      <c r="X45" s="1089">
        <f>VLOOKUP($C45,BIPreal!$A$6:$W$33,18,FALSE)</f>
        <v>2.6802308520003915</v>
      </c>
      <c r="Y45" s="1090"/>
      <c r="Z45" s="1091"/>
      <c r="AA45" s="7"/>
      <c r="AB45" s="4"/>
      <c r="AC45" s="54"/>
      <c r="AD45" s="53"/>
      <c r="AE45" s="96"/>
      <c r="AF45" s="97"/>
      <c r="AG45" s="97"/>
      <c r="AH45" s="97"/>
      <c r="AI45" s="97"/>
      <c r="AJ45" s="97"/>
      <c r="AK45" s="97"/>
      <c r="AL45" s="97"/>
      <c r="AM45" s="98"/>
      <c r="AN45" s="942" t="s">
        <v>20</v>
      </c>
      <c r="AO45" s="943"/>
      <c r="AP45" s="943"/>
      <c r="AQ45" s="943"/>
      <c r="AR45" s="943"/>
      <c r="AS45" s="943"/>
      <c r="AT45" s="943"/>
      <c r="AU45" s="943"/>
      <c r="AV45" s="943"/>
      <c r="AW45" s="943"/>
      <c r="AX45" s="943"/>
      <c r="AY45" s="943"/>
      <c r="AZ45" s="943"/>
      <c r="BA45" s="943"/>
      <c r="BB45" s="944"/>
      <c r="BC45" s="9"/>
      <c r="BD45" s="1"/>
    </row>
    <row r="46" spans="3:56" ht="13" thickBot="1">
      <c r="C46" s="1173">
        <v>2018</v>
      </c>
      <c r="D46" s="1174"/>
      <c r="E46" s="1174"/>
      <c r="F46" s="1174"/>
      <c r="G46" s="1174"/>
      <c r="H46" s="1174"/>
      <c r="I46" s="1174"/>
      <c r="J46" s="1174"/>
      <c r="K46" s="1174"/>
      <c r="L46" s="1174"/>
      <c r="M46" s="1174"/>
      <c r="N46" s="1174"/>
      <c r="O46" s="1175"/>
      <c r="P46" s="1113" t="s">
        <v>4</v>
      </c>
      <c r="Q46" s="1114"/>
      <c r="R46" s="1089">
        <f>VLOOKUP($C46,BIPreal!$A$6:$W$33,2,FALSE)</f>
        <v>2.1640283064418941</v>
      </c>
      <c r="S46" s="1090"/>
      <c r="T46" s="1091"/>
      <c r="U46" s="1089">
        <f>VLOOKUP($C46,BIPreal!$A$6:$W$33,3,FALSE)</f>
        <v>0.42315756503424951</v>
      </c>
      <c r="V46" s="1090"/>
      <c r="W46" s="1091"/>
      <c r="X46" s="1089">
        <f>VLOOKUP($C46,BIPreal!$A$6:$W$33,18,FALSE)</f>
        <v>0.98123273316185577</v>
      </c>
      <c r="Y46" s="1090"/>
      <c r="Z46" s="1091"/>
      <c r="AA46" s="7"/>
      <c r="AB46" s="4"/>
      <c r="AC46" s="54"/>
      <c r="AD46" s="53"/>
      <c r="AE46" s="960" t="s">
        <v>15</v>
      </c>
      <c r="AF46" s="961"/>
      <c r="AG46" s="961"/>
      <c r="AH46" s="961"/>
      <c r="AI46" s="961"/>
      <c r="AJ46" s="961"/>
      <c r="AK46" s="961"/>
      <c r="AL46" s="961"/>
      <c r="AM46" s="962"/>
      <c r="AN46" s="926">
        <f>EX_BW_18!D11</f>
        <v>0</v>
      </c>
      <c r="AO46" s="927"/>
      <c r="AP46" s="927"/>
      <c r="AQ46" s="927"/>
      <c r="AR46" s="928"/>
      <c r="AS46" s="983">
        <f>EX_BW_18!D32</f>
        <v>0</v>
      </c>
      <c r="AT46" s="983"/>
      <c r="AU46" s="983"/>
      <c r="AV46" s="983"/>
      <c r="AW46" s="983"/>
      <c r="AX46" s="926">
        <f>EX_BW_18!G32</f>
        <v>0</v>
      </c>
      <c r="AY46" s="927"/>
      <c r="AZ46" s="927"/>
      <c r="BA46" s="927"/>
      <c r="BB46" s="928"/>
      <c r="BC46" s="9"/>
      <c r="BD46" s="1"/>
    </row>
    <row r="47" spans="3:56" ht="13" thickBot="1">
      <c r="C47" s="1176">
        <v>2019</v>
      </c>
      <c r="D47" s="1177"/>
      <c r="E47" s="1177"/>
      <c r="F47" s="1177"/>
      <c r="G47" s="1177"/>
      <c r="H47" s="1177"/>
      <c r="I47" s="1177"/>
      <c r="J47" s="1177"/>
      <c r="K47" s="1177"/>
      <c r="L47" s="1177"/>
      <c r="M47" s="1177"/>
      <c r="N47" s="1177"/>
      <c r="O47" s="1178"/>
      <c r="P47" s="1179" t="s">
        <v>4</v>
      </c>
      <c r="Q47" s="1180"/>
      <c r="R47" s="1155">
        <f>VLOOKUP($C47,BIPreal!$A$6:$W$33,2,FALSE)</f>
        <v>-0.40405185303630281</v>
      </c>
      <c r="S47" s="1156"/>
      <c r="T47" s="1157"/>
      <c r="U47" s="1155">
        <f>VLOOKUP($C47,BIPreal!$A$6:$W$33,3,FALSE)</f>
        <v>1.7858607927831136</v>
      </c>
      <c r="V47" s="1156"/>
      <c r="W47" s="1157"/>
      <c r="X47" s="1155">
        <f>VLOOKUP($C47,BIPreal!$A$6:$W$33,18,FALSE)</f>
        <v>1.0566037735849056</v>
      </c>
      <c r="Y47" s="1156"/>
      <c r="Z47" s="1157"/>
      <c r="AA47" s="7"/>
      <c r="AB47" s="6"/>
      <c r="AC47" s="54"/>
      <c r="AD47" s="53"/>
      <c r="AE47" s="957" t="s">
        <v>14</v>
      </c>
      <c r="AF47" s="958"/>
      <c r="AG47" s="958"/>
      <c r="AH47" s="958"/>
      <c r="AI47" s="958"/>
      <c r="AJ47" s="958"/>
      <c r="AK47" s="958"/>
      <c r="AL47" s="958"/>
      <c r="AM47" s="959"/>
      <c r="AN47" s="998">
        <f>(EX_D_18!C23/EX_D_18!C11-1)*100</f>
        <v>1.9962587593774783</v>
      </c>
      <c r="AO47" s="999"/>
      <c r="AP47" s="999"/>
      <c r="AQ47" s="999"/>
      <c r="AR47" s="999"/>
      <c r="AS47" s="926">
        <f>(EX_D_18!C24/EX_D_18!C12-1)*100</f>
        <v>-1.6022581077006604</v>
      </c>
      <c r="AT47" s="927"/>
      <c r="AU47" s="927"/>
      <c r="AV47" s="927"/>
      <c r="AW47" s="928"/>
      <c r="AX47" s="999">
        <f>(SUM(EX_D_18!C22:C24)/SUM(EX_D_18!C10:C12)-1)*100</f>
        <v>-0.98562298746356358</v>
      </c>
      <c r="AY47" s="999"/>
      <c r="AZ47" s="999"/>
      <c r="BA47" s="999"/>
      <c r="BB47" s="1000"/>
      <c r="BC47" s="9"/>
      <c r="BD47" s="1"/>
    </row>
    <row r="48" spans="3:56" ht="13" thickBot="1">
      <c r="C48" s="7" t="s">
        <v>17</v>
      </c>
      <c r="D48" s="7"/>
      <c r="E48" s="7"/>
      <c r="F48" s="7"/>
      <c r="G48" s="7"/>
      <c r="H48" s="7"/>
      <c r="I48" s="7"/>
      <c r="J48" s="7"/>
      <c r="K48" s="7"/>
      <c r="L48" s="7"/>
      <c r="M48" s="7"/>
      <c r="N48" s="4"/>
      <c r="O48" s="4"/>
      <c r="P48" s="4"/>
      <c r="Q48" s="4"/>
      <c r="R48" s="7"/>
      <c r="S48" s="7"/>
      <c r="T48" s="7"/>
      <c r="U48" s="47"/>
      <c r="V48" s="47"/>
      <c r="W48" s="7"/>
      <c r="X48" s="7"/>
      <c r="Y48" s="7"/>
      <c r="Z48" s="7"/>
      <c r="AA48" s="54"/>
      <c r="AB48" s="54"/>
      <c r="AC48" s="54"/>
      <c r="AD48" s="54"/>
      <c r="AE48" s="91"/>
      <c r="AF48" s="91"/>
      <c r="AG48" s="91"/>
      <c r="AH48" s="91"/>
      <c r="AI48" s="91"/>
      <c r="AJ48" s="91"/>
      <c r="AK48" s="91"/>
      <c r="AL48" s="92"/>
      <c r="AM48" s="92"/>
      <c r="AN48" s="921"/>
      <c r="AO48" s="921"/>
      <c r="AP48" s="921"/>
      <c r="AQ48" s="921"/>
      <c r="AR48" s="921"/>
      <c r="AS48" s="921"/>
      <c r="AT48" s="921"/>
      <c r="AU48" s="921"/>
      <c r="AV48" s="921"/>
      <c r="AW48" s="921"/>
      <c r="AX48" s="921"/>
      <c r="AY48" s="921"/>
      <c r="AZ48" s="921"/>
      <c r="BA48" s="921"/>
      <c r="BB48" s="921"/>
      <c r="BC48" s="9"/>
      <c r="BD48" s="1"/>
    </row>
    <row r="49" spans="3:56" ht="13.5" thickBo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3"/>
      <c r="AE49" s="1125" t="s">
        <v>335</v>
      </c>
      <c r="AF49" s="1126"/>
      <c r="AG49" s="1126"/>
      <c r="AH49" s="1126"/>
      <c r="AI49" s="1126"/>
      <c r="AJ49" s="1126"/>
      <c r="AK49" s="1126"/>
      <c r="AL49" s="1126"/>
      <c r="AM49" s="1126"/>
      <c r="AN49" s="1126"/>
      <c r="AO49" s="1126"/>
      <c r="AP49" s="1126"/>
      <c r="AQ49" s="1126"/>
      <c r="AR49" s="1126"/>
      <c r="AS49" s="1126"/>
      <c r="AT49" s="1126"/>
      <c r="AU49" s="1126"/>
      <c r="AV49" s="1126"/>
      <c r="AW49" s="1126"/>
      <c r="AX49" s="1126"/>
      <c r="AY49" s="1126"/>
      <c r="AZ49" s="1126"/>
      <c r="BA49" s="1126"/>
      <c r="BB49" s="1127"/>
      <c r="BC49" s="9"/>
      <c r="BD49" s="51"/>
    </row>
    <row r="50" spans="3:56" ht="13.5" thickBot="1">
      <c r="C50" s="1181" t="s">
        <v>327</v>
      </c>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3"/>
      <c r="AA50" s="44"/>
      <c r="AB50" s="44"/>
      <c r="AC50" s="54"/>
      <c r="AD50" s="53"/>
      <c r="AE50" s="93"/>
      <c r="AF50" s="94"/>
      <c r="AG50" s="94"/>
      <c r="AH50" s="94"/>
      <c r="AI50" s="94"/>
      <c r="AJ50" s="94"/>
      <c r="AK50" s="94"/>
      <c r="AL50" s="94"/>
      <c r="AM50" s="95"/>
      <c r="AN50" s="954">
        <v>43862</v>
      </c>
      <c r="AO50" s="955"/>
      <c r="AP50" s="955"/>
      <c r="AQ50" s="955"/>
      <c r="AR50" s="956"/>
      <c r="AS50" s="954">
        <v>43891</v>
      </c>
      <c r="AT50" s="955"/>
      <c r="AU50" s="955"/>
      <c r="AV50" s="955"/>
      <c r="AW50" s="956"/>
      <c r="AX50" s="954">
        <v>43922</v>
      </c>
      <c r="AY50" s="955"/>
      <c r="AZ50" s="955"/>
      <c r="BA50" s="955"/>
      <c r="BB50" s="956"/>
      <c r="BC50" s="9"/>
      <c r="BD50" s="1"/>
    </row>
    <row r="51" spans="3:56" ht="13" thickBot="1">
      <c r="C51" s="1184" t="s">
        <v>328</v>
      </c>
      <c r="D51" s="1185"/>
      <c r="E51" s="1185"/>
      <c r="F51" s="1185"/>
      <c r="G51" s="1185"/>
      <c r="H51" s="1185"/>
      <c r="I51" s="1185"/>
      <c r="J51" s="1185"/>
      <c r="K51" s="1185"/>
      <c r="L51" s="1185"/>
      <c r="M51" s="1185"/>
      <c r="N51" s="1185"/>
      <c r="O51" s="1185"/>
      <c r="P51" s="1185"/>
      <c r="Q51" s="1185"/>
      <c r="R51" s="1185"/>
      <c r="S51" s="1185"/>
      <c r="T51" s="1185"/>
      <c r="U51" s="1185"/>
      <c r="V51" s="1185"/>
      <c r="W51" s="1185"/>
      <c r="X51" s="1185"/>
      <c r="Y51" s="1185"/>
      <c r="Z51" s="1186"/>
      <c r="AA51" s="44"/>
      <c r="AB51" s="44"/>
      <c r="AC51" s="54"/>
      <c r="AD51" s="53"/>
      <c r="AE51" s="96"/>
      <c r="AF51" s="97"/>
      <c r="AG51" s="97"/>
      <c r="AH51" s="97"/>
      <c r="AI51" s="97"/>
      <c r="AJ51" s="97"/>
      <c r="AK51" s="97"/>
      <c r="AL51" s="97"/>
      <c r="AM51" s="98"/>
      <c r="AN51" s="942" t="s">
        <v>13</v>
      </c>
      <c r="AO51" s="943"/>
      <c r="AP51" s="943"/>
      <c r="AQ51" s="943"/>
      <c r="AR51" s="943"/>
      <c r="AS51" s="943"/>
      <c r="AT51" s="943"/>
      <c r="AU51" s="943"/>
      <c r="AV51" s="943"/>
      <c r="AW51" s="943"/>
      <c r="AX51" s="943"/>
      <c r="AY51" s="943"/>
      <c r="AZ51" s="943"/>
      <c r="BA51" s="943"/>
      <c r="BB51" s="944"/>
      <c r="BC51" s="9"/>
      <c r="BD51" s="1"/>
    </row>
    <row r="52" spans="3:56" ht="13" thickBot="1">
      <c r="C52" s="1193" t="s">
        <v>169</v>
      </c>
      <c r="D52" s="1194"/>
      <c r="E52" s="1194"/>
      <c r="F52" s="1194"/>
      <c r="G52" s="1195"/>
      <c r="H52" s="1193" t="s">
        <v>366</v>
      </c>
      <c r="I52" s="1194"/>
      <c r="J52" s="1194"/>
      <c r="K52" s="1194"/>
      <c r="L52" s="1195"/>
      <c r="M52" s="1193" t="s">
        <v>367</v>
      </c>
      <c r="N52" s="1194"/>
      <c r="O52" s="1195"/>
      <c r="P52" s="1193" t="s">
        <v>368</v>
      </c>
      <c r="Q52" s="1194"/>
      <c r="R52" s="1194"/>
      <c r="S52" s="1195"/>
      <c r="T52" s="1193" t="s">
        <v>369</v>
      </c>
      <c r="U52" s="1194"/>
      <c r="V52" s="1194"/>
      <c r="W52" s="1195"/>
      <c r="X52" s="1193" t="s">
        <v>502</v>
      </c>
      <c r="Y52" s="1194"/>
      <c r="Z52" s="1195"/>
      <c r="AA52" s="44"/>
      <c r="AB52" s="44"/>
      <c r="AC52" s="54"/>
      <c r="AD52" s="53"/>
      <c r="AE52" s="960" t="s">
        <v>15</v>
      </c>
      <c r="AF52" s="961"/>
      <c r="AG52" s="961"/>
      <c r="AH52" s="961"/>
      <c r="AI52" s="961"/>
      <c r="AJ52" s="961"/>
      <c r="AK52" s="961"/>
      <c r="AL52" s="961"/>
      <c r="AM52" s="962"/>
      <c r="AN52" s="1187">
        <f>ALO_18!AL75/1000</f>
        <v>226.881</v>
      </c>
      <c r="AO52" s="1188"/>
      <c r="AP52" s="1188"/>
      <c r="AQ52" s="1188"/>
      <c r="AR52" s="1189"/>
      <c r="AS52" s="1190">
        <f>ALO_18!AL75/1000</f>
        <v>226.881</v>
      </c>
      <c r="AT52" s="1190"/>
      <c r="AU52" s="1190"/>
      <c r="AV52" s="1190"/>
      <c r="AW52" s="1190"/>
      <c r="AX52" s="1187">
        <f>ALO_18!AL76/1000</f>
        <v>241.499</v>
      </c>
      <c r="AY52" s="1188"/>
      <c r="AZ52" s="1188"/>
      <c r="BA52" s="1188"/>
      <c r="BB52" s="1189"/>
      <c r="BC52" s="9"/>
      <c r="BD52" s="1"/>
    </row>
    <row r="53" spans="3:56" ht="13" thickBot="1">
      <c r="C53" s="1191" t="e">
        <f>BIPQ!#REF!</f>
        <v>#REF!</v>
      </c>
      <c r="D53" s="1124"/>
      <c r="E53" s="1124"/>
      <c r="F53" s="1124"/>
      <c r="G53" s="1192"/>
      <c r="H53" s="1191" t="e">
        <f>BIPQ!#REF!</f>
        <v>#REF!</v>
      </c>
      <c r="I53" s="1124"/>
      <c r="J53" s="1124"/>
      <c r="K53" s="1124"/>
      <c r="L53" s="1192"/>
      <c r="M53" s="1191" t="e">
        <f>BIPQ!#REF!</f>
        <v>#REF!</v>
      </c>
      <c r="N53" s="1124"/>
      <c r="O53" s="1192"/>
      <c r="P53" s="1191" t="e">
        <f>BIPQ!#REF!</f>
        <v>#REF!</v>
      </c>
      <c r="Q53" s="1124"/>
      <c r="R53" s="1124"/>
      <c r="S53" s="1192"/>
      <c r="T53" s="1191" t="e">
        <f>BIPQ!#REF!</f>
        <v>#REF!</v>
      </c>
      <c r="U53" s="1124"/>
      <c r="V53" s="1124"/>
      <c r="W53" s="1192"/>
      <c r="X53" s="1191" t="e">
        <f>BIPQ!#REF!</f>
        <v>#REF!</v>
      </c>
      <c r="Y53" s="1124"/>
      <c r="Z53" s="1192"/>
      <c r="AA53" s="4"/>
      <c r="AB53" s="4"/>
      <c r="AC53" s="54"/>
      <c r="AD53" s="53"/>
      <c r="AE53" s="957" t="s">
        <v>14</v>
      </c>
      <c r="AF53" s="958"/>
      <c r="AG53" s="958"/>
      <c r="AH53" s="958"/>
      <c r="AI53" s="958"/>
      <c r="AJ53" s="958"/>
      <c r="AK53" s="958"/>
      <c r="AL53" s="958"/>
      <c r="AM53" s="959"/>
      <c r="AN53" s="1196">
        <f>ALO_18!B74/1000</f>
        <v>2362.8879999999999</v>
      </c>
      <c r="AO53" s="1196"/>
      <c r="AP53" s="1196"/>
      <c r="AQ53" s="1196"/>
      <c r="AR53" s="1196"/>
      <c r="AS53" s="1197">
        <f>ALO_18!B75/1000</f>
        <v>2470.2429999999999</v>
      </c>
      <c r="AT53" s="1198"/>
      <c r="AU53" s="1198"/>
      <c r="AV53" s="1198"/>
      <c r="AW53" s="1199"/>
      <c r="AX53" s="1196">
        <f>ALO_18!B76/1000</f>
        <v>2547.3440000000001</v>
      </c>
      <c r="AY53" s="1196"/>
      <c r="AZ53" s="1196"/>
      <c r="BA53" s="1196"/>
      <c r="BB53" s="1200"/>
      <c r="BC53" s="9"/>
      <c r="BD53" s="1"/>
    </row>
    <row r="54" spans="3:56" ht="13" thickBot="1">
      <c r="C54" s="53"/>
      <c r="D54" s="53"/>
      <c r="E54" s="53"/>
      <c r="F54" s="53"/>
      <c r="G54" s="53"/>
      <c r="H54" s="53"/>
      <c r="I54" s="53"/>
      <c r="J54" s="53"/>
      <c r="K54" s="53"/>
      <c r="L54" s="53"/>
      <c r="M54" s="53"/>
      <c r="N54" s="53"/>
      <c r="O54" s="53"/>
      <c r="P54" s="53"/>
      <c r="Q54" s="53"/>
      <c r="R54" s="53"/>
      <c r="S54" s="53"/>
      <c r="T54" s="53"/>
      <c r="U54" s="53"/>
      <c r="V54" s="53"/>
      <c r="W54" s="53"/>
      <c r="X54" s="53"/>
      <c r="Y54" s="53"/>
      <c r="Z54" s="53"/>
      <c r="AA54" s="4"/>
      <c r="AB54" s="4"/>
      <c r="AC54" s="54"/>
      <c r="AD54" s="53"/>
      <c r="AE54" s="99"/>
      <c r="AF54" s="100"/>
      <c r="AG54" s="100"/>
      <c r="AH54" s="100"/>
      <c r="AI54" s="100"/>
      <c r="AJ54" s="100"/>
      <c r="AK54" s="100"/>
      <c r="AL54" s="100"/>
      <c r="AM54" s="101"/>
      <c r="AN54" s="942" t="s">
        <v>20</v>
      </c>
      <c r="AO54" s="943"/>
      <c r="AP54" s="943"/>
      <c r="AQ54" s="943"/>
      <c r="AR54" s="943"/>
      <c r="AS54" s="943"/>
      <c r="AT54" s="943"/>
      <c r="AU54" s="943"/>
      <c r="AV54" s="943"/>
      <c r="AW54" s="943"/>
      <c r="AX54" s="943"/>
      <c r="AY54" s="943"/>
      <c r="AZ54" s="943"/>
      <c r="BA54" s="943"/>
      <c r="BB54" s="944"/>
      <c r="BC54" s="9"/>
      <c r="BD54" s="1"/>
    </row>
    <row r="55" spans="3:56" ht="13.5" thickBot="1">
      <c r="C55" s="1076" t="s">
        <v>331</v>
      </c>
      <c r="D55" s="1077"/>
      <c r="E55" s="1077"/>
      <c r="F55" s="1077"/>
      <c r="G55" s="1077"/>
      <c r="H55" s="1077"/>
      <c r="I55" s="1077"/>
      <c r="J55" s="1077"/>
      <c r="K55" s="1077"/>
      <c r="L55" s="1077"/>
      <c r="M55" s="1077"/>
      <c r="N55" s="1077"/>
      <c r="O55" s="1077"/>
      <c r="P55" s="1077"/>
      <c r="Q55" s="1077"/>
      <c r="R55" s="1077"/>
      <c r="S55" s="1077"/>
      <c r="T55" s="1077"/>
      <c r="U55" s="1077"/>
      <c r="V55" s="1077"/>
      <c r="W55" s="1077"/>
      <c r="X55" s="1077"/>
      <c r="Y55" s="1077"/>
      <c r="Z55" s="1163"/>
      <c r="AA55" s="54"/>
      <c r="AB55" s="54"/>
      <c r="AC55" s="54"/>
      <c r="AD55" s="53"/>
      <c r="AE55" s="102" t="s">
        <v>15</v>
      </c>
      <c r="AF55" s="103"/>
      <c r="AG55" s="103"/>
      <c r="AH55" s="103"/>
      <c r="AI55" s="103"/>
      <c r="AJ55" s="103"/>
      <c r="AK55" s="103"/>
      <c r="AL55" s="103"/>
      <c r="AM55" s="104"/>
      <c r="AN55" s="926">
        <f>(ALO_18!AL74/ALO_18!AL62-1)*100</f>
        <v>-11.1648890205163</v>
      </c>
      <c r="AO55" s="927"/>
      <c r="AP55" s="927"/>
      <c r="AQ55" s="927"/>
      <c r="AR55" s="928"/>
      <c r="AS55" s="983">
        <f>(ALO_18!AL75/ALO_18!AL63-1)*100</f>
        <v>-6.2056620309890338</v>
      </c>
      <c r="AT55" s="983"/>
      <c r="AU55" s="983"/>
      <c r="AV55" s="983"/>
      <c r="AW55" s="983"/>
      <c r="AX55" s="926">
        <f>(ALO_18!AL76/ALO_18!AL64-1)*100</f>
        <v>-2.3093912818355378</v>
      </c>
      <c r="AY55" s="927"/>
      <c r="AZ55" s="927"/>
      <c r="BA55" s="927"/>
      <c r="BB55" s="928"/>
      <c r="BC55" s="9"/>
      <c r="BD55" s="1"/>
    </row>
    <row r="56" spans="3:56" ht="13" thickBot="1">
      <c r="C56" s="1184" t="s">
        <v>332</v>
      </c>
      <c r="D56" s="1185"/>
      <c r="E56" s="1185"/>
      <c r="F56" s="1185"/>
      <c r="G56" s="1185"/>
      <c r="H56" s="1185"/>
      <c r="I56" s="1185"/>
      <c r="J56" s="1185"/>
      <c r="K56" s="1185"/>
      <c r="L56" s="1185"/>
      <c r="M56" s="1185"/>
      <c r="N56" s="1185"/>
      <c r="O56" s="1185"/>
      <c r="P56" s="1185"/>
      <c r="Q56" s="1185"/>
      <c r="R56" s="1185"/>
      <c r="S56" s="1185"/>
      <c r="T56" s="1185"/>
      <c r="U56" s="1185"/>
      <c r="V56" s="1185"/>
      <c r="W56" s="1185"/>
      <c r="X56" s="1185"/>
      <c r="Y56" s="1185"/>
      <c r="Z56" s="1186"/>
      <c r="AA56" s="44"/>
      <c r="AB56" s="44"/>
      <c r="AC56" s="54"/>
      <c r="AD56" s="53"/>
      <c r="AE56" s="957" t="s">
        <v>14</v>
      </c>
      <c r="AF56" s="958"/>
      <c r="AG56" s="958"/>
      <c r="AH56" s="958"/>
      <c r="AI56" s="958"/>
      <c r="AJ56" s="958"/>
      <c r="AK56" s="958"/>
      <c r="AL56" s="105"/>
      <c r="AM56" s="106"/>
      <c r="AN56" s="998">
        <f>(ALO_18!B74/ALO_18!B62-1)*100</f>
        <v>-9.6003749294616085</v>
      </c>
      <c r="AO56" s="999"/>
      <c r="AP56" s="999"/>
      <c r="AQ56" s="999"/>
      <c r="AR56" s="999"/>
      <c r="AS56" s="926">
        <f>(ALO_18!B75/ALO_18!B63-1)*100</f>
        <v>-4.635236709119761</v>
      </c>
      <c r="AT56" s="927"/>
      <c r="AU56" s="927"/>
      <c r="AV56" s="927"/>
      <c r="AW56" s="928"/>
      <c r="AX56" s="999">
        <f>(ALO_18!B76/ALO_18!B64-1)*100</f>
        <v>-1.2071882910453469</v>
      </c>
      <c r="AY56" s="999"/>
      <c r="AZ56" s="999"/>
      <c r="BA56" s="999"/>
      <c r="BB56" s="1000"/>
      <c r="BC56" s="9"/>
      <c r="BD56" s="1"/>
    </row>
    <row r="57" spans="3:56" ht="13" thickBot="1">
      <c r="C57" s="1201">
        <v>43739</v>
      </c>
      <c r="D57" s="1202"/>
      <c r="E57" s="1202"/>
      <c r="F57" s="1202"/>
      <c r="G57" s="1203"/>
      <c r="H57" s="1201">
        <v>43770</v>
      </c>
      <c r="I57" s="1202"/>
      <c r="J57" s="1202"/>
      <c r="K57" s="1202"/>
      <c r="L57" s="1203"/>
      <c r="M57" s="1201">
        <v>43800</v>
      </c>
      <c r="N57" s="1202"/>
      <c r="O57" s="1203"/>
      <c r="P57" s="1204">
        <v>43831</v>
      </c>
      <c r="Q57" s="1194"/>
      <c r="R57" s="1194"/>
      <c r="S57" s="1195"/>
      <c r="T57" s="1204">
        <v>43862</v>
      </c>
      <c r="U57" s="1194"/>
      <c r="V57" s="1194"/>
      <c r="W57" s="1195"/>
      <c r="X57" s="1204">
        <v>43891</v>
      </c>
      <c r="Y57" s="1194"/>
      <c r="Z57" s="1195"/>
      <c r="AA57" s="44"/>
      <c r="AB57" s="44"/>
      <c r="AC57" s="54"/>
      <c r="AD57" s="53"/>
      <c r="AE57" s="99"/>
      <c r="AF57" s="100"/>
      <c r="AG57" s="100"/>
      <c r="AH57" s="100"/>
      <c r="AI57" s="100"/>
      <c r="AJ57" s="100"/>
      <c r="AK57" s="100"/>
      <c r="AL57" s="100"/>
      <c r="AM57" s="101"/>
      <c r="AN57" s="942" t="s">
        <v>451</v>
      </c>
      <c r="AO57" s="943"/>
      <c r="AP57" s="943"/>
      <c r="AQ57" s="943"/>
      <c r="AR57" s="943"/>
      <c r="AS57" s="943"/>
      <c r="AT57" s="943"/>
      <c r="AU57" s="943"/>
      <c r="AV57" s="943"/>
      <c r="AW57" s="943"/>
      <c r="AX57" s="943"/>
      <c r="AY57" s="943"/>
      <c r="AZ57" s="943"/>
      <c r="BA57" s="943"/>
      <c r="BB57" s="944"/>
      <c r="BC57" s="9"/>
      <c r="BD57" s="10"/>
    </row>
    <row r="58" spans="3:56" ht="13" thickBot="1">
      <c r="C58" s="1205">
        <f>P!D38</f>
        <v>0</v>
      </c>
      <c r="D58" s="1206"/>
      <c r="E58" s="1206"/>
      <c r="F58" s="1206"/>
      <c r="G58" s="1207"/>
      <c r="H58" s="1205">
        <f>P!D39</f>
        <v>0</v>
      </c>
      <c r="I58" s="1206"/>
      <c r="J58" s="1206"/>
      <c r="K58" s="1206"/>
      <c r="L58" s="1207"/>
      <c r="M58" s="1205">
        <f>P!D40</f>
        <v>0</v>
      </c>
      <c r="N58" s="1206"/>
      <c r="O58" s="1207"/>
      <c r="P58" s="1205">
        <f>P!D20</f>
        <v>0</v>
      </c>
      <c r="Q58" s="1206"/>
      <c r="R58" s="1206"/>
      <c r="S58" s="1207"/>
      <c r="T58" s="1205">
        <f>P!D21</f>
        <v>0</v>
      </c>
      <c r="U58" s="1206"/>
      <c r="V58" s="1206"/>
      <c r="W58" s="1207"/>
      <c r="X58" s="1208">
        <f>P!D22</f>
        <v>0</v>
      </c>
      <c r="Y58" s="1209"/>
      <c r="Z58" s="1210"/>
      <c r="AA58" s="44"/>
      <c r="AB58" s="44"/>
      <c r="AC58" s="54"/>
      <c r="AD58" s="53"/>
      <c r="AE58" s="960" t="s">
        <v>15</v>
      </c>
      <c r="AF58" s="961"/>
      <c r="AG58" s="961"/>
      <c r="AH58" s="961"/>
      <c r="AI58" s="961"/>
      <c r="AJ58" s="961"/>
      <c r="AK58" s="961"/>
      <c r="AL58" s="961"/>
      <c r="AM58" s="962"/>
      <c r="AN58" s="926">
        <f>ALO_18!AM74</f>
        <v>3.5</v>
      </c>
      <c r="AO58" s="927"/>
      <c r="AP58" s="927"/>
      <c r="AQ58" s="927"/>
      <c r="AR58" s="928"/>
      <c r="AS58" s="983">
        <f>ALO_18!AM75</f>
        <v>3.6</v>
      </c>
      <c r="AT58" s="983"/>
      <c r="AU58" s="983"/>
      <c r="AV58" s="983"/>
      <c r="AW58" s="983"/>
      <c r="AX58" s="926">
        <f>ALO_18!AM76</f>
        <v>3.8</v>
      </c>
      <c r="AY58" s="927"/>
      <c r="AZ58" s="927"/>
      <c r="BA58" s="927"/>
      <c r="BB58" s="928"/>
      <c r="BC58" s="9"/>
      <c r="BD58" s="1"/>
    </row>
    <row r="59" spans="3:56" ht="13" thickBot="1">
      <c r="C59" s="1090"/>
      <c r="D59" s="1090"/>
      <c r="E59" s="1090"/>
      <c r="F59" s="1090"/>
      <c r="G59" s="1090"/>
      <c r="H59" s="1090"/>
      <c r="I59" s="1090"/>
      <c r="J59" s="1090"/>
      <c r="K59" s="1090"/>
      <c r="L59" s="1090"/>
      <c r="M59" s="1090"/>
      <c r="N59" s="1090"/>
      <c r="O59" s="1090"/>
      <c r="P59" s="1090"/>
      <c r="Q59" s="1090"/>
      <c r="R59" s="1090"/>
      <c r="S59" s="1090"/>
      <c r="T59" s="1090"/>
      <c r="U59" s="1090"/>
      <c r="V59" s="1090"/>
      <c r="W59" s="1090"/>
      <c r="X59" s="1090"/>
      <c r="Y59" s="1090"/>
      <c r="Z59" s="1090"/>
      <c r="AA59" s="28"/>
      <c r="AB59" s="4"/>
      <c r="AC59" s="54"/>
      <c r="AD59" s="53"/>
      <c r="AE59" s="957" t="s">
        <v>14</v>
      </c>
      <c r="AF59" s="958"/>
      <c r="AG59" s="958"/>
      <c r="AH59" s="958"/>
      <c r="AI59" s="958"/>
      <c r="AJ59" s="958"/>
      <c r="AK59" s="958"/>
      <c r="AL59" s="958"/>
      <c r="AM59" s="959"/>
      <c r="AN59" s="998">
        <f>ALO_18!C74</f>
        <v>5.2</v>
      </c>
      <c r="AO59" s="999"/>
      <c r="AP59" s="999"/>
      <c r="AQ59" s="999"/>
      <c r="AR59" s="999"/>
      <c r="AS59" s="926">
        <f>ALO_18!C75</f>
        <v>5.4</v>
      </c>
      <c r="AT59" s="927"/>
      <c r="AU59" s="927"/>
      <c r="AV59" s="927"/>
      <c r="AW59" s="928"/>
      <c r="AX59" s="999">
        <f>ALO_18!C76</f>
        <v>5.6</v>
      </c>
      <c r="AY59" s="999"/>
      <c r="AZ59" s="999"/>
      <c r="BA59" s="999"/>
      <c r="BB59" s="1000"/>
      <c r="BC59" s="9"/>
      <c r="BD59" s="1"/>
    </row>
    <row r="60" spans="3:56">
      <c r="C60" s="6"/>
      <c r="D60" s="6"/>
      <c r="E60" s="6"/>
      <c r="F60" s="6"/>
      <c r="G60" s="6"/>
      <c r="H60" s="6"/>
      <c r="I60" s="6"/>
      <c r="J60" s="6"/>
      <c r="K60" s="6"/>
      <c r="L60" s="6"/>
      <c r="M60" s="6"/>
      <c r="N60" s="6"/>
      <c r="O60" s="6"/>
      <c r="P60" s="6"/>
      <c r="Q60" s="6"/>
      <c r="R60" s="6"/>
      <c r="S60" s="6"/>
      <c r="T60" s="6"/>
      <c r="U60" s="6"/>
      <c r="V60" s="6"/>
      <c r="W60" s="6"/>
      <c r="X60" s="6"/>
      <c r="Y60" s="6"/>
      <c r="Z60" s="6"/>
      <c r="AA60" s="4"/>
      <c r="AB60" s="4"/>
      <c r="AC60" s="9"/>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9"/>
      <c r="BD60" s="1"/>
    </row>
    <row r="61" spans="3:56" ht="14.5">
      <c r="C61" s="9" t="s">
        <v>333</v>
      </c>
      <c r="D61" s="10"/>
      <c r="E61" s="6"/>
      <c r="F61" s="6"/>
      <c r="G61" s="6"/>
      <c r="H61" s="6"/>
      <c r="I61" s="6"/>
      <c r="J61" s="6"/>
      <c r="K61" s="6"/>
      <c r="L61" s="6"/>
      <c r="M61" s="6"/>
      <c r="N61" s="6"/>
      <c r="O61" s="6"/>
      <c r="P61" s="6"/>
      <c r="Q61" s="6"/>
      <c r="R61" s="6"/>
      <c r="S61" s="6"/>
      <c r="T61" s="24"/>
      <c r="U61" s="24"/>
      <c r="V61" s="24"/>
      <c r="W61" s="6"/>
      <c r="X61" s="6"/>
      <c r="Y61" s="6"/>
      <c r="Z61" s="6"/>
      <c r="AA61" s="4"/>
      <c r="AB61" s="4"/>
      <c r="AC61" s="9"/>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9"/>
      <c r="BD61" s="1"/>
    </row>
    <row r="62" spans="3:56" ht="14.5">
      <c r="C62" s="137" t="s">
        <v>452</v>
      </c>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10"/>
    </row>
    <row r="63" spans="3:5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10"/>
    </row>
  </sheetData>
  <mergeCells count="290">
    <mergeCell ref="AS59:AW59"/>
    <mergeCell ref="AX59:BB59"/>
    <mergeCell ref="AS58:AW58"/>
    <mergeCell ref="AX58:BB58"/>
    <mergeCell ref="C59:F59"/>
    <mergeCell ref="G59:J59"/>
    <mergeCell ref="K59:N59"/>
    <mergeCell ref="O59:R59"/>
    <mergeCell ref="S59:V59"/>
    <mergeCell ref="W59:Z59"/>
    <mergeCell ref="AE59:AM59"/>
    <mergeCell ref="AN59:AR59"/>
    <mergeCell ref="C57:G57"/>
    <mergeCell ref="H57:L57"/>
    <mergeCell ref="M57:O57"/>
    <mergeCell ref="P57:S57"/>
    <mergeCell ref="T57:W57"/>
    <mergeCell ref="X57:Z57"/>
    <mergeCell ref="AN57:BB57"/>
    <mergeCell ref="C58:G58"/>
    <mergeCell ref="H58:L58"/>
    <mergeCell ref="M58:O58"/>
    <mergeCell ref="P58:S58"/>
    <mergeCell ref="T58:W58"/>
    <mergeCell ref="X58:Z58"/>
    <mergeCell ref="AE58:AM58"/>
    <mergeCell ref="AN58:AR58"/>
    <mergeCell ref="AN54:BB54"/>
    <mergeCell ref="C55:Z55"/>
    <mergeCell ref="AN55:AR55"/>
    <mergeCell ref="AS55:AW55"/>
    <mergeCell ref="AX55:BB55"/>
    <mergeCell ref="C56:Z56"/>
    <mergeCell ref="AE56:AK56"/>
    <mergeCell ref="AN56:AR56"/>
    <mergeCell ref="AS56:AW56"/>
    <mergeCell ref="AX56:BB56"/>
    <mergeCell ref="AE52:AM52"/>
    <mergeCell ref="AN52:AR52"/>
    <mergeCell ref="AS52:AW52"/>
    <mergeCell ref="AX52:BB52"/>
    <mergeCell ref="C53:G53"/>
    <mergeCell ref="H53:L53"/>
    <mergeCell ref="M53:O53"/>
    <mergeCell ref="P53:S53"/>
    <mergeCell ref="T53:W53"/>
    <mergeCell ref="X53:Z53"/>
    <mergeCell ref="C52:G52"/>
    <mergeCell ref="H52:L52"/>
    <mergeCell ref="M52:O52"/>
    <mergeCell ref="P52:S52"/>
    <mergeCell ref="T52:W52"/>
    <mergeCell ref="X52:Z52"/>
    <mergeCell ref="AE53:AM53"/>
    <mergeCell ref="AN53:AR53"/>
    <mergeCell ref="AS53:AW53"/>
    <mergeCell ref="AX53:BB53"/>
    <mergeCell ref="C50:Z50"/>
    <mergeCell ref="AN50:AR50"/>
    <mergeCell ref="AS50:AW50"/>
    <mergeCell ref="AX50:BB50"/>
    <mergeCell ref="C51:Z51"/>
    <mergeCell ref="AN51:BB51"/>
    <mergeCell ref="AS47:AW47"/>
    <mergeCell ref="AX47:BB47"/>
    <mergeCell ref="AN48:AR48"/>
    <mergeCell ref="AS48:AW48"/>
    <mergeCell ref="AX48:BB48"/>
    <mergeCell ref="AE49:BB49"/>
    <mergeCell ref="AN46:AR46"/>
    <mergeCell ref="AS46:AW46"/>
    <mergeCell ref="AX46:BB46"/>
    <mergeCell ref="C47:O47"/>
    <mergeCell ref="P47:Q47"/>
    <mergeCell ref="R47:T47"/>
    <mergeCell ref="U47:W47"/>
    <mergeCell ref="X47:Z47"/>
    <mergeCell ref="AE47:AM47"/>
    <mergeCell ref="AN47:AR47"/>
    <mergeCell ref="C46:O46"/>
    <mergeCell ref="P46:Q46"/>
    <mergeCell ref="R46:T46"/>
    <mergeCell ref="U46:W46"/>
    <mergeCell ref="X46:Z46"/>
    <mergeCell ref="AE46:AM46"/>
    <mergeCell ref="C45:O45"/>
    <mergeCell ref="P45:Q45"/>
    <mergeCell ref="R45:T45"/>
    <mergeCell ref="U45:W45"/>
    <mergeCell ref="X45:Z45"/>
    <mergeCell ref="AN45:BB45"/>
    <mergeCell ref="C44:O44"/>
    <mergeCell ref="P44:Q44"/>
    <mergeCell ref="R44:T44"/>
    <mergeCell ref="U44:W44"/>
    <mergeCell ref="X44:Z44"/>
    <mergeCell ref="AN44:AR44"/>
    <mergeCell ref="AN42:AR42"/>
    <mergeCell ref="AS42:AW42"/>
    <mergeCell ref="AS44:AW44"/>
    <mergeCell ref="AX42:BB42"/>
    <mergeCell ref="C43:O43"/>
    <mergeCell ref="P43:Q43"/>
    <mergeCell ref="R43:T43"/>
    <mergeCell ref="U43:W43"/>
    <mergeCell ref="X43:Z43"/>
    <mergeCell ref="AE43:BB43"/>
    <mergeCell ref="AX44:BB44"/>
    <mergeCell ref="AX40:BB40"/>
    <mergeCell ref="C41:O41"/>
    <mergeCell ref="AE41:AM41"/>
    <mergeCell ref="AN41:AR41"/>
    <mergeCell ref="AS41:AW41"/>
    <mergeCell ref="AX41:BB41"/>
    <mergeCell ref="AS38:AW38"/>
    <mergeCell ref="AX38:BB38"/>
    <mergeCell ref="AN39:BB39"/>
    <mergeCell ref="C40:O40"/>
    <mergeCell ref="R40:T41"/>
    <mergeCell ref="U40:W41"/>
    <mergeCell ref="X40:Z41"/>
    <mergeCell ref="AE40:AM40"/>
    <mergeCell ref="AN40:AR40"/>
    <mergeCell ref="AS40:AW40"/>
    <mergeCell ref="P37:Q37"/>
    <mergeCell ref="R37:T37"/>
    <mergeCell ref="U37:W37"/>
    <mergeCell ref="X37:Y37"/>
    <mergeCell ref="AE37:BB37"/>
    <mergeCell ref="P38:Q38"/>
    <mergeCell ref="R38:T38"/>
    <mergeCell ref="U38:V38"/>
    <mergeCell ref="AE38:AM39"/>
    <mergeCell ref="AN38:AR38"/>
    <mergeCell ref="AX34:BB34"/>
    <mergeCell ref="AE35:AM35"/>
    <mergeCell ref="AN35:AR35"/>
    <mergeCell ref="AS35:AW35"/>
    <mergeCell ref="AX35:BB35"/>
    <mergeCell ref="AN36:AR36"/>
    <mergeCell ref="AS36:AW36"/>
    <mergeCell ref="AX36:BB36"/>
    <mergeCell ref="P33:Q33"/>
    <mergeCell ref="R33:T33"/>
    <mergeCell ref="U33:V33"/>
    <mergeCell ref="AE33:BB33"/>
    <mergeCell ref="P34:Q34"/>
    <mergeCell ref="R34:T34"/>
    <mergeCell ref="U34:W34"/>
    <mergeCell ref="AE34:AM34"/>
    <mergeCell ref="AN34:AR34"/>
    <mergeCell ref="AS34:AW34"/>
    <mergeCell ref="AX31:BB31"/>
    <mergeCell ref="P32:Q32"/>
    <mergeCell ref="R32:T32"/>
    <mergeCell ref="U32:W32"/>
    <mergeCell ref="X32:Z32"/>
    <mergeCell ref="AE32:AM32"/>
    <mergeCell ref="AN32:AR32"/>
    <mergeCell ref="AS32:AW32"/>
    <mergeCell ref="AX32:BB32"/>
    <mergeCell ref="P31:Q31"/>
    <mergeCell ref="R31:T31"/>
    <mergeCell ref="U31:W31"/>
    <mergeCell ref="AE31:AM31"/>
    <mergeCell ref="AN31:AR31"/>
    <mergeCell ref="AS31:AW31"/>
    <mergeCell ref="P29:Q29"/>
    <mergeCell ref="R29:T29"/>
    <mergeCell ref="U29:W29"/>
    <mergeCell ref="AN29:BB29"/>
    <mergeCell ref="P30:Q30"/>
    <mergeCell ref="R30:S30"/>
    <mergeCell ref="U30:V30"/>
    <mergeCell ref="AE30:BB30"/>
    <mergeCell ref="AN26:AR26"/>
    <mergeCell ref="AS26:AW26"/>
    <mergeCell ref="AX26:BB26"/>
    <mergeCell ref="P27:Q27"/>
    <mergeCell ref="AE27:BB27"/>
    <mergeCell ref="P28:Q28"/>
    <mergeCell ref="AE28:AM29"/>
    <mergeCell ref="AN28:AR28"/>
    <mergeCell ref="AS28:AW28"/>
    <mergeCell ref="AX28:BB28"/>
    <mergeCell ref="P25:Q25"/>
    <mergeCell ref="R25:T25"/>
    <mergeCell ref="U25:W25"/>
    <mergeCell ref="AN25:AR25"/>
    <mergeCell ref="AS25:AW25"/>
    <mergeCell ref="AX25:BB25"/>
    <mergeCell ref="P24:Q24"/>
    <mergeCell ref="R24:S24"/>
    <mergeCell ref="U24:V24"/>
    <mergeCell ref="AN24:AR24"/>
    <mergeCell ref="AS24:AW24"/>
    <mergeCell ref="AX24:BB24"/>
    <mergeCell ref="P22:Q22"/>
    <mergeCell ref="R22:T22"/>
    <mergeCell ref="U22:W22"/>
    <mergeCell ref="AE22:AM23"/>
    <mergeCell ref="AN22:BB23"/>
    <mergeCell ref="P23:Q23"/>
    <mergeCell ref="R23:T23"/>
    <mergeCell ref="U23:W23"/>
    <mergeCell ref="AS20:AW20"/>
    <mergeCell ref="AX20:BB20"/>
    <mergeCell ref="P21:Q21"/>
    <mergeCell ref="R21:T21"/>
    <mergeCell ref="U21:W21"/>
    <mergeCell ref="AE21:AM21"/>
    <mergeCell ref="AN21:AR21"/>
    <mergeCell ref="AS21:AW21"/>
    <mergeCell ref="AX21:BB21"/>
    <mergeCell ref="P19:Q19"/>
    <mergeCell ref="R19:T19"/>
    <mergeCell ref="U19:W19"/>
    <mergeCell ref="P20:Q20"/>
    <mergeCell ref="AE20:AM20"/>
    <mergeCell ref="AN20:AR20"/>
    <mergeCell ref="AX16:BB16"/>
    <mergeCell ref="AE17:AM17"/>
    <mergeCell ref="AN17:AR17"/>
    <mergeCell ref="AS17:AW17"/>
    <mergeCell ref="AX17:BB17"/>
    <mergeCell ref="P18:Q18"/>
    <mergeCell ref="R18:T18"/>
    <mergeCell ref="U18:W18"/>
    <mergeCell ref="AE18:AM19"/>
    <mergeCell ref="AN18:BB19"/>
    <mergeCell ref="P15:Q15"/>
    <mergeCell ref="R15:T15"/>
    <mergeCell ref="U15:W15"/>
    <mergeCell ref="AE15:BB15"/>
    <mergeCell ref="P16:Q16"/>
    <mergeCell ref="R16:T16"/>
    <mergeCell ref="U16:W16"/>
    <mergeCell ref="AE16:AM16"/>
    <mergeCell ref="AN16:AR16"/>
    <mergeCell ref="AS16:AW16"/>
    <mergeCell ref="AX13:BB13"/>
    <mergeCell ref="AE14:AM14"/>
    <mergeCell ref="AN14:AR14"/>
    <mergeCell ref="AS14:AW14"/>
    <mergeCell ref="AX14:BB14"/>
    <mergeCell ref="P12:Q12"/>
    <mergeCell ref="R12:T12"/>
    <mergeCell ref="U12:W12"/>
    <mergeCell ref="X12:Z12"/>
    <mergeCell ref="AE12:BB12"/>
    <mergeCell ref="N13:O13"/>
    <mergeCell ref="P13:Q13"/>
    <mergeCell ref="R13:T13"/>
    <mergeCell ref="U13:W13"/>
    <mergeCell ref="X13:Z13"/>
    <mergeCell ref="AS10:AW10"/>
    <mergeCell ref="AX10:BB10"/>
    <mergeCell ref="P11:Q11"/>
    <mergeCell ref="R11:T11"/>
    <mergeCell ref="U11:W11"/>
    <mergeCell ref="X11:Z11"/>
    <mergeCell ref="AE11:AM11"/>
    <mergeCell ref="AN11:AR11"/>
    <mergeCell ref="AS11:AW11"/>
    <mergeCell ref="AX11:BB11"/>
    <mergeCell ref="P10:Q10"/>
    <mergeCell ref="R10:T10"/>
    <mergeCell ref="U10:W10"/>
    <mergeCell ref="X10:Z10"/>
    <mergeCell ref="AE10:AM10"/>
    <mergeCell ref="AN10:AR10"/>
    <mergeCell ref="AE13:AM13"/>
    <mergeCell ref="AN13:AR13"/>
    <mergeCell ref="AS13:AW13"/>
    <mergeCell ref="U8:W9"/>
    <mergeCell ref="X8:Z9"/>
    <mergeCell ref="AN8:AR8"/>
    <mergeCell ref="AS8:AW8"/>
    <mergeCell ref="AX8:BB8"/>
    <mergeCell ref="AE9:BB9"/>
    <mergeCell ref="AN5:AR5"/>
    <mergeCell ref="AS5:AW5"/>
    <mergeCell ref="AX5:BB5"/>
    <mergeCell ref="C6:U7"/>
    <mergeCell ref="V6:Z7"/>
    <mergeCell ref="AE6:BB6"/>
    <mergeCell ref="AE7:AM8"/>
    <mergeCell ref="AN7:BB7"/>
    <mergeCell ref="C8:O9"/>
    <mergeCell ref="R8:T9"/>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85"/>
  <sheetViews>
    <sheetView topLeftCell="A121" workbookViewId="0">
      <selection activeCell="A154" sqref="A154:XFD168"/>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32" t="s">
        <v>57</v>
      </c>
      <c r="B1" s="223" t="s">
        <v>58</v>
      </c>
      <c r="C1"/>
      <c r="D1"/>
      <c r="E1"/>
      <c r="F1"/>
      <c r="G1"/>
      <c r="H1"/>
      <c r="I1"/>
      <c r="J1"/>
      <c r="K1" s="246" t="s">
        <v>28</v>
      </c>
      <c r="L1"/>
      <c r="M1"/>
      <c r="N1"/>
      <c r="O1"/>
      <c r="P1"/>
      <c r="Q1"/>
      <c r="R1"/>
      <c r="S1"/>
      <c r="T1"/>
      <c r="U1"/>
      <c r="V1"/>
      <c r="W1"/>
    </row>
    <row r="2" spans="1:23" ht="13.5" customHeight="1">
      <c r="A2"/>
      <c r="B2" s="229" t="s">
        <v>68</v>
      </c>
      <c r="C2"/>
      <c r="D2"/>
      <c r="E2"/>
      <c r="F2"/>
      <c r="G2"/>
      <c r="H2"/>
      <c r="I2"/>
      <c r="J2"/>
      <c r="K2"/>
      <c r="L2"/>
      <c r="M2"/>
      <c r="N2"/>
      <c r="O2"/>
      <c r="P2"/>
      <c r="Q2"/>
      <c r="R2"/>
      <c r="S2"/>
      <c r="T2"/>
      <c r="U2"/>
      <c r="V2"/>
      <c r="W2"/>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6" customHeight="1">
      <c r="A4"/>
      <c r="B4"/>
      <c r="C4"/>
      <c r="D4"/>
      <c r="E4"/>
      <c r="F4"/>
      <c r="G4"/>
      <c r="H4"/>
      <c r="I4"/>
      <c r="J4"/>
      <c r="K4"/>
      <c r="L4"/>
      <c r="M4"/>
      <c r="N4"/>
      <c r="O4"/>
      <c r="P4"/>
      <c r="Q4"/>
      <c r="R4"/>
      <c r="S4"/>
      <c r="T4"/>
      <c r="U4"/>
      <c r="V4"/>
      <c r="W4"/>
    </row>
    <row r="5" spans="1:23" ht="30" customHeight="1">
      <c r="A5"/>
      <c r="B5" s="1249" t="s">
        <v>49</v>
      </c>
      <c r="C5" s="1250"/>
      <c r="D5" s="1250"/>
      <c r="E5" s="1250"/>
      <c r="F5" s="1250"/>
      <c r="G5" s="1250"/>
      <c r="H5" s="1250"/>
      <c r="I5" s="1250"/>
      <c r="J5" s="1250"/>
      <c r="K5" s="1249" t="s">
        <v>49</v>
      </c>
      <c r="L5" s="1250"/>
      <c r="M5" s="1250"/>
      <c r="N5" s="1250"/>
      <c r="O5" s="1250"/>
      <c r="P5" s="1250"/>
      <c r="Q5" s="1250"/>
      <c r="R5" s="1250"/>
      <c r="S5" s="1249" t="s">
        <v>49</v>
      </c>
      <c r="T5" s="1250"/>
      <c r="U5" s="1250"/>
      <c r="V5" s="1250"/>
      <c r="W5" s="1250"/>
    </row>
    <row r="6" spans="1:23" ht="9.75" customHeight="1">
      <c r="A6" s="744">
        <v>1991</v>
      </c>
      <c r="B6" s="745">
        <v>35281.525999999998</v>
      </c>
      <c r="C6" s="745">
        <v>43080.745000000003</v>
      </c>
      <c r="D6" s="745">
        <v>16059.052</v>
      </c>
      <c r="E6" s="745">
        <v>5643.607</v>
      </c>
      <c r="F6" s="745">
        <v>3456.5410000000002</v>
      </c>
      <c r="G6" s="745">
        <v>9442.6080000000002</v>
      </c>
      <c r="H6" s="745">
        <v>22122.47</v>
      </c>
      <c r="I6" s="745">
        <v>4296.6589999999997</v>
      </c>
      <c r="J6" s="745">
        <v>29003.113000000001</v>
      </c>
      <c r="K6" s="745">
        <v>66142.150999999998</v>
      </c>
      <c r="L6" s="745">
        <v>14289.96</v>
      </c>
      <c r="M6" s="745">
        <v>3885.3139999999999</v>
      </c>
      <c r="N6" s="745">
        <v>10327.781999999999</v>
      </c>
      <c r="O6" s="745">
        <v>5892.1620000000003</v>
      </c>
      <c r="P6" s="745">
        <v>11780.688</v>
      </c>
      <c r="Q6" s="745">
        <v>5382.6279999999997</v>
      </c>
      <c r="R6" s="745">
        <v>286087</v>
      </c>
      <c r="S6" s="745">
        <v>254544.16800000001</v>
      </c>
      <c r="T6" s="745">
        <v>238485.11600000001</v>
      </c>
      <c r="U6" s="745">
        <v>47601.89</v>
      </c>
      <c r="V6" s="745">
        <v>31542.838</v>
      </c>
      <c r="W6" s="745">
        <v>286087</v>
      </c>
    </row>
    <row r="7" spans="1:23" ht="9.75" customHeight="1">
      <c r="A7" s="744">
        <v>1992</v>
      </c>
      <c r="B7" s="745">
        <v>38768.775000000001</v>
      </c>
      <c r="C7" s="745">
        <v>47399.016000000003</v>
      </c>
      <c r="D7" s="745">
        <v>17517.933000000001</v>
      </c>
      <c r="E7" s="745">
        <v>7283.7120000000004</v>
      </c>
      <c r="F7" s="745">
        <v>3676.893</v>
      </c>
      <c r="G7" s="745">
        <v>10171.681</v>
      </c>
      <c r="H7" s="745">
        <v>24148.168000000001</v>
      </c>
      <c r="I7" s="745">
        <v>5528.1490000000003</v>
      </c>
      <c r="J7" s="745">
        <v>31644.455999999998</v>
      </c>
      <c r="K7" s="745">
        <v>72378.127999999997</v>
      </c>
      <c r="L7" s="745">
        <v>15656.168</v>
      </c>
      <c r="M7" s="745">
        <v>4121.4539999999997</v>
      </c>
      <c r="N7" s="745">
        <v>13161.466</v>
      </c>
      <c r="O7" s="745">
        <v>7360.5609999999997</v>
      </c>
      <c r="P7" s="745">
        <v>12659.762000000001</v>
      </c>
      <c r="Q7" s="745">
        <v>6837.6779999999999</v>
      </c>
      <c r="R7" s="745">
        <v>318314</v>
      </c>
      <c r="S7" s="745">
        <v>278142.43400000001</v>
      </c>
      <c r="T7" s="745">
        <v>260624.50099999999</v>
      </c>
      <c r="U7" s="745">
        <v>57689.499000000003</v>
      </c>
      <c r="V7" s="745">
        <v>40171.565999999999</v>
      </c>
      <c r="W7" s="745">
        <v>318314</v>
      </c>
    </row>
    <row r="8" spans="1:23" ht="9.75" customHeight="1">
      <c r="A8" s="744">
        <v>1993</v>
      </c>
      <c r="B8" s="745">
        <v>40475.311000000002</v>
      </c>
      <c r="C8" s="745">
        <v>49241.733999999997</v>
      </c>
      <c r="D8" s="745">
        <v>18704.414000000001</v>
      </c>
      <c r="E8" s="745">
        <v>8224.8289999999997</v>
      </c>
      <c r="F8" s="745">
        <v>3688.4389999999999</v>
      </c>
      <c r="G8" s="745">
        <v>10458.019</v>
      </c>
      <c r="H8" s="745">
        <v>24984.186000000002</v>
      </c>
      <c r="I8" s="745">
        <v>6279.5309999999999</v>
      </c>
      <c r="J8" s="745">
        <v>32153.585999999999</v>
      </c>
      <c r="K8" s="745">
        <v>74515.835999999996</v>
      </c>
      <c r="L8" s="745">
        <v>16025.941000000001</v>
      </c>
      <c r="M8" s="745">
        <v>4151.1099999999997</v>
      </c>
      <c r="N8" s="745">
        <v>14445.412</v>
      </c>
      <c r="O8" s="745">
        <v>8415.9879999999994</v>
      </c>
      <c r="P8" s="745">
        <v>12632.668</v>
      </c>
      <c r="Q8" s="745">
        <v>7804.9989999999998</v>
      </c>
      <c r="R8" s="745">
        <v>332202</v>
      </c>
      <c r="S8" s="745">
        <v>287031.24400000001</v>
      </c>
      <c r="T8" s="745">
        <v>268326.83</v>
      </c>
      <c r="U8" s="745">
        <v>63875.173000000003</v>
      </c>
      <c r="V8" s="745">
        <v>45170.758999999998</v>
      </c>
      <c r="W8" s="745">
        <v>332202</v>
      </c>
    </row>
    <row r="9" spans="1:23" ht="9.75" customHeight="1">
      <c r="A9" s="744">
        <v>1994</v>
      </c>
      <c r="B9" s="745">
        <v>42542.798999999999</v>
      </c>
      <c r="C9" s="745">
        <v>51756.779000000002</v>
      </c>
      <c r="D9" s="745">
        <v>19591.793000000001</v>
      </c>
      <c r="E9" s="745">
        <v>8896.9490000000005</v>
      </c>
      <c r="F9" s="745">
        <v>3750.8989999999999</v>
      </c>
      <c r="G9" s="745">
        <v>11032.016</v>
      </c>
      <c r="H9" s="745">
        <v>26222.137999999999</v>
      </c>
      <c r="I9" s="745">
        <v>6924.7610000000004</v>
      </c>
      <c r="J9" s="745">
        <v>33581.928999999996</v>
      </c>
      <c r="K9" s="745">
        <v>77477.239000000001</v>
      </c>
      <c r="L9" s="745">
        <v>16734.161</v>
      </c>
      <c r="M9" s="745">
        <v>4322.5780000000004</v>
      </c>
      <c r="N9" s="745">
        <v>15492.968999999999</v>
      </c>
      <c r="O9" s="745">
        <v>9143.2209999999995</v>
      </c>
      <c r="P9" s="745">
        <v>13029.561</v>
      </c>
      <c r="Q9" s="745">
        <v>8576.2150000000001</v>
      </c>
      <c r="R9" s="745">
        <v>349076</v>
      </c>
      <c r="S9" s="745">
        <v>300041.89199999999</v>
      </c>
      <c r="T9" s="745">
        <v>280450.09899999999</v>
      </c>
      <c r="U9" s="745">
        <v>68625.907999999996</v>
      </c>
      <c r="V9" s="745">
        <v>49034.114999999998</v>
      </c>
      <c r="W9" s="745">
        <v>349076</v>
      </c>
    </row>
    <row r="10" spans="1:23" ht="15" customHeight="1">
      <c r="A10" s="744">
        <v>1995</v>
      </c>
      <c r="B10" s="745">
        <v>44418.737999999998</v>
      </c>
      <c r="C10" s="745">
        <v>53640.137000000002</v>
      </c>
      <c r="D10" s="745">
        <v>20595.811000000002</v>
      </c>
      <c r="E10" s="745">
        <v>9684.0370000000003</v>
      </c>
      <c r="F10" s="745">
        <v>3833.0239999999999</v>
      </c>
      <c r="G10" s="745">
        <v>11210.393</v>
      </c>
      <c r="H10" s="745">
        <v>27315.413</v>
      </c>
      <c r="I10" s="745">
        <v>7611.924</v>
      </c>
      <c r="J10" s="745">
        <v>34790.366999999998</v>
      </c>
      <c r="K10" s="745">
        <v>80329.09</v>
      </c>
      <c r="L10" s="745">
        <v>17401.795999999998</v>
      </c>
      <c r="M10" s="745">
        <v>4452.5450000000001</v>
      </c>
      <c r="N10" s="745">
        <v>17265.292000000001</v>
      </c>
      <c r="O10" s="745">
        <v>9938.223</v>
      </c>
      <c r="P10" s="745">
        <v>13516.143</v>
      </c>
      <c r="Q10" s="745">
        <v>9167.0720000000001</v>
      </c>
      <c r="R10" s="745">
        <v>365170</v>
      </c>
      <c r="S10" s="745">
        <v>311503.45699999999</v>
      </c>
      <c r="T10" s="745">
        <v>290907.64600000001</v>
      </c>
      <c r="U10" s="745">
        <v>74262.358999999997</v>
      </c>
      <c r="V10" s="745">
        <v>53666.548000000003</v>
      </c>
      <c r="W10" s="745">
        <v>365170</v>
      </c>
    </row>
    <row r="11" spans="1:23" ht="9.75" customHeight="1">
      <c r="A11" s="744">
        <v>1996</v>
      </c>
      <c r="B11" s="745">
        <v>46360.749000000003</v>
      </c>
      <c r="C11" s="745">
        <v>55560.927000000003</v>
      </c>
      <c r="D11" s="745">
        <v>20879.855</v>
      </c>
      <c r="E11" s="745">
        <v>10272.852000000001</v>
      </c>
      <c r="F11" s="745">
        <v>3919.97</v>
      </c>
      <c r="G11" s="745">
        <v>11188.94</v>
      </c>
      <c r="H11" s="745">
        <v>28508.253000000001</v>
      </c>
      <c r="I11" s="745">
        <v>7918.05</v>
      </c>
      <c r="J11" s="745">
        <v>35931.610999999997</v>
      </c>
      <c r="K11" s="745">
        <v>83231.991999999998</v>
      </c>
      <c r="L11" s="745">
        <v>18037.831999999999</v>
      </c>
      <c r="M11" s="745">
        <v>4579.7389999999996</v>
      </c>
      <c r="N11" s="745">
        <v>17682.736000000001</v>
      </c>
      <c r="O11" s="745">
        <v>10420.393</v>
      </c>
      <c r="P11" s="745">
        <v>13909.517</v>
      </c>
      <c r="Q11" s="745">
        <v>9523.5820000000003</v>
      </c>
      <c r="R11" s="745">
        <v>377927</v>
      </c>
      <c r="S11" s="745">
        <v>322109.38500000001</v>
      </c>
      <c r="T11" s="745">
        <v>301229.53000000003</v>
      </c>
      <c r="U11" s="745">
        <v>76697.467999999993</v>
      </c>
      <c r="V11" s="745">
        <v>55817.612999999998</v>
      </c>
      <c r="W11" s="745">
        <v>377927</v>
      </c>
    </row>
    <row r="12" spans="1:23" ht="9.75" customHeight="1">
      <c r="A12" s="744">
        <v>1997</v>
      </c>
      <c r="B12" s="745">
        <v>47062.822</v>
      </c>
      <c r="C12" s="745">
        <v>56643.421000000002</v>
      </c>
      <c r="D12" s="745">
        <v>21097.046999999999</v>
      </c>
      <c r="E12" s="745">
        <v>10514.319</v>
      </c>
      <c r="F12" s="745">
        <v>3909.1419999999998</v>
      </c>
      <c r="G12" s="745">
        <v>11626.102000000001</v>
      </c>
      <c r="H12" s="745">
        <v>29475.080999999998</v>
      </c>
      <c r="I12" s="745">
        <v>7874.915</v>
      </c>
      <c r="J12" s="745">
        <v>36325.161999999997</v>
      </c>
      <c r="K12" s="745">
        <v>84982.728000000003</v>
      </c>
      <c r="L12" s="745">
        <v>18291.870999999999</v>
      </c>
      <c r="M12" s="745">
        <v>4608.616</v>
      </c>
      <c r="N12" s="745">
        <v>17503.417000000001</v>
      </c>
      <c r="O12" s="745">
        <v>10507.897000000001</v>
      </c>
      <c r="P12" s="745">
        <v>14095.916999999999</v>
      </c>
      <c r="Q12" s="745">
        <v>9475.5419999999995</v>
      </c>
      <c r="R12" s="745">
        <v>383994</v>
      </c>
      <c r="S12" s="745">
        <v>328117.90899999999</v>
      </c>
      <c r="T12" s="745">
        <v>307020.86200000002</v>
      </c>
      <c r="U12" s="745">
        <v>76973.137000000002</v>
      </c>
      <c r="V12" s="745">
        <v>55876.09</v>
      </c>
      <c r="W12" s="745">
        <v>383994</v>
      </c>
    </row>
    <row r="13" spans="1:23" ht="9.75" customHeight="1">
      <c r="A13" s="744">
        <v>1998</v>
      </c>
      <c r="B13" s="745">
        <v>47613.620999999999</v>
      </c>
      <c r="C13" s="745">
        <v>58327.696000000004</v>
      </c>
      <c r="D13" s="745">
        <v>21530.616999999998</v>
      </c>
      <c r="E13" s="745">
        <v>10867.424999999999</v>
      </c>
      <c r="F13" s="745">
        <v>3944.76</v>
      </c>
      <c r="G13" s="745">
        <v>11882.153</v>
      </c>
      <c r="H13" s="745">
        <v>29728.455000000002</v>
      </c>
      <c r="I13" s="745">
        <v>7968.1989999999996</v>
      </c>
      <c r="J13" s="745">
        <v>36570.722999999998</v>
      </c>
      <c r="K13" s="745">
        <v>86189.072</v>
      </c>
      <c r="L13" s="745">
        <v>18404.974999999999</v>
      </c>
      <c r="M13" s="745">
        <v>4658.3670000000002</v>
      </c>
      <c r="N13" s="745">
        <v>17770.673999999999</v>
      </c>
      <c r="O13" s="745">
        <v>10652.489</v>
      </c>
      <c r="P13" s="745">
        <v>14164.377</v>
      </c>
      <c r="Q13" s="745">
        <v>9593.4</v>
      </c>
      <c r="R13" s="745">
        <v>389867</v>
      </c>
      <c r="S13" s="745">
        <v>333014.81599999999</v>
      </c>
      <c r="T13" s="745">
        <v>311484.19900000002</v>
      </c>
      <c r="U13" s="745">
        <v>78382.804000000004</v>
      </c>
      <c r="V13" s="745">
        <v>56852.186999999998</v>
      </c>
      <c r="W13" s="745">
        <v>389867</v>
      </c>
    </row>
    <row r="14" spans="1:23" ht="9.75" customHeight="1">
      <c r="A14" s="744">
        <v>1999</v>
      </c>
      <c r="B14" s="745">
        <v>48497.497000000003</v>
      </c>
      <c r="C14" s="745">
        <v>59717.192999999999</v>
      </c>
      <c r="D14" s="745">
        <v>21899.432000000001</v>
      </c>
      <c r="E14" s="745">
        <v>11563.715</v>
      </c>
      <c r="F14" s="745">
        <v>4013.721</v>
      </c>
      <c r="G14" s="745">
        <v>11708.157999999999</v>
      </c>
      <c r="H14" s="745">
        <v>30327.702000000001</v>
      </c>
      <c r="I14" s="745">
        <v>8356.2019999999993</v>
      </c>
      <c r="J14" s="745">
        <v>37200.735000000001</v>
      </c>
      <c r="K14" s="745">
        <v>88056.634000000005</v>
      </c>
      <c r="L14" s="745">
        <v>18899.274000000001</v>
      </c>
      <c r="M14" s="745">
        <v>4819.5230000000001</v>
      </c>
      <c r="N14" s="745">
        <v>18605.298999999999</v>
      </c>
      <c r="O14" s="745">
        <v>10923.933999999999</v>
      </c>
      <c r="P14" s="745">
        <v>14373.817999999999</v>
      </c>
      <c r="Q14" s="745">
        <v>10149.169</v>
      </c>
      <c r="R14" s="745">
        <v>399112</v>
      </c>
      <c r="S14" s="745">
        <v>339513.68699999998</v>
      </c>
      <c r="T14" s="745">
        <v>317614.255</v>
      </c>
      <c r="U14" s="745">
        <v>81497.751000000004</v>
      </c>
      <c r="V14" s="745">
        <v>59598.319000000003</v>
      </c>
      <c r="W14" s="745">
        <v>399112</v>
      </c>
    </row>
    <row r="15" spans="1:23" ht="15" customHeight="1">
      <c r="A15" s="744">
        <v>2000</v>
      </c>
      <c r="B15" s="745">
        <v>49549.023000000001</v>
      </c>
      <c r="C15" s="745">
        <v>61422.173999999999</v>
      </c>
      <c r="D15" s="745">
        <v>22602.812000000002</v>
      </c>
      <c r="E15" s="745">
        <v>11924.096</v>
      </c>
      <c r="F15" s="745">
        <v>4064.1849999999999</v>
      </c>
      <c r="G15" s="745">
        <v>11636.789000000001</v>
      </c>
      <c r="H15" s="745">
        <v>31106.440999999999</v>
      </c>
      <c r="I15" s="745">
        <v>8519.2939999999999</v>
      </c>
      <c r="J15" s="745">
        <v>37771.413</v>
      </c>
      <c r="K15" s="745">
        <v>90301.396999999997</v>
      </c>
      <c r="L15" s="745">
        <v>19293.418000000001</v>
      </c>
      <c r="M15" s="745">
        <v>4918.8239999999996</v>
      </c>
      <c r="N15" s="745">
        <v>18985.206999999999</v>
      </c>
      <c r="O15" s="745">
        <v>10966.923000000001</v>
      </c>
      <c r="P15" s="745">
        <v>14624.543</v>
      </c>
      <c r="Q15" s="745">
        <v>10186.459000000001</v>
      </c>
      <c r="R15" s="745">
        <v>407873</v>
      </c>
      <c r="S15" s="745">
        <v>347291.01899999997</v>
      </c>
      <c r="T15" s="745">
        <v>324688.20699999999</v>
      </c>
      <c r="U15" s="745">
        <v>83184.790999999997</v>
      </c>
      <c r="V15" s="745">
        <v>60581.978999999999</v>
      </c>
      <c r="W15" s="745">
        <v>407873</v>
      </c>
    </row>
    <row r="16" spans="1:23" ht="9.75" customHeight="1">
      <c r="A16" s="744">
        <v>2001</v>
      </c>
      <c r="B16" s="745">
        <v>51513.286</v>
      </c>
      <c r="C16" s="745">
        <v>63579.904999999999</v>
      </c>
      <c r="D16" s="745">
        <v>22877.076000000001</v>
      </c>
      <c r="E16" s="745">
        <v>12187.207</v>
      </c>
      <c r="F16" s="745">
        <v>4106.4539999999997</v>
      </c>
      <c r="G16" s="745">
        <v>11902.819</v>
      </c>
      <c r="H16" s="745">
        <v>31751.124</v>
      </c>
      <c r="I16" s="745">
        <v>8610.3790000000008</v>
      </c>
      <c r="J16" s="745">
        <v>38421.99</v>
      </c>
      <c r="K16" s="745">
        <v>92104.476999999999</v>
      </c>
      <c r="L16" s="745">
        <v>19374.382000000001</v>
      </c>
      <c r="M16" s="745">
        <v>5016.3019999999997</v>
      </c>
      <c r="N16" s="745">
        <v>19363.964</v>
      </c>
      <c r="O16" s="745">
        <v>11211.169</v>
      </c>
      <c r="P16" s="745">
        <v>15103.41</v>
      </c>
      <c r="Q16" s="745">
        <v>10415.058000000001</v>
      </c>
      <c r="R16" s="745">
        <v>417539</v>
      </c>
      <c r="S16" s="745">
        <v>355751.22499999998</v>
      </c>
      <c r="T16" s="745">
        <v>332874.14899999998</v>
      </c>
      <c r="U16" s="745">
        <v>84664.853000000003</v>
      </c>
      <c r="V16" s="745">
        <v>61787.777000000002</v>
      </c>
      <c r="W16" s="745">
        <v>417539</v>
      </c>
    </row>
    <row r="17" spans="1:23" ht="9.75" customHeight="1">
      <c r="A17" s="744">
        <v>2002</v>
      </c>
      <c r="B17" s="745">
        <v>53518.883999999998</v>
      </c>
      <c r="C17" s="745">
        <v>66130.565000000002</v>
      </c>
      <c r="D17" s="745">
        <v>23431.968000000001</v>
      </c>
      <c r="E17" s="745">
        <v>12380.434999999999</v>
      </c>
      <c r="F17" s="745">
        <v>4180.4139999999998</v>
      </c>
      <c r="G17" s="745">
        <v>12246.983</v>
      </c>
      <c r="H17" s="745">
        <v>33013.951000000001</v>
      </c>
      <c r="I17" s="745">
        <v>8809.7720000000008</v>
      </c>
      <c r="J17" s="745">
        <v>39524.159</v>
      </c>
      <c r="K17" s="745">
        <v>94950.987999999998</v>
      </c>
      <c r="L17" s="745">
        <v>20030.614000000001</v>
      </c>
      <c r="M17" s="745">
        <v>5209.4669999999996</v>
      </c>
      <c r="N17" s="745">
        <v>19841.128000000001</v>
      </c>
      <c r="O17" s="745">
        <v>11690.253000000001</v>
      </c>
      <c r="P17" s="745">
        <v>15372.974</v>
      </c>
      <c r="Q17" s="745">
        <v>10695.453</v>
      </c>
      <c r="R17" s="745">
        <v>431028</v>
      </c>
      <c r="S17" s="745">
        <v>367610.967</v>
      </c>
      <c r="T17" s="745">
        <v>344178.99900000001</v>
      </c>
      <c r="U17" s="745">
        <v>86849.009000000005</v>
      </c>
      <c r="V17" s="745">
        <v>63417.040999999997</v>
      </c>
      <c r="W17" s="745">
        <v>431028</v>
      </c>
    </row>
    <row r="18" spans="1:23" ht="9.75" customHeight="1">
      <c r="A18" s="744">
        <v>2003</v>
      </c>
      <c r="B18" s="745">
        <v>54299.370999999999</v>
      </c>
      <c r="C18" s="745">
        <v>67143.788</v>
      </c>
      <c r="D18" s="745">
        <v>23220.877</v>
      </c>
      <c r="E18" s="745">
        <v>12325.898999999999</v>
      </c>
      <c r="F18" s="745">
        <v>4244.6710000000003</v>
      </c>
      <c r="G18" s="745">
        <v>12166.319</v>
      </c>
      <c r="H18" s="745">
        <v>33267.03</v>
      </c>
      <c r="I18" s="745">
        <v>8981.491</v>
      </c>
      <c r="J18" s="745">
        <v>40024.959000000003</v>
      </c>
      <c r="K18" s="745">
        <v>96544.269</v>
      </c>
      <c r="L18" s="745">
        <v>20412.244999999999</v>
      </c>
      <c r="M18" s="745">
        <v>5295.7610000000004</v>
      </c>
      <c r="N18" s="745">
        <v>20225.079000000002</v>
      </c>
      <c r="O18" s="745">
        <v>11751.58</v>
      </c>
      <c r="P18" s="745">
        <v>15615.102000000001</v>
      </c>
      <c r="Q18" s="745">
        <v>10812.564</v>
      </c>
      <c r="R18" s="745">
        <v>436331</v>
      </c>
      <c r="S18" s="745">
        <v>372234.39199999999</v>
      </c>
      <c r="T18" s="745">
        <v>349013.51500000001</v>
      </c>
      <c r="U18" s="745">
        <v>87317.49</v>
      </c>
      <c r="V18" s="745">
        <v>64096.612999999998</v>
      </c>
      <c r="W18" s="745">
        <v>436331</v>
      </c>
    </row>
    <row r="19" spans="1:23" ht="9.75" customHeight="1">
      <c r="A19" s="744">
        <v>2004</v>
      </c>
      <c r="B19" s="745">
        <v>55270.235000000001</v>
      </c>
      <c r="C19" s="745">
        <v>68116.524999999994</v>
      </c>
      <c r="D19" s="745">
        <v>23423.653999999999</v>
      </c>
      <c r="E19" s="745">
        <v>12549.5</v>
      </c>
      <c r="F19" s="745">
        <v>4292.1139999999996</v>
      </c>
      <c r="G19" s="745">
        <v>12363.547</v>
      </c>
      <c r="H19" s="745">
        <v>33835.419000000002</v>
      </c>
      <c r="I19" s="745">
        <v>9156.7459999999992</v>
      </c>
      <c r="J19" s="745">
        <v>41166.188999999998</v>
      </c>
      <c r="K19" s="745">
        <v>98354.519</v>
      </c>
      <c r="L19" s="745">
        <v>20728.365000000002</v>
      </c>
      <c r="M19" s="745">
        <v>5475.6670000000004</v>
      </c>
      <c r="N19" s="745">
        <v>20659.286</v>
      </c>
      <c r="O19" s="745">
        <v>11901.663</v>
      </c>
      <c r="P19" s="745">
        <v>16117.114</v>
      </c>
      <c r="Q19" s="745">
        <v>11048.45</v>
      </c>
      <c r="R19" s="745">
        <v>444459</v>
      </c>
      <c r="S19" s="745">
        <v>379143.348</v>
      </c>
      <c r="T19" s="745">
        <v>355719.69400000002</v>
      </c>
      <c r="U19" s="745">
        <v>88739.298999999999</v>
      </c>
      <c r="V19" s="745">
        <v>65315.644999999997</v>
      </c>
      <c r="W19" s="745">
        <v>444459</v>
      </c>
    </row>
    <row r="20" spans="1:23" ht="15" customHeight="1">
      <c r="A20" s="744">
        <v>2005</v>
      </c>
      <c r="B20" s="745">
        <v>56329.906000000003</v>
      </c>
      <c r="C20" s="745">
        <v>68843.350999999995</v>
      </c>
      <c r="D20" s="745">
        <v>24017.95</v>
      </c>
      <c r="E20" s="745">
        <v>12539.3</v>
      </c>
      <c r="F20" s="745">
        <v>4420.6760000000004</v>
      </c>
      <c r="G20" s="745">
        <v>12773.137000000001</v>
      </c>
      <c r="H20" s="745">
        <v>33878.561999999998</v>
      </c>
      <c r="I20" s="745">
        <v>9314.8179999999993</v>
      </c>
      <c r="J20" s="745">
        <v>40942.559999999998</v>
      </c>
      <c r="K20" s="745">
        <v>99629.75</v>
      </c>
      <c r="L20" s="745">
        <v>20755.897000000001</v>
      </c>
      <c r="M20" s="745">
        <v>5720.2550000000001</v>
      </c>
      <c r="N20" s="745">
        <v>20664.868999999999</v>
      </c>
      <c r="O20" s="745">
        <v>11865.704</v>
      </c>
      <c r="P20" s="745">
        <v>16322.84</v>
      </c>
      <c r="Q20" s="745">
        <v>11147.421</v>
      </c>
      <c r="R20" s="745">
        <v>449167</v>
      </c>
      <c r="S20" s="745">
        <v>383634.88400000002</v>
      </c>
      <c r="T20" s="745">
        <v>359616.93400000001</v>
      </c>
      <c r="U20" s="745">
        <v>89550.062000000005</v>
      </c>
      <c r="V20" s="745">
        <v>65532.112000000001</v>
      </c>
      <c r="W20" s="745">
        <v>449167</v>
      </c>
    </row>
    <row r="21" spans="1:23" ht="9.75" customHeight="1">
      <c r="A21" s="744">
        <v>2006</v>
      </c>
      <c r="B21" s="745">
        <v>57586.374000000003</v>
      </c>
      <c r="C21" s="745">
        <v>69338.354999999996</v>
      </c>
      <c r="D21" s="745">
        <v>24328.607</v>
      </c>
      <c r="E21" s="745">
        <v>12762.666999999999</v>
      </c>
      <c r="F21" s="745">
        <v>4593.16</v>
      </c>
      <c r="G21" s="745">
        <v>12985.374</v>
      </c>
      <c r="H21" s="745">
        <v>34769.881999999998</v>
      </c>
      <c r="I21" s="745">
        <v>9382.0339999999997</v>
      </c>
      <c r="J21" s="745">
        <v>42178.633000000002</v>
      </c>
      <c r="K21" s="745">
        <v>100537.21</v>
      </c>
      <c r="L21" s="745">
        <v>21352.812999999998</v>
      </c>
      <c r="M21" s="745">
        <v>5869.0529999999999</v>
      </c>
      <c r="N21" s="745">
        <v>20983.312999999998</v>
      </c>
      <c r="O21" s="745">
        <v>12050.402</v>
      </c>
      <c r="P21" s="745">
        <v>16486.044999999998</v>
      </c>
      <c r="Q21" s="745">
        <v>11248.079</v>
      </c>
      <c r="R21" s="745">
        <v>456452</v>
      </c>
      <c r="S21" s="745">
        <v>390025.50599999999</v>
      </c>
      <c r="T21" s="745">
        <v>365696.89899999998</v>
      </c>
      <c r="U21" s="745">
        <v>90755.101999999999</v>
      </c>
      <c r="V21" s="745">
        <v>66426.494999999995</v>
      </c>
      <c r="W21" s="745">
        <v>456452</v>
      </c>
    </row>
    <row r="22" spans="1:23" s="244" customFormat="1" ht="9.75" customHeight="1">
      <c r="A22" s="744">
        <v>2007</v>
      </c>
      <c r="B22" s="745">
        <v>58393.101000000002</v>
      </c>
      <c r="C22" s="745">
        <v>71233.991999999998</v>
      </c>
      <c r="D22" s="745">
        <v>24750.048999999999</v>
      </c>
      <c r="E22" s="745">
        <v>12982.938</v>
      </c>
      <c r="F22" s="745">
        <v>4711.6059999999998</v>
      </c>
      <c r="G22" s="745">
        <v>13044.16</v>
      </c>
      <c r="H22" s="745">
        <v>34652.065000000002</v>
      </c>
      <c r="I22" s="745">
        <v>9461.0660000000007</v>
      </c>
      <c r="J22" s="745">
        <v>43027.438000000002</v>
      </c>
      <c r="K22" s="745">
        <v>102251.6</v>
      </c>
      <c r="L22" s="745">
        <v>21601.425999999999</v>
      </c>
      <c r="M22" s="745">
        <v>5882.2309999999998</v>
      </c>
      <c r="N22" s="745">
        <v>21037.837</v>
      </c>
      <c r="O22" s="745">
        <v>11879.937</v>
      </c>
      <c r="P22" s="745">
        <v>16740.785</v>
      </c>
      <c r="Q22" s="745">
        <v>11473.763999999999</v>
      </c>
      <c r="R22" s="745">
        <v>463124</v>
      </c>
      <c r="S22" s="745">
        <v>396288.45299999998</v>
      </c>
      <c r="T22" s="745">
        <v>371538.40399999998</v>
      </c>
      <c r="U22" s="745">
        <v>91585.591</v>
      </c>
      <c r="V22" s="745">
        <v>66835.542000000001</v>
      </c>
      <c r="W22" s="745">
        <v>463124</v>
      </c>
    </row>
    <row r="23" spans="1:23" ht="9.75" customHeight="1">
      <c r="A23" s="744">
        <v>2008</v>
      </c>
      <c r="B23" s="745">
        <v>60057.06</v>
      </c>
      <c r="C23" s="745">
        <v>73698.664000000004</v>
      </c>
      <c r="D23" s="745">
        <v>26191.016</v>
      </c>
      <c r="E23" s="745">
        <v>13580.359</v>
      </c>
      <c r="F23" s="745">
        <v>4955.2569999999996</v>
      </c>
      <c r="G23" s="745">
        <v>13433.343999999999</v>
      </c>
      <c r="H23" s="745">
        <v>35780.758000000002</v>
      </c>
      <c r="I23" s="745">
        <v>9916.4220000000005</v>
      </c>
      <c r="J23" s="745">
        <v>44454.322999999997</v>
      </c>
      <c r="K23" s="745">
        <v>105742.026</v>
      </c>
      <c r="L23" s="745">
        <v>22642.429</v>
      </c>
      <c r="M23" s="745">
        <v>5949.152</v>
      </c>
      <c r="N23" s="745">
        <v>21922.223999999998</v>
      </c>
      <c r="O23" s="745">
        <v>12204.263000000001</v>
      </c>
      <c r="P23" s="745">
        <v>17052.214</v>
      </c>
      <c r="Q23" s="745">
        <v>11887.486000000001</v>
      </c>
      <c r="R23" s="745">
        <v>479467</v>
      </c>
      <c r="S23" s="745">
        <v>409956.24300000002</v>
      </c>
      <c r="T23" s="745">
        <v>383765.22700000001</v>
      </c>
      <c r="U23" s="745">
        <v>95701.77</v>
      </c>
      <c r="V23" s="745">
        <v>69510.754000000001</v>
      </c>
      <c r="W23" s="745">
        <v>479467</v>
      </c>
    </row>
    <row r="24" spans="1:23" ht="9.75" customHeight="1">
      <c r="A24" s="744">
        <v>2009</v>
      </c>
      <c r="B24" s="745">
        <v>61583.171999999999</v>
      </c>
      <c r="C24" s="745">
        <v>75893.123999999996</v>
      </c>
      <c r="D24" s="745">
        <v>26947.258000000002</v>
      </c>
      <c r="E24" s="745">
        <v>13983.663</v>
      </c>
      <c r="F24" s="745">
        <v>4905.2020000000002</v>
      </c>
      <c r="G24" s="745">
        <v>13943.027</v>
      </c>
      <c r="H24" s="745">
        <v>36201.851000000002</v>
      </c>
      <c r="I24" s="745">
        <v>10070.311</v>
      </c>
      <c r="J24" s="745">
        <v>45548.6</v>
      </c>
      <c r="K24" s="745">
        <v>109358.22100000001</v>
      </c>
      <c r="L24" s="745">
        <v>23257.392</v>
      </c>
      <c r="M24" s="745">
        <v>6136.415</v>
      </c>
      <c r="N24" s="745">
        <v>22378.949000000001</v>
      </c>
      <c r="O24" s="745">
        <v>12475.15</v>
      </c>
      <c r="P24" s="745">
        <v>17487.877</v>
      </c>
      <c r="Q24" s="745">
        <v>12243.788</v>
      </c>
      <c r="R24" s="745">
        <v>492414</v>
      </c>
      <c r="S24" s="745">
        <v>421262.13900000002</v>
      </c>
      <c r="T24" s="745">
        <v>394314.88099999999</v>
      </c>
      <c r="U24" s="745">
        <v>98099.119000000006</v>
      </c>
      <c r="V24" s="745">
        <v>71151.861000000004</v>
      </c>
      <c r="W24" s="745">
        <v>492414</v>
      </c>
    </row>
    <row r="25" spans="1:23" ht="9.75" customHeight="1">
      <c r="A25" s="744">
        <v>2010</v>
      </c>
      <c r="B25" s="745">
        <v>63465.383999999998</v>
      </c>
      <c r="C25" s="745">
        <v>78540.755999999994</v>
      </c>
      <c r="D25" s="745">
        <v>28099.948</v>
      </c>
      <c r="E25" s="745">
        <v>14270.485000000001</v>
      </c>
      <c r="F25" s="745">
        <v>5144.1580000000004</v>
      </c>
      <c r="G25" s="745">
        <v>14325.226000000001</v>
      </c>
      <c r="H25" s="745">
        <v>37426.307999999997</v>
      </c>
      <c r="I25" s="745">
        <v>10421.159</v>
      </c>
      <c r="J25" s="745">
        <v>46388.928</v>
      </c>
      <c r="K25" s="745">
        <v>113047.30499999999</v>
      </c>
      <c r="L25" s="745">
        <v>23827.067999999999</v>
      </c>
      <c r="M25" s="745">
        <v>6373.7889999999998</v>
      </c>
      <c r="N25" s="745">
        <v>23046.241999999998</v>
      </c>
      <c r="O25" s="745">
        <v>12685.422</v>
      </c>
      <c r="P25" s="745">
        <v>17929.125</v>
      </c>
      <c r="Q25" s="745">
        <v>12674.691999999999</v>
      </c>
      <c r="R25" s="745">
        <v>507666</v>
      </c>
      <c r="S25" s="745">
        <v>434567.995</v>
      </c>
      <c r="T25" s="745">
        <v>406468.04700000002</v>
      </c>
      <c r="U25" s="745">
        <v>101197.948</v>
      </c>
      <c r="V25" s="745">
        <v>73098</v>
      </c>
      <c r="W25" s="745">
        <v>507666</v>
      </c>
    </row>
    <row r="26" spans="1:23" ht="15" customHeight="1">
      <c r="A26" s="744">
        <v>2011</v>
      </c>
      <c r="B26" s="745">
        <v>65367.466</v>
      </c>
      <c r="C26" s="745">
        <v>81097.061000000002</v>
      </c>
      <c r="D26" s="745">
        <v>29087.419000000002</v>
      </c>
      <c r="E26" s="745">
        <v>14469.279</v>
      </c>
      <c r="F26" s="745">
        <v>5286.5159999999996</v>
      </c>
      <c r="G26" s="745">
        <v>14683.300999999999</v>
      </c>
      <c r="H26" s="745">
        <v>38942.868000000002</v>
      </c>
      <c r="I26" s="745">
        <v>10612.937</v>
      </c>
      <c r="J26" s="745">
        <v>48132.409</v>
      </c>
      <c r="K26" s="745">
        <v>116825.322</v>
      </c>
      <c r="L26" s="745">
        <v>24680.080999999998</v>
      </c>
      <c r="M26" s="745">
        <v>6427.9830000000002</v>
      </c>
      <c r="N26" s="745">
        <v>23721.866000000002</v>
      </c>
      <c r="O26" s="745">
        <v>12901.108</v>
      </c>
      <c r="P26" s="745">
        <v>18787.306</v>
      </c>
      <c r="Q26" s="745">
        <v>12779.075000000001</v>
      </c>
      <c r="R26" s="745">
        <v>523802</v>
      </c>
      <c r="S26" s="745">
        <v>449317.73200000002</v>
      </c>
      <c r="T26" s="745">
        <v>420230.31300000002</v>
      </c>
      <c r="U26" s="745">
        <v>103571.68399999999</v>
      </c>
      <c r="V26" s="745">
        <v>74484.264999999999</v>
      </c>
      <c r="W26" s="745">
        <v>523802</v>
      </c>
    </row>
    <row r="27" spans="1:23" ht="9.75" customHeight="1">
      <c r="A27" s="744">
        <v>2012</v>
      </c>
      <c r="B27" s="745">
        <v>67222.599000000002</v>
      </c>
      <c r="C27" s="745">
        <v>83255.642999999996</v>
      </c>
      <c r="D27" s="745">
        <v>30136.261999999999</v>
      </c>
      <c r="E27" s="745">
        <v>14895.987999999999</v>
      </c>
      <c r="F27" s="745">
        <v>5413.9679999999998</v>
      </c>
      <c r="G27" s="745">
        <v>15265.67</v>
      </c>
      <c r="H27" s="745">
        <v>40813.108999999997</v>
      </c>
      <c r="I27" s="745">
        <v>11049.222</v>
      </c>
      <c r="J27" s="745">
        <v>49883.686000000002</v>
      </c>
      <c r="K27" s="745">
        <v>120276.894</v>
      </c>
      <c r="L27" s="745">
        <v>25424.618999999999</v>
      </c>
      <c r="M27" s="745">
        <v>6600.9210000000003</v>
      </c>
      <c r="N27" s="745">
        <v>24640.046999999999</v>
      </c>
      <c r="O27" s="745">
        <v>13301.201999999999</v>
      </c>
      <c r="P27" s="745">
        <v>19259.028999999999</v>
      </c>
      <c r="Q27" s="745">
        <v>13339.136</v>
      </c>
      <c r="R27" s="745">
        <v>540778</v>
      </c>
      <c r="S27" s="745">
        <v>463552.4</v>
      </c>
      <c r="T27" s="745">
        <v>433416.13799999998</v>
      </c>
      <c r="U27" s="745">
        <v>107361.857</v>
      </c>
      <c r="V27" s="745">
        <v>77225.595000000001</v>
      </c>
      <c r="W27" s="745">
        <v>540778</v>
      </c>
    </row>
    <row r="28" spans="1:23" ht="9.75" customHeight="1">
      <c r="A28" s="744">
        <v>2013</v>
      </c>
      <c r="B28" s="745">
        <v>69034.52</v>
      </c>
      <c r="C28" s="745">
        <v>86773.73</v>
      </c>
      <c r="D28" s="745">
        <v>31587.507000000001</v>
      </c>
      <c r="E28" s="745">
        <v>15476.727000000001</v>
      </c>
      <c r="F28" s="745">
        <v>5519.0680000000002</v>
      </c>
      <c r="G28" s="745">
        <v>15880.027</v>
      </c>
      <c r="H28" s="745">
        <v>42341.64</v>
      </c>
      <c r="I28" s="745">
        <v>11314.55</v>
      </c>
      <c r="J28" s="745">
        <v>51480.21</v>
      </c>
      <c r="K28" s="745">
        <v>123757.992</v>
      </c>
      <c r="L28" s="745">
        <v>26255.27</v>
      </c>
      <c r="M28" s="745">
        <v>6897.7449999999999</v>
      </c>
      <c r="N28" s="745">
        <v>25461.346000000001</v>
      </c>
      <c r="O28" s="745">
        <v>13694.772999999999</v>
      </c>
      <c r="P28" s="745">
        <v>19644.477999999999</v>
      </c>
      <c r="Q28" s="745">
        <v>13905.415999999999</v>
      </c>
      <c r="R28" s="745">
        <v>559025</v>
      </c>
      <c r="S28" s="745">
        <v>479172.18699999998</v>
      </c>
      <c r="T28" s="745">
        <v>447584.68</v>
      </c>
      <c r="U28" s="745">
        <v>111440.319</v>
      </c>
      <c r="V28" s="745">
        <v>79852.812000000005</v>
      </c>
      <c r="W28" s="745">
        <v>559025</v>
      </c>
    </row>
    <row r="29" spans="1:23" ht="9.75" customHeight="1">
      <c r="A29" s="744">
        <v>2014</v>
      </c>
      <c r="B29" s="745">
        <v>71568.255999999994</v>
      </c>
      <c r="C29" s="745">
        <v>89976.107000000004</v>
      </c>
      <c r="D29" s="745">
        <v>33161.726999999999</v>
      </c>
      <c r="E29" s="745">
        <v>16042.462</v>
      </c>
      <c r="F29" s="745">
        <v>5758.8559999999998</v>
      </c>
      <c r="G29" s="745">
        <v>16475.578000000001</v>
      </c>
      <c r="H29" s="745">
        <v>43554.629000000001</v>
      </c>
      <c r="I29" s="745">
        <v>11816.16</v>
      </c>
      <c r="J29" s="745">
        <v>53795.216999999997</v>
      </c>
      <c r="K29" s="745">
        <v>127724.666</v>
      </c>
      <c r="L29" s="745">
        <v>27019.423999999999</v>
      </c>
      <c r="M29" s="745">
        <v>7252.0349999999999</v>
      </c>
      <c r="N29" s="745">
        <v>26432.598000000002</v>
      </c>
      <c r="O29" s="745">
        <v>14265.627</v>
      </c>
      <c r="P29" s="745">
        <v>20276.005000000001</v>
      </c>
      <c r="Q29" s="745">
        <v>14420.652</v>
      </c>
      <c r="R29" s="745">
        <v>579540</v>
      </c>
      <c r="S29" s="745">
        <v>496562.5</v>
      </c>
      <c r="T29" s="745">
        <v>463400.77299999999</v>
      </c>
      <c r="U29" s="745">
        <v>116139.226</v>
      </c>
      <c r="V29" s="745">
        <v>82977.498999999996</v>
      </c>
      <c r="W29" s="745">
        <v>579540</v>
      </c>
    </row>
    <row r="30" spans="1:23" ht="9.75" customHeight="1">
      <c r="A30" s="744">
        <v>2015</v>
      </c>
      <c r="B30" s="745">
        <v>73698.206999999995</v>
      </c>
      <c r="C30" s="745">
        <v>93127.130999999994</v>
      </c>
      <c r="D30" s="745">
        <v>35021.32</v>
      </c>
      <c r="E30" s="745">
        <v>16535.291000000001</v>
      </c>
      <c r="F30" s="745">
        <v>5937.7470000000003</v>
      </c>
      <c r="G30" s="745">
        <v>17292.560000000001</v>
      </c>
      <c r="H30" s="745">
        <v>44776.37</v>
      </c>
      <c r="I30" s="745">
        <v>12168.105</v>
      </c>
      <c r="J30" s="745">
        <v>55703.152000000002</v>
      </c>
      <c r="K30" s="745">
        <v>131470.489</v>
      </c>
      <c r="L30" s="745">
        <v>27916.784</v>
      </c>
      <c r="M30" s="745">
        <v>7375.7359999999999</v>
      </c>
      <c r="N30" s="745">
        <v>27148.444</v>
      </c>
      <c r="O30" s="745">
        <v>14584.303</v>
      </c>
      <c r="P30" s="745">
        <v>20967.07</v>
      </c>
      <c r="Q30" s="745">
        <v>14822.298000000001</v>
      </c>
      <c r="R30" s="745">
        <v>598545</v>
      </c>
      <c r="S30" s="745">
        <v>513286.56599999999</v>
      </c>
      <c r="T30" s="745">
        <v>478265.24599999998</v>
      </c>
      <c r="U30" s="745">
        <v>120279.761</v>
      </c>
      <c r="V30" s="745">
        <v>85258.441000000006</v>
      </c>
      <c r="W30" s="745">
        <v>598545</v>
      </c>
    </row>
    <row r="31" spans="1:23" ht="15" customHeight="1">
      <c r="A31" s="744">
        <v>2016</v>
      </c>
      <c r="B31" s="745">
        <v>75598.903000000006</v>
      </c>
      <c r="C31" s="745">
        <v>96428.625</v>
      </c>
      <c r="D31" s="745">
        <v>38085.874000000003</v>
      </c>
      <c r="E31" s="745">
        <v>16773.204000000002</v>
      </c>
      <c r="F31" s="745">
        <v>6079.4110000000001</v>
      </c>
      <c r="G31" s="745">
        <v>17636.748</v>
      </c>
      <c r="H31" s="745">
        <v>46216.612999999998</v>
      </c>
      <c r="I31" s="745">
        <v>12561.727999999999</v>
      </c>
      <c r="J31" s="745">
        <v>57622.997000000003</v>
      </c>
      <c r="K31" s="745">
        <v>135390.20000000001</v>
      </c>
      <c r="L31" s="745">
        <v>28790.706999999999</v>
      </c>
      <c r="M31" s="745">
        <v>7553.2359999999999</v>
      </c>
      <c r="N31" s="745">
        <v>28064.358</v>
      </c>
      <c r="O31" s="745">
        <v>14976.535</v>
      </c>
      <c r="P31" s="745">
        <v>21627.572</v>
      </c>
      <c r="Q31" s="745">
        <v>15190.289000000001</v>
      </c>
      <c r="R31" s="745">
        <v>618597</v>
      </c>
      <c r="S31" s="745">
        <v>531030.88600000006</v>
      </c>
      <c r="T31" s="745">
        <v>492945.01199999999</v>
      </c>
      <c r="U31" s="745">
        <v>125651.988</v>
      </c>
      <c r="V31" s="745">
        <v>87566.114000000001</v>
      </c>
      <c r="W31" s="745">
        <v>618597</v>
      </c>
    </row>
    <row r="32" spans="1:23" ht="9.75" customHeight="1">
      <c r="A32" s="744">
        <v>2017</v>
      </c>
      <c r="B32" s="745">
        <v>79100.222999999998</v>
      </c>
      <c r="C32" s="745">
        <v>100645.602</v>
      </c>
      <c r="D32" s="745">
        <v>40747.052000000003</v>
      </c>
      <c r="E32" s="745">
        <v>17519.286</v>
      </c>
      <c r="F32" s="745">
        <v>6386.6760000000004</v>
      </c>
      <c r="G32" s="745">
        <v>18755.329000000002</v>
      </c>
      <c r="H32" s="745">
        <v>47922.031999999999</v>
      </c>
      <c r="I32" s="745">
        <v>12816.743</v>
      </c>
      <c r="J32" s="745">
        <v>59448.591</v>
      </c>
      <c r="K32" s="745">
        <v>141525.94699999999</v>
      </c>
      <c r="L32" s="745">
        <v>29982.612000000001</v>
      </c>
      <c r="M32" s="745">
        <v>7800.6360000000004</v>
      </c>
      <c r="N32" s="745">
        <v>29208.281999999999</v>
      </c>
      <c r="O32" s="745">
        <v>15608.177</v>
      </c>
      <c r="P32" s="745">
        <v>22687.486000000001</v>
      </c>
      <c r="Q32" s="745">
        <v>15801.32</v>
      </c>
      <c r="R32" s="745">
        <v>645956</v>
      </c>
      <c r="S32" s="745">
        <v>555002.18599999999</v>
      </c>
      <c r="T32" s="745">
        <v>514255.13400000002</v>
      </c>
      <c r="U32" s="745">
        <v>131700.85999999999</v>
      </c>
      <c r="V32" s="745">
        <v>90953.808000000005</v>
      </c>
      <c r="W32" s="745">
        <v>645956</v>
      </c>
    </row>
    <row r="33" spans="1:23" ht="9.75" customHeight="1">
      <c r="A33" s="744">
        <v>2018</v>
      </c>
      <c r="B33" s="745">
        <v>81368.751000000004</v>
      </c>
      <c r="C33" s="745">
        <v>104723.868</v>
      </c>
      <c r="D33" s="745">
        <v>43291.614999999998</v>
      </c>
      <c r="E33" s="745">
        <v>18225.060000000001</v>
      </c>
      <c r="F33" s="745">
        <v>6640.0169999999998</v>
      </c>
      <c r="G33" s="745">
        <v>19438.507000000001</v>
      </c>
      <c r="H33" s="745">
        <v>50007.491999999998</v>
      </c>
      <c r="I33" s="745">
        <v>13166.316999999999</v>
      </c>
      <c r="J33" s="745">
        <v>61315.747000000003</v>
      </c>
      <c r="K33" s="745">
        <v>146836.78899999999</v>
      </c>
      <c r="L33" s="745">
        <v>31034.527999999998</v>
      </c>
      <c r="M33" s="745">
        <v>8025.4549999999999</v>
      </c>
      <c r="N33" s="745">
        <v>30390.687000000002</v>
      </c>
      <c r="O33" s="745">
        <v>16005.06</v>
      </c>
      <c r="P33" s="745">
        <v>23265.886999999999</v>
      </c>
      <c r="Q33" s="745">
        <v>16202.217000000001</v>
      </c>
      <c r="R33" s="745">
        <v>669938</v>
      </c>
      <c r="S33" s="745">
        <v>575948.65599999996</v>
      </c>
      <c r="T33" s="745">
        <v>532657.04099999997</v>
      </c>
      <c r="U33" s="745">
        <v>137280.95600000001</v>
      </c>
      <c r="V33" s="745">
        <v>93989.341</v>
      </c>
      <c r="W33" s="745">
        <v>669938</v>
      </c>
    </row>
    <row r="34" spans="1:23" ht="9.75" customHeight="1">
      <c r="A34" s="744">
        <v>2019</v>
      </c>
      <c r="B34" s="745">
        <v>85976.918999999994</v>
      </c>
      <c r="C34" s="745">
        <v>109292.007</v>
      </c>
      <c r="D34" s="745">
        <v>46139.57</v>
      </c>
      <c r="E34" s="745">
        <v>19145.903999999999</v>
      </c>
      <c r="F34" s="745">
        <v>7047.29</v>
      </c>
      <c r="G34" s="745">
        <v>20720.181</v>
      </c>
      <c r="H34" s="745">
        <v>52607.972000000002</v>
      </c>
      <c r="I34" s="745">
        <v>13887.21</v>
      </c>
      <c r="J34" s="745">
        <v>64161.114999999998</v>
      </c>
      <c r="K34" s="745">
        <v>154174.16899999999</v>
      </c>
      <c r="L34" s="745">
        <v>32444.521000000001</v>
      </c>
      <c r="M34" s="745">
        <v>8267.4750000000004</v>
      </c>
      <c r="N34" s="745">
        <v>32047.686000000002</v>
      </c>
      <c r="O34" s="745">
        <v>16529.091</v>
      </c>
      <c r="P34" s="745">
        <v>24366.321</v>
      </c>
      <c r="Q34" s="745">
        <v>16833.575000000001</v>
      </c>
      <c r="R34" s="745">
        <v>703641</v>
      </c>
      <c r="S34" s="745">
        <v>605197.54</v>
      </c>
      <c r="T34" s="745">
        <v>559057.97</v>
      </c>
      <c r="U34" s="745">
        <v>144583.03599999999</v>
      </c>
      <c r="V34" s="745">
        <v>98443.466</v>
      </c>
      <c r="W34" s="745">
        <v>703641</v>
      </c>
    </row>
    <row r="35" spans="1:23" ht="12.65" customHeight="1">
      <c r="A35" s="744">
        <v>2020</v>
      </c>
      <c r="B35" s="745">
        <v>86625.932000000001</v>
      </c>
      <c r="C35" s="745">
        <v>110794.897</v>
      </c>
      <c r="D35" s="745">
        <v>48066.387999999999</v>
      </c>
      <c r="E35" s="745">
        <v>19692.514999999999</v>
      </c>
      <c r="F35" s="745">
        <v>7192.1840000000002</v>
      </c>
      <c r="G35" s="745">
        <v>21100.971000000001</v>
      </c>
      <c r="H35" s="745">
        <v>53143.192000000003</v>
      </c>
      <c r="I35" s="745">
        <v>14100.865</v>
      </c>
      <c r="J35" s="745">
        <v>65232.868999999999</v>
      </c>
      <c r="K35" s="745">
        <v>156926.269</v>
      </c>
      <c r="L35" s="745">
        <v>33044.735000000001</v>
      </c>
      <c r="M35" s="745">
        <v>8310.98</v>
      </c>
      <c r="N35" s="745">
        <v>32806.639999999999</v>
      </c>
      <c r="O35" s="745">
        <v>16915.648000000001</v>
      </c>
      <c r="P35" s="745">
        <v>24795.41</v>
      </c>
      <c r="Q35" s="745">
        <v>17083.507000000001</v>
      </c>
      <c r="R35" s="745">
        <v>715833</v>
      </c>
      <c r="S35" s="745">
        <v>615233.82700000005</v>
      </c>
      <c r="T35" s="745">
        <v>567167.43900000001</v>
      </c>
      <c r="U35" s="745">
        <v>148665.56299999999</v>
      </c>
      <c r="V35" s="745">
        <v>100599.175</v>
      </c>
      <c r="W35" s="745">
        <v>715833</v>
      </c>
    </row>
    <row r="36" spans="1:23" ht="9.75" customHeight="1">
      <c r="A36" s="744">
        <v>2021</v>
      </c>
      <c r="B36" s="745">
        <v>89823.066000000006</v>
      </c>
      <c r="C36" s="745">
        <v>114775.74800000001</v>
      </c>
      <c r="D36" s="745">
        <v>50673.889000000003</v>
      </c>
      <c r="E36" s="745">
        <v>20513.462</v>
      </c>
      <c r="F36" s="745">
        <v>7476.7730000000001</v>
      </c>
      <c r="G36" s="745">
        <v>22083.583999999999</v>
      </c>
      <c r="H36" s="745">
        <v>55076.328000000001</v>
      </c>
      <c r="I36" s="745">
        <v>14601.38</v>
      </c>
      <c r="J36" s="745">
        <v>67540.989000000001</v>
      </c>
      <c r="K36" s="745">
        <v>162685.00700000001</v>
      </c>
      <c r="L36" s="745">
        <v>34160.063000000002</v>
      </c>
      <c r="M36" s="745">
        <v>8575.1589999999997</v>
      </c>
      <c r="N36" s="745">
        <v>33832.714</v>
      </c>
      <c r="O36" s="745">
        <v>17463.935000000001</v>
      </c>
      <c r="P36" s="745">
        <v>25840.468000000001</v>
      </c>
      <c r="Q36" s="745">
        <v>17665.438999999998</v>
      </c>
      <c r="R36" s="745">
        <v>742788</v>
      </c>
      <c r="S36" s="745">
        <v>638711.07400000002</v>
      </c>
      <c r="T36" s="745">
        <v>588037.18500000006</v>
      </c>
      <c r="U36" s="745">
        <v>154750.81899999999</v>
      </c>
      <c r="V36" s="745">
        <v>104076.93</v>
      </c>
      <c r="W36" s="745">
        <v>742788</v>
      </c>
    </row>
    <row r="37" spans="1:23" ht="9.75" customHeight="1">
      <c r="A37" s="744">
        <v>2022</v>
      </c>
      <c r="B37" s="745">
        <v>94088.384999999995</v>
      </c>
      <c r="C37" s="745">
        <v>121059.65300000001</v>
      </c>
      <c r="D37" s="745">
        <v>53129.631000000001</v>
      </c>
      <c r="E37" s="745">
        <v>22020.223000000002</v>
      </c>
      <c r="F37" s="745">
        <v>7772.2809999999999</v>
      </c>
      <c r="G37" s="745">
        <v>23480.83</v>
      </c>
      <c r="H37" s="745">
        <v>57329.648999999998</v>
      </c>
      <c r="I37" s="745">
        <v>15365.228999999999</v>
      </c>
      <c r="J37" s="745">
        <v>71062.993000000002</v>
      </c>
      <c r="K37" s="745">
        <v>170344.02799999999</v>
      </c>
      <c r="L37" s="745">
        <v>35574.794000000002</v>
      </c>
      <c r="M37" s="745">
        <v>8997.6029999999992</v>
      </c>
      <c r="N37" s="745">
        <v>36058.688000000002</v>
      </c>
      <c r="O37" s="745">
        <v>18414.116000000002</v>
      </c>
      <c r="P37" s="745">
        <v>27380.067999999999</v>
      </c>
      <c r="Q37" s="745">
        <v>18932.826000000001</v>
      </c>
      <c r="R37" s="745">
        <v>781011</v>
      </c>
      <c r="S37" s="745">
        <v>670219.91500000004</v>
      </c>
      <c r="T37" s="745">
        <v>617090.28399999999</v>
      </c>
      <c r="U37" s="745">
        <v>163920.71299999999</v>
      </c>
      <c r="V37" s="745">
        <v>110791.08199999999</v>
      </c>
      <c r="W37" s="745">
        <v>781011</v>
      </c>
    </row>
    <row r="38" spans="1:23" ht="28" customHeight="1">
      <c r="A38" s="743"/>
      <c r="B38" s="1216" t="s">
        <v>20</v>
      </c>
      <c r="C38" s="1217"/>
      <c r="D38" s="1217"/>
      <c r="E38" s="1217"/>
      <c r="F38" s="1217"/>
      <c r="G38" s="1217"/>
      <c r="H38" s="1217"/>
      <c r="I38" s="1217"/>
      <c r="J38" s="1217"/>
      <c r="K38" s="1216" t="s">
        <v>20</v>
      </c>
      <c r="L38" s="1217"/>
      <c r="M38" s="1217"/>
      <c r="N38" s="1217"/>
      <c r="O38" s="1217"/>
      <c r="P38" s="1217"/>
      <c r="Q38" s="1217"/>
      <c r="R38" s="1217"/>
      <c r="S38" s="1216" t="s">
        <v>20</v>
      </c>
      <c r="T38" s="1217"/>
      <c r="U38" s="1217"/>
      <c r="V38" s="1217"/>
      <c r="W38" s="1217"/>
    </row>
    <row r="39" spans="1:23" s="244" customFormat="1" ht="9.75" customHeight="1">
      <c r="A39" s="744">
        <v>1992</v>
      </c>
      <c r="B39" s="746">
        <v>9.8840651053472008</v>
      </c>
      <c r="C39" s="746">
        <v>10.023668346496793</v>
      </c>
      <c r="D39" s="746">
        <v>9.0844777138775061</v>
      </c>
      <c r="E39" s="746">
        <v>29.06129005793635</v>
      </c>
      <c r="F39" s="746">
        <v>6.3749279988288867</v>
      </c>
      <c r="G39" s="746">
        <v>7.721097815349319</v>
      </c>
      <c r="H39" s="746">
        <v>9.1567442514330448</v>
      </c>
      <c r="I39" s="746">
        <v>28.661571700244306</v>
      </c>
      <c r="J39" s="746">
        <v>9.1071017100819489</v>
      </c>
      <c r="K39" s="746">
        <v>9.428143635667368</v>
      </c>
      <c r="L39" s="746">
        <v>9.5606145853452347</v>
      </c>
      <c r="M39" s="746">
        <v>6.0777584514404754</v>
      </c>
      <c r="N39" s="746">
        <v>27.437488513990711</v>
      </c>
      <c r="O39" s="746">
        <v>24.921225859031033</v>
      </c>
      <c r="P39" s="746">
        <v>7.4619920330629244</v>
      </c>
      <c r="Q39" s="746">
        <v>27.032334391304769</v>
      </c>
      <c r="R39" s="746">
        <v>11.26475512693691</v>
      </c>
      <c r="S39" s="746">
        <v>9.2707942143856155</v>
      </c>
      <c r="T39" s="746">
        <v>9.2833403490052611</v>
      </c>
      <c r="U39" s="746">
        <v>21.191614450602696</v>
      </c>
      <c r="V39" s="746">
        <v>27.355585442248412</v>
      </c>
      <c r="W39" s="746">
        <v>11.26475512693691</v>
      </c>
    </row>
    <row r="40" spans="1:23" ht="15" customHeight="1">
      <c r="A40" s="744">
        <v>1993</v>
      </c>
      <c r="B40" s="746">
        <v>4.4018311127963159</v>
      </c>
      <c r="C40" s="746">
        <v>3.8876714233898864</v>
      </c>
      <c r="D40" s="746">
        <v>6.7729508955194655</v>
      </c>
      <c r="E40" s="746">
        <v>12.920843108568818</v>
      </c>
      <c r="F40" s="746">
        <v>0.3140151209186669</v>
      </c>
      <c r="G40" s="746">
        <v>2.8150509242277653</v>
      </c>
      <c r="H40" s="746">
        <v>3.4620348839713224</v>
      </c>
      <c r="I40" s="746">
        <v>13.591927424532154</v>
      </c>
      <c r="J40" s="746">
        <v>1.6089074180956058</v>
      </c>
      <c r="K40" s="746">
        <v>2.9535276181776902</v>
      </c>
      <c r="L40" s="746">
        <v>2.3618359230687869</v>
      </c>
      <c r="M40" s="746">
        <v>0.71955188630032019</v>
      </c>
      <c r="N40" s="746">
        <v>9.755341844138032</v>
      </c>
      <c r="O40" s="746">
        <v>14.338947805744699</v>
      </c>
      <c r="P40" s="746">
        <v>-0.21401666160864635</v>
      </c>
      <c r="Q40" s="746">
        <v>14.146922390905218</v>
      </c>
      <c r="R40" s="746">
        <v>4.3629874903397274</v>
      </c>
      <c r="S40" s="746">
        <v>3.1957763050279482</v>
      </c>
      <c r="T40" s="746">
        <v>2.9553357303118637</v>
      </c>
      <c r="U40" s="746">
        <v>10.722356940558628</v>
      </c>
      <c r="V40" s="746">
        <v>12.444605719378727</v>
      </c>
      <c r="W40" s="746">
        <v>4.3629874903397274</v>
      </c>
    </row>
    <row r="41" spans="1:23" ht="9.75" customHeight="1">
      <c r="A41" s="744">
        <v>1994</v>
      </c>
      <c r="B41" s="746">
        <v>5.1080225177269174</v>
      </c>
      <c r="C41" s="746">
        <v>5.107547593673285</v>
      </c>
      <c r="D41" s="746">
        <v>4.7442224065399747</v>
      </c>
      <c r="E41" s="746">
        <v>8.1718416273456871</v>
      </c>
      <c r="F41" s="746">
        <v>1.6933992943898488</v>
      </c>
      <c r="G41" s="746">
        <v>5.4885824934913581</v>
      </c>
      <c r="H41" s="746">
        <v>4.9549422983002129</v>
      </c>
      <c r="I41" s="746">
        <v>10.275130419771795</v>
      </c>
      <c r="J41" s="746">
        <v>4.4422510136194449</v>
      </c>
      <c r="K41" s="746">
        <v>3.9741928145313969</v>
      </c>
      <c r="L41" s="746">
        <v>4.4192100794580487</v>
      </c>
      <c r="M41" s="746">
        <v>4.1306542105605493</v>
      </c>
      <c r="N41" s="746">
        <v>7.2518319311349515</v>
      </c>
      <c r="O41" s="746">
        <v>8.641088841856714</v>
      </c>
      <c r="P41" s="746">
        <v>3.1417987079213989</v>
      </c>
      <c r="Q41" s="746">
        <v>9.8810518745742311</v>
      </c>
      <c r="R41" s="746">
        <v>5.0794396180637085</v>
      </c>
      <c r="S41" s="746">
        <v>4.5328333663912908</v>
      </c>
      <c r="T41" s="746">
        <v>4.5180979479390864</v>
      </c>
      <c r="U41" s="746">
        <v>7.4375297582364279</v>
      </c>
      <c r="V41" s="746">
        <v>8.5527807934332039</v>
      </c>
      <c r="W41" s="746">
        <v>5.0794396180637085</v>
      </c>
    </row>
    <row r="42" spans="1:23" ht="9.75" customHeight="1">
      <c r="A42" s="744">
        <v>1995</v>
      </c>
      <c r="B42" s="746">
        <v>4.4095335617198108</v>
      </c>
      <c r="C42" s="746">
        <v>3.6388624570319572</v>
      </c>
      <c r="D42" s="746">
        <v>5.1246866481286322</v>
      </c>
      <c r="E42" s="746">
        <v>8.8467181277536824</v>
      </c>
      <c r="F42" s="746">
        <v>2.1894751098336691</v>
      </c>
      <c r="G42" s="746">
        <v>1.6169030211703825</v>
      </c>
      <c r="H42" s="746">
        <v>4.169282458966542</v>
      </c>
      <c r="I42" s="746">
        <v>9.9232738862756413</v>
      </c>
      <c r="J42" s="746">
        <v>3.5984770261410532</v>
      </c>
      <c r="K42" s="746">
        <v>3.6808887833496491</v>
      </c>
      <c r="L42" s="746">
        <v>3.9896532607759658</v>
      </c>
      <c r="M42" s="746">
        <v>3.0067010936529082</v>
      </c>
      <c r="N42" s="746">
        <v>11.439531054376989</v>
      </c>
      <c r="O42" s="746">
        <v>8.6949883416358418</v>
      </c>
      <c r="P42" s="746">
        <v>3.734446617196082</v>
      </c>
      <c r="Q42" s="746">
        <v>6.8894844637173858</v>
      </c>
      <c r="R42" s="746">
        <v>4.6104573216147777</v>
      </c>
      <c r="S42" s="746">
        <v>3.8199882435083432</v>
      </c>
      <c r="T42" s="746">
        <v>3.7288441106950723</v>
      </c>
      <c r="U42" s="746">
        <v>8.213298977406609</v>
      </c>
      <c r="V42" s="746">
        <v>9.4473674094046558</v>
      </c>
      <c r="W42" s="746">
        <v>4.6104573216147777</v>
      </c>
    </row>
    <row r="43" spans="1:23" ht="9.75" customHeight="1">
      <c r="A43" s="744">
        <v>1996</v>
      </c>
      <c r="B43" s="746">
        <v>4.3720535238979545</v>
      </c>
      <c r="C43" s="746">
        <v>3.5808819802231304</v>
      </c>
      <c r="D43" s="746">
        <v>1.3791348153272527</v>
      </c>
      <c r="E43" s="746">
        <v>6.080263840379792</v>
      </c>
      <c r="F43" s="746">
        <v>2.2683395668798316</v>
      </c>
      <c r="G43" s="746">
        <v>-0.19136706447311883</v>
      </c>
      <c r="H43" s="746">
        <v>4.3669118237384881</v>
      </c>
      <c r="I43" s="746">
        <v>4.0216639052097731</v>
      </c>
      <c r="J43" s="746">
        <v>3.2803448149885859</v>
      </c>
      <c r="K43" s="746">
        <v>3.6137618389552277</v>
      </c>
      <c r="L43" s="746">
        <v>3.6550020469151576</v>
      </c>
      <c r="M43" s="746">
        <v>2.8566583830146577</v>
      </c>
      <c r="N43" s="746">
        <v>2.4178218358542676</v>
      </c>
      <c r="O43" s="746">
        <v>4.8516721751967129</v>
      </c>
      <c r="P43" s="746">
        <v>2.9104012882965207</v>
      </c>
      <c r="Q43" s="746">
        <v>3.8890280342512855</v>
      </c>
      <c r="R43" s="746">
        <v>3.4934414108497411</v>
      </c>
      <c r="S43" s="746">
        <v>3.404754509674671</v>
      </c>
      <c r="T43" s="746">
        <v>3.5481652482932677</v>
      </c>
      <c r="U43" s="746">
        <v>3.2790622770278546</v>
      </c>
      <c r="V43" s="746">
        <v>4.0082045150360708</v>
      </c>
      <c r="W43" s="746">
        <v>3.4934414108497411</v>
      </c>
    </row>
    <row r="44" spans="1:23" ht="9.75" customHeight="1">
      <c r="A44" s="744">
        <v>1997</v>
      </c>
      <c r="B44" s="746">
        <v>1.5143694076210892</v>
      </c>
      <c r="C44" s="746">
        <v>1.9483008265862807</v>
      </c>
      <c r="D44" s="746">
        <v>1.0401987944839655</v>
      </c>
      <c r="E44" s="746">
        <v>2.3505351775728882</v>
      </c>
      <c r="F44" s="746">
        <v>-0.27622660377502889</v>
      </c>
      <c r="G44" s="746">
        <v>3.9070903946218318</v>
      </c>
      <c r="H44" s="746">
        <v>3.3913968702326307</v>
      </c>
      <c r="I44" s="746">
        <v>-0.54476796686052753</v>
      </c>
      <c r="J44" s="746">
        <v>1.0952779155935981</v>
      </c>
      <c r="K44" s="746">
        <v>2.1034411864130322</v>
      </c>
      <c r="L44" s="746">
        <v>1.4083677018391123</v>
      </c>
      <c r="M44" s="746">
        <v>0.63053811581839048</v>
      </c>
      <c r="N44" s="746">
        <v>-1.0140908058571931</v>
      </c>
      <c r="O44" s="746">
        <v>0.83973800220394756</v>
      </c>
      <c r="P44" s="746">
        <v>1.3400896666649174</v>
      </c>
      <c r="Q44" s="746">
        <v>-0.50443205088169552</v>
      </c>
      <c r="R44" s="746">
        <v>1.6053364803255654</v>
      </c>
      <c r="S44" s="746">
        <v>1.8653675676044024</v>
      </c>
      <c r="T44" s="746">
        <v>1.9225644975776446</v>
      </c>
      <c r="U44" s="746">
        <v>0.35942385998974569</v>
      </c>
      <c r="V44" s="746">
        <v>0.10476442265633967</v>
      </c>
      <c r="W44" s="746">
        <v>1.6053364803255654</v>
      </c>
    </row>
    <row r="45" spans="1:23" ht="15" customHeight="1">
      <c r="A45" s="744">
        <v>1998</v>
      </c>
      <c r="B45" s="746">
        <v>1.1703484334194834</v>
      </c>
      <c r="C45" s="746">
        <v>2.9734697697725565</v>
      </c>
      <c r="D45" s="746">
        <v>2.0551217428676156</v>
      </c>
      <c r="E45" s="746">
        <v>3.3583344770117778</v>
      </c>
      <c r="F45" s="746">
        <v>0.91114623106553816</v>
      </c>
      <c r="G45" s="746">
        <v>2.2023804711157702</v>
      </c>
      <c r="H45" s="746">
        <v>0.8596210473518292</v>
      </c>
      <c r="I45" s="746">
        <v>1.1845715160100141</v>
      </c>
      <c r="J45" s="746">
        <v>0.67600799688106006</v>
      </c>
      <c r="K45" s="746">
        <v>1.4195166810837139</v>
      </c>
      <c r="L45" s="746">
        <v>0.61832931141926373</v>
      </c>
      <c r="M45" s="746">
        <v>1.0795214875789174</v>
      </c>
      <c r="N45" s="746">
        <v>1.5268847219945683</v>
      </c>
      <c r="O45" s="746">
        <v>1.3760317597327039</v>
      </c>
      <c r="P45" s="746">
        <v>0.48567255326489223</v>
      </c>
      <c r="Q45" s="746">
        <v>1.2438127549854141</v>
      </c>
      <c r="R45" s="746">
        <v>1.5294509810049115</v>
      </c>
      <c r="S45" s="746">
        <v>1.4924229570169545</v>
      </c>
      <c r="T45" s="746">
        <v>1.4537569111508781</v>
      </c>
      <c r="U45" s="746">
        <v>1.8313752757666613</v>
      </c>
      <c r="V45" s="746">
        <v>1.7468956757711571</v>
      </c>
      <c r="W45" s="746">
        <v>1.5294509810049115</v>
      </c>
    </row>
    <row r="46" spans="1:23" ht="9.75" customHeight="1">
      <c r="A46" s="744">
        <v>1999</v>
      </c>
      <c r="B46" s="746">
        <v>1.856351147920466</v>
      </c>
      <c r="C46" s="746">
        <v>2.3822250753741412</v>
      </c>
      <c r="D46" s="746">
        <v>1.7129792425363379</v>
      </c>
      <c r="E46" s="746">
        <v>6.4071295638111145</v>
      </c>
      <c r="F46" s="746">
        <v>1.7481671888784109</v>
      </c>
      <c r="G46" s="746">
        <v>-1.4643389964764804</v>
      </c>
      <c r="H46" s="746">
        <v>2.0157354292377456</v>
      </c>
      <c r="I46" s="746">
        <v>4.8693939496239995</v>
      </c>
      <c r="J46" s="746">
        <v>1.7227222989274782</v>
      </c>
      <c r="K46" s="746">
        <v>2.1668199420919625</v>
      </c>
      <c r="L46" s="746">
        <v>2.6856814529767088</v>
      </c>
      <c r="M46" s="746">
        <v>3.4594955700141274</v>
      </c>
      <c r="N46" s="746">
        <v>4.6966423445728616</v>
      </c>
      <c r="O46" s="746">
        <v>2.5481838094364613</v>
      </c>
      <c r="P46" s="746">
        <v>1.47864604281572</v>
      </c>
      <c r="Q46" s="746">
        <v>5.7932432714157649</v>
      </c>
      <c r="R46" s="746">
        <v>2.3713215019481004</v>
      </c>
      <c r="S46" s="746">
        <v>1.9515260846532425</v>
      </c>
      <c r="T46" s="746">
        <v>1.9680150773876013</v>
      </c>
      <c r="U46" s="746">
        <v>3.9740183318779971</v>
      </c>
      <c r="V46" s="746">
        <v>4.8303014271025315</v>
      </c>
      <c r="W46" s="746">
        <v>2.3713215019481004</v>
      </c>
    </row>
    <row r="47" spans="1:23" ht="9.75" customHeight="1">
      <c r="A47" s="744">
        <v>2000</v>
      </c>
      <c r="B47" s="746">
        <v>2.1682067427108662</v>
      </c>
      <c r="C47" s="746">
        <v>2.8550923349662467</v>
      </c>
      <c r="D47" s="746">
        <v>3.2118641250604125</v>
      </c>
      <c r="E47" s="746">
        <v>3.1164811654386155</v>
      </c>
      <c r="F47" s="746">
        <v>1.257287190614395</v>
      </c>
      <c r="G47" s="746">
        <v>-0.60956642368509206</v>
      </c>
      <c r="H47" s="746">
        <v>2.5677481267786133</v>
      </c>
      <c r="I47" s="746">
        <v>1.95174793524618</v>
      </c>
      <c r="J47" s="746">
        <v>1.5340503352957946</v>
      </c>
      <c r="K47" s="746">
        <v>2.549226444426663</v>
      </c>
      <c r="L47" s="746">
        <v>2.0854980990275078</v>
      </c>
      <c r="M47" s="746">
        <v>2.0603906237194014</v>
      </c>
      <c r="N47" s="746">
        <v>2.0419343972918682</v>
      </c>
      <c r="O47" s="746">
        <v>0.39353038932677548</v>
      </c>
      <c r="P47" s="746">
        <v>1.7443173414328748</v>
      </c>
      <c r="Q47" s="746">
        <v>0.36741924388095221</v>
      </c>
      <c r="R47" s="746">
        <v>2.1951231734450478</v>
      </c>
      <c r="S47" s="746">
        <v>2.2907270893028828</v>
      </c>
      <c r="T47" s="746">
        <v>2.227214896258356</v>
      </c>
      <c r="U47" s="746">
        <v>2.0700448531395672</v>
      </c>
      <c r="V47" s="746">
        <v>1.6504827929794463</v>
      </c>
      <c r="W47" s="746">
        <v>2.1951231734450478</v>
      </c>
    </row>
    <row r="48" spans="1:23" ht="9.75" customHeight="1">
      <c r="A48" s="744">
        <v>2001</v>
      </c>
      <c r="B48" s="746">
        <v>3.9642820000709196</v>
      </c>
      <c r="C48" s="746">
        <v>3.5129512022807918</v>
      </c>
      <c r="D48" s="746">
        <v>1.2134065442830742</v>
      </c>
      <c r="E48" s="746">
        <v>2.2065488234915249</v>
      </c>
      <c r="F48" s="746">
        <v>1.0400363172444167</v>
      </c>
      <c r="G48" s="746">
        <v>2.2861117443995935</v>
      </c>
      <c r="H48" s="746">
        <v>2.0725064625683149</v>
      </c>
      <c r="I48" s="746">
        <v>1.0691613647797575</v>
      </c>
      <c r="J48" s="746">
        <v>1.7224057781476165</v>
      </c>
      <c r="K48" s="746">
        <v>1.9967354436388176</v>
      </c>
      <c r="L48" s="746">
        <v>0.4196457050793177</v>
      </c>
      <c r="M48" s="746">
        <v>1.9817338453256306</v>
      </c>
      <c r="N48" s="746">
        <v>1.9950111684323484</v>
      </c>
      <c r="O48" s="746">
        <v>2.2271151169749253</v>
      </c>
      <c r="P48" s="746">
        <v>3.2744065917136691</v>
      </c>
      <c r="Q48" s="746">
        <v>2.2441458803299557</v>
      </c>
      <c r="R48" s="746">
        <v>2.369855322612676</v>
      </c>
      <c r="S48" s="746">
        <v>2.4360566605956486</v>
      </c>
      <c r="T48" s="746">
        <v>2.521170102122003</v>
      </c>
      <c r="U48" s="746">
        <v>1.7792459200865216</v>
      </c>
      <c r="V48" s="746">
        <v>1.9903575616108546</v>
      </c>
      <c r="W48" s="746">
        <v>2.369855322612676</v>
      </c>
    </row>
    <row r="49" spans="1:23" ht="9.75" customHeight="1">
      <c r="A49" s="744">
        <v>2002</v>
      </c>
      <c r="B49" s="746">
        <v>3.8933606370985534</v>
      </c>
      <c r="C49" s="746">
        <v>4.0117392437123023</v>
      </c>
      <c r="D49" s="746">
        <v>2.4255372496030523</v>
      </c>
      <c r="E49" s="746">
        <v>1.5854986298337264</v>
      </c>
      <c r="F49" s="746">
        <v>1.8010672955304017</v>
      </c>
      <c r="G49" s="746">
        <v>2.8914494961235655</v>
      </c>
      <c r="H49" s="746">
        <v>3.9772670724979688</v>
      </c>
      <c r="I49" s="746">
        <v>2.3157284946458221</v>
      </c>
      <c r="J49" s="746">
        <v>2.868589055382087</v>
      </c>
      <c r="K49" s="746">
        <v>3.0905240360900157</v>
      </c>
      <c r="L49" s="746">
        <v>3.3871119089114687</v>
      </c>
      <c r="M49" s="746">
        <v>3.8507450309012494</v>
      </c>
      <c r="N49" s="746">
        <v>2.4641855355649289</v>
      </c>
      <c r="O49" s="746">
        <v>4.2732742678305895</v>
      </c>
      <c r="P49" s="746">
        <v>1.7847889979812506</v>
      </c>
      <c r="Q49" s="746">
        <v>2.69220776302926</v>
      </c>
      <c r="R49" s="746">
        <v>3.2305964233281204</v>
      </c>
      <c r="S49" s="746">
        <v>3.3337178248648334</v>
      </c>
      <c r="T49" s="746">
        <v>3.3961333536897755</v>
      </c>
      <c r="U49" s="746">
        <v>2.5797670728844233</v>
      </c>
      <c r="V49" s="746">
        <v>2.636871043280939</v>
      </c>
      <c r="W49" s="746">
        <v>3.2305964233281204</v>
      </c>
    </row>
    <row r="50" spans="1:23" ht="15" customHeight="1">
      <c r="A50" s="744">
        <v>2003</v>
      </c>
      <c r="B50" s="746">
        <v>1.4583394526687066</v>
      </c>
      <c r="C50" s="746">
        <v>1.5321553656769755</v>
      </c>
      <c r="D50" s="746">
        <v>-0.90086756690688552</v>
      </c>
      <c r="E50" s="746">
        <v>-0.44050148480243223</v>
      </c>
      <c r="F50" s="746">
        <v>1.5370965650770474</v>
      </c>
      <c r="G50" s="746">
        <v>-0.6586438472234345</v>
      </c>
      <c r="H50" s="746">
        <v>0.76658198226561858</v>
      </c>
      <c r="I50" s="746">
        <v>1.9491877882878241</v>
      </c>
      <c r="J50" s="746">
        <v>1.2670731336750265</v>
      </c>
      <c r="K50" s="746">
        <v>1.6780036032905734</v>
      </c>
      <c r="L50" s="746">
        <v>1.9052386511966133</v>
      </c>
      <c r="M50" s="746">
        <v>1.6564842430137285</v>
      </c>
      <c r="N50" s="746">
        <v>1.9351268738349956</v>
      </c>
      <c r="O50" s="746">
        <v>0.52459942483708433</v>
      </c>
      <c r="P50" s="746">
        <v>1.575023804762826</v>
      </c>
      <c r="Q50" s="746">
        <v>1.0949606342059566</v>
      </c>
      <c r="R50" s="746">
        <v>1.2303145039301391</v>
      </c>
      <c r="S50" s="746">
        <v>1.2576950676229417</v>
      </c>
      <c r="T50" s="746">
        <v>1.4046516533683102</v>
      </c>
      <c r="U50" s="746">
        <v>0.53942008710772971</v>
      </c>
      <c r="V50" s="746">
        <v>1.0715920977769997</v>
      </c>
      <c r="W50" s="746">
        <v>1.2303145039301391</v>
      </c>
    </row>
    <row r="51" spans="1:23" ht="9.75" customHeight="1">
      <c r="A51" s="744">
        <v>2004</v>
      </c>
      <c r="B51" s="746">
        <v>1.7879838792239418</v>
      </c>
      <c r="C51" s="746">
        <v>1.4487371489973131</v>
      </c>
      <c r="D51" s="746">
        <v>0.87325297834358284</v>
      </c>
      <c r="E51" s="746">
        <v>1.8140745758179586</v>
      </c>
      <c r="F51" s="746">
        <v>1.1177073558822344</v>
      </c>
      <c r="G51" s="746">
        <v>1.6210983782358492</v>
      </c>
      <c r="H51" s="746">
        <v>1.7085655076512691</v>
      </c>
      <c r="I51" s="746">
        <v>1.9512907155393242</v>
      </c>
      <c r="J51" s="746">
        <v>2.8512958626640943</v>
      </c>
      <c r="K51" s="746">
        <v>1.8750465654258566</v>
      </c>
      <c r="L51" s="746">
        <v>1.5486782566052877</v>
      </c>
      <c r="M51" s="746">
        <v>3.3971699251533445</v>
      </c>
      <c r="N51" s="746">
        <v>2.146874185262762</v>
      </c>
      <c r="O51" s="746">
        <v>1.2771303943810108</v>
      </c>
      <c r="P51" s="746">
        <v>3.2149133575944622</v>
      </c>
      <c r="Q51" s="746">
        <v>2.181591711272183</v>
      </c>
      <c r="R51" s="746">
        <v>1.8628059890312629</v>
      </c>
      <c r="S51" s="746">
        <v>1.8560767485450405</v>
      </c>
      <c r="T51" s="746">
        <v>1.9214668520787799</v>
      </c>
      <c r="U51" s="746">
        <v>1.6283209698309009</v>
      </c>
      <c r="V51" s="746">
        <v>1.9018664839591446</v>
      </c>
      <c r="W51" s="746">
        <v>1.8628059890312629</v>
      </c>
    </row>
    <row r="52" spans="1:23" ht="9.75" customHeight="1">
      <c r="A52" s="744">
        <v>2005</v>
      </c>
      <c r="B52" s="746">
        <v>1.9172543775144071</v>
      </c>
      <c r="C52" s="746">
        <v>1.0670332933161226</v>
      </c>
      <c r="D52" s="746">
        <v>2.5371617938004039</v>
      </c>
      <c r="E52" s="746">
        <v>-8.1278138571257805E-2</v>
      </c>
      <c r="F52" s="746">
        <v>2.9953072075904785</v>
      </c>
      <c r="G52" s="746">
        <v>3.3128842394500544</v>
      </c>
      <c r="H52" s="746">
        <v>0.12750839586174476</v>
      </c>
      <c r="I52" s="746">
        <v>1.7262901034930969</v>
      </c>
      <c r="J52" s="746">
        <v>-0.5432346433622991</v>
      </c>
      <c r="K52" s="746">
        <v>1.296565742952797</v>
      </c>
      <c r="L52" s="746">
        <v>0.13282282514805194</v>
      </c>
      <c r="M52" s="746">
        <v>4.4668165540380746</v>
      </c>
      <c r="N52" s="746">
        <v>2.7024167243727588E-2</v>
      </c>
      <c r="O52" s="746">
        <v>-0.30213424796181843</v>
      </c>
      <c r="P52" s="746">
        <v>1.2764444056175317</v>
      </c>
      <c r="Q52" s="746">
        <v>0.8957908122858862</v>
      </c>
      <c r="R52" s="746">
        <v>1.0592653090611281</v>
      </c>
      <c r="S52" s="746">
        <v>1.1846537790239695</v>
      </c>
      <c r="T52" s="746">
        <v>1.0955929811409317</v>
      </c>
      <c r="U52" s="746">
        <v>0.91364593718505704</v>
      </c>
      <c r="V52" s="746">
        <v>0.33141676852460078</v>
      </c>
      <c r="W52" s="746">
        <v>1.0592653090611281</v>
      </c>
    </row>
    <row r="53" spans="1:23" ht="9.75" customHeight="1">
      <c r="A53" s="744">
        <v>2006</v>
      </c>
      <c r="B53" s="746">
        <v>2.2305522753757123</v>
      </c>
      <c r="C53" s="746">
        <v>0.71902949639973224</v>
      </c>
      <c r="D53" s="746">
        <v>1.2934367837388288</v>
      </c>
      <c r="E53" s="746">
        <v>1.7813354812469595</v>
      </c>
      <c r="F53" s="746">
        <v>3.9017562019926366</v>
      </c>
      <c r="G53" s="746">
        <v>1.6615886919556253</v>
      </c>
      <c r="H53" s="746">
        <v>2.6309263067304922</v>
      </c>
      <c r="I53" s="746">
        <v>0.72160293416360899</v>
      </c>
      <c r="J53" s="746">
        <v>3.0190417990472507</v>
      </c>
      <c r="K53" s="746">
        <v>0.9108323568010559</v>
      </c>
      <c r="L53" s="746">
        <v>2.8758863083585355</v>
      </c>
      <c r="M53" s="746">
        <v>2.6012476716510018</v>
      </c>
      <c r="N53" s="746">
        <v>1.5409921059746374</v>
      </c>
      <c r="O53" s="746">
        <v>1.5565700947874648</v>
      </c>
      <c r="P53" s="746">
        <v>0.99985664259405838</v>
      </c>
      <c r="Q53" s="746">
        <v>0.90297118947961152</v>
      </c>
      <c r="R53" s="746">
        <v>1.6218911896911394</v>
      </c>
      <c r="S53" s="746">
        <v>1.6658083679376769</v>
      </c>
      <c r="T53" s="746">
        <v>1.6906781703444478</v>
      </c>
      <c r="U53" s="746">
        <v>1.3456607098719819</v>
      </c>
      <c r="V53" s="746">
        <v>1.3648011222345466</v>
      </c>
      <c r="W53" s="746">
        <v>1.6218911896911394</v>
      </c>
    </row>
    <row r="54" spans="1:23" ht="9.75" customHeight="1">
      <c r="A54" s="744">
        <v>2007</v>
      </c>
      <c r="B54" s="746">
        <v>1.4008991085286946</v>
      </c>
      <c r="C54" s="746">
        <v>2.7338938167771647</v>
      </c>
      <c r="D54" s="746">
        <v>1.7322898923066166</v>
      </c>
      <c r="E54" s="746">
        <v>1.7259010205312102</v>
      </c>
      <c r="F54" s="746">
        <v>2.5787475289343282</v>
      </c>
      <c r="G54" s="746">
        <v>0.45270933282322096</v>
      </c>
      <c r="H54" s="746">
        <v>-0.33884785688947694</v>
      </c>
      <c r="I54" s="746">
        <v>0.84237597092485483</v>
      </c>
      <c r="J54" s="746">
        <v>2.0124051910359446</v>
      </c>
      <c r="K54" s="746">
        <v>1.7052293374761445</v>
      </c>
      <c r="L54" s="746">
        <v>1.1643102948543596</v>
      </c>
      <c r="M54" s="746">
        <v>0.22453366837886793</v>
      </c>
      <c r="N54" s="746">
        <v>0.25984457268497113</v>
      </c>
      <c r="O54" s="746">
        <v>-1.4146001104361499</v>
      </c>
      <c r="P54" s="746">
        <v>1.5451856403400572</v>
      </c>
      <c r="Q54" s="746">
        <v>2.0064314982140505</v>
      </c>
      <c r="R54" s="746">
        <v>1.461709007737944</v>
      </c>
      <c r="S54" s="746">
        <v>1.6057788282184806</v>
      </c>
      <c r="T54" s="746">
        <v>1.597362464919343</v>
      </c>
      <c r="U54" s="746">
        <v>0.91508794734206789</v>
      </c>
      <c r="V54" s="746">
        <v>0.61578892578932543</v>
      </c>
      <c r="W54" s="746">
        <v>1.461709007737944</v>
      </c>
    </row>
    <row r="55" spans="1:23" ht="15" customHeight="1">
      <c r="A55" s="744">
        <v>2008</v>
      </c>
      <c r="B55" s="746">
        <v>2.8495814942248057</v>
      </c>
      <c r="C55" s="746">
        <v>3.459966135268679</v>
      </c>
      <c r="D55" s="746">
        <v>5.8220773623518891</v>
      </c>
      <c r="E55" s="746">
        <v>4.601585557906847</v>
      </c>
      <c r="F55" s="746">
        <v>5.1712940343483726</v>
      </c>
      <c r="G55" s="746">
        <v>2.9835880577975122</v>
      </c>
      <c r="H55" s="746">
        <v>3.2572171384302782</v>
      </c>
      <c r="I55" s="746">
        <v>4.812946025321037</v>
      </c>
      <c r="J55" s="746">
        <v>3.3162211517218383</v>
      </c>
      <c r="K55" s="746">
        <v>3.4135661446862446</v>
      </c>
      <c r="L55" s="746">
        <v>4.8191401808380609</v>
      </c>
      <c r="M55" s="746">
        <v>1.1376805841185087</v>
      </c>
      <c r="N55" s="746">
        <v>4.2037924336042725</v>
      </c>
      <c r="O55" s="746">
        <v>2.7300313124556133</v>
      </c>
      <c r="P55" s="746">
        <v>1.8603010551775201</v>
      </c>
      <c r="Q55" s="746">
        <v>3.605808869696117</v>
      </c>
      <c r="R55" s="746">
        <v>3.5288605211563211</v>
      </c>
      <c r="S55" s="746">
        <v>3.44894984865986</v>
      </c>
      <c r="T55" s="746">
        <v>3.2908638429743591</v>
      </c>
      <c r="U55" s="746">
        <v>4.4943521738042831</v>
      </c>
      <c r="V55" s="746">
        <v>4.0026786945185542</v>
      </c>
      <c r="W55" s="746">
        <v>3.5288605211563211</v>
      </c>
    </row>
    <row r="56" spans="1:23" ht="9.75" customHeight="1">
      <c r="A56" s="744">
        <v>2009</v>
      </c>
      <c r="B56" s="746">
        <v>2.5411034106564658</v>
      </c>
      <c r="C56" s="746">
        <v>2.9776116430007469</v>
      </c>
      <c r="D56" s="746">
        <v>2.8874099424016233</v>
      </c>
      <c r="E56" s="746">
        <v>2.9697594886850931</v>
      </c>
      <c r="F56" s="746">
        <v>-1.0101393328337964</v>
      </c>
      <c r="G56" s="746">
        <v>3.7941632403666579</v>
      </c>
      <c r="H56" s="746">
        <v>1.1768699813458396</v>
      </c>
      <c r="I56" s="746">
        <v>1.5518601366500941</v>
      </c>
      <c r="J56" s="746">
        <v>2.4615761216293857</v>
      </c>
      <c r="K56" s="746">
        <v>3.4198276095069335</v>
      </c>
      <c r="L56" s="746">
        <v>2.715976276220188</v>
      </c>
      <c r="M56" s="746">
        <v>3.1477259279978056</v>
      </c>
      <c r="N56" s="746">
        <v>2.0833880723050728</v>
      </c>
      <c r="O56" s="746">
        <v>2.2196096560685392</v>
      </c>
      <c r="P56" s="746">
        <v>2.5548764518202738</v>
      </c>
      <c r="Q56" s="746">
        <v>2.9972863900744025</v>
      </c>
      <c r="R56" s="746">
        <v>2.7002901138138808</v>
      </c>
      <c r="S56" s="746">
        <v>2.7578299374745709</v>
      </c>
      <c r="T56" s="746">
        <v>2.748986426537285</v>
      </c>
      <c r="U56" s="746">
        <v>2.5050205445521017</v>
      </c>
      <c r="V56" s="746">
        <v>2.3609397187663941</v>
      </c>
      <c r="W56" s="746">
        <v>2.7002901138138808</v>
      </c>
    </row>
    <row r="57" spans="1:23" ht="9.75" customHeight="1">
      <c r="A57" s="744">
        <v>2010</v>
      </c>
      <c r="B57" s="746">
        <v>3.0563739068198696</v>
      </c>
      <c r="C57" s="746">
        <v>3.4886322507952103</v>
      </c>
      <c r="D57" s="746">
        <v>4.2775780749195338</v>
      </c>
      <c r="E57" s="746">
        <v>2.051122084392337</v>
      </c>
      <c r="F57" s="746">
        <v>4.8714813375677499</v>
      </c>
      <c r="G57" s="746">
        <v>2.7411479587610352</v>
      </c>
      <c r="H57" s="746">
        <v>3.3823049545173807</v>
      </c>
      <c r="I57" s="746">
        <v>3.4839837617726008</v>
      </c>
      <c r="J57" s="746">
        <v>1.8449041243858209</v>
      </c>
      <c r="K57" s="746">
        <v>3.3733943056736448</v>
      </c>
      <c r="L57" s="746">
        <v>2.4494405907592736</v>
      </c>
      <c r="M57" s="746">
        <v>3.8682846580617509</v>
      </c>
      <c r="N57" s="746">
        <v>2.98178882305867</v>
      </c>
      <c r="O57" s="746">
        <v>1.6855268273327375</v>
      </c>
      <c r="P57" s="746">
        <v>2.5231650474211365</v>
      </c>
      <c r="Q57" s="746">
        <v>3.5193683523432453</v>
      </c>
      <c r="R57" s="746">
        <v>3.097393656557287</v>
      </c>
      <c r="S57" s="746">
        <v>3.1585691587631617</v>
      </c>
      <c r="T57" s="746">
        <v>3.0820967165071309</v>
      </c>
      <c r="U57" s="746">
        <v>3.1588754634993204</v>
      </c>
      <c r="V57" s="746">
        <v>2.7351905806089878</v>
      </c>
      <c r="W57" s="746">
        <v>3.097393656557287</v>
      </c>
    </row>
    <row r="58" spans="1:23" ht="9.75" customHeight="1">
      <c r="A58" s="744">
        <v>2011</v>
      </c>
      <c r="B58" s="746">
        <v>2.9970385115766414</v>
      </c>
      <c r="C58" s="746">
        <v>3.2547496741691662</v>
      </c>
      <c r="D58" s="746">
        <v>3.5141381756293644</v>
      </c>
      <c r="E58" s="746">
        <v>1.393043053547234</v>
      </c>
      <c r="F58" s="746">
        <v>2.767372230790734</v>
      </c>
      <c r="G58" s="746">
        <v>2.499611524453436</v>
      </c>
      <c r="H58" s="746">
        <v>4.0521229077685144</v>
      </c>
      <c r="I58" s="746">
        <v>1.8402751555753061</v>
      </c>
      <c r="J58" s="746">
        <v>3.7583989869306746</v>
      </c>
      <c r="K58" s="746">
        <v>3.3419788291282133</v>
      </c>
      <c r="L58" s="746">
        <v>3.5800166432563167</v>
      </c>
      <c r="M58" s="746">
        <v>0.85026347750137321</v>
      </c>
      <c r="N58" s="746">
        <v>2.9316016034197681</v>
      </c>
      <c r="O58" s="746">
        <v>1.700266652540215</v>
      </c>
      <c r="P58" s="746">
        <v>4.7865191413412536</v>
      </c>
      <c r="Q58" s="746">
        <v>0.82355452897790338</v>
      </c>
      <c r="R58" s="746">
        <v>3.1784677327219075</v>
      </c>
      <c r="S58" s="746">
        <v>3.3941148841391322</v>
      </c>
      <c r="T58" s="746">
        <v>3.3858174342545553</v>
      </c>
      <c r="U58" s="746">
        <v>2.3456364945265489</v>
      </c>
      <c r="V58" s="746">
        <v>1.8964472352184738</v>
      </c>
      <c r="W58" s="746">
        <v>3.1784677327219075</v>
      </c>
    </row>
    <row r="59" spans="1:23" ht="9.75" customHeight="1">
      <c r="A59" s="744">
        <v>2012</v>
      </c>
      <c r="B59" s="746">
        <v>2.8380066010207585</v>
      </c>
      <c r="C59" s="746">
        <v>2.6617265451826917</v>
      </c>
      <c r="D59" s="746">
        <v>3.6058304107353081</v>
      </c>
      <c r="E59" s="746">
        <v>2.9490688513228616</v>
      </c>
      <c r="F59" s="746">
        <v>2.4108883809298978</v>
      </c>
      <c r="G59" s="746">
        <v>3.9661994261372153</v>
      </c>
      <c r="H59" s="746">
        <v>4.8025250733972653</v>
      </c>
      <c r="I59" s="746">
        <v>4.1108790149230137</v>
      </c>
      <c r="J59" s="746">
        <v>3.6384569905902695</v>
      </c>
      <c r="K59" s="746">
        <v>2.954472490133603</v>
      </c>
      <c r="L59" s="746">
        <v>3.0167567116169511</v>
      </c>
      <c r="M59" s="746">
        <v>2.6903929272992788</v>
      </c>
      <c r="N59" s="746">
        <v>3.870610347432196</v>
      </c>
      <c r="O59" s="746">
        <v>3.101237506111878</v>
      </c>
      <c r="P59" s="746">
        <v>2.5108602585171074</v>
      </c>
      <c r="Q59" s="746">
        <v>4.3826411536046228</v>
      </c>
      <c r="R59" s="746">
        <v>3.2409192786587298</v>
      </c>
      <c r="S59" s="746">
        <v>3.168062817516403</v>
      </c>
      <c r="T59" s="746">
        <v>3.1377615065098836</v>
      </c>
      <c r="U59" s="746">
        <v>3.6594683543042517</v>
      </c>
      <c r="V59" s="746">
        <v>3.6804149171640481</v>
      </c>
      <c r="W59" s="746">
        <v>3.2409192786587298</v>
      </c>
    </row>
    <row r="60" spans="1:23" ht="15" customHeight="1">
      <c r="A60" s="744">
        <v>2013</v>
      </c>
      <c r="B60" s="746">
        <v>2.6954045617902991</v>
      </c>
      <c r="C60" s="746">
        <v>4.2256439001978521</v>
      </c>
      <c r="D60" s="746">
        <v>4.8156105093591233</v>
      </c>
      <c r="E60" s="746">
        <v>3.8986269322988178</v>
      </c>
      <c r="F60" s="746">
        <v>1.9412748653113576</v>
      </c>
      <c r="G60" s="746">
        <v>4.024435219679189</v>
      </c>
      <c r="H60" s="746">
        <v>3.7451961819424247</v>
      </c>
      <c r="I60" s="746">
        <v>2.4013274418778083</v>
      </c>
      <c r="J60" s="746">
        <v>3.2004932434223083</v>
      </c>
      <c r="K60" s="746">
        <v>2.8942366935414876</v>
      </c>
      <c r="L60" s="746">
        <v>3.2671128719765674</v>
      </c>
      <c r="M60" s="746">
        <v>4.4967058384731464</v>
      </c>
      <c r="N60" s="746">
        <v>3.3331876355592991</v>
      </c>
      <c r="O60" s="746">
        <v>2.9589130365812051</v>
      </c>
      <c r="P60" s="746">
        <v>2.001393735893954</v>
      </c>
      <c r="Q60" s="746">
        <v>4.2452524661267415</v>
      </c>
      <c r="R60" s="746">
        <v>3.3742127083572186</v>
      </c>
      <c r="S60" s="746">
        <v>3.3695838917024266</v>
      </c>
      <c r="T60" s="746">
        <v>3.269038865368691</v>
      </c>
      <c r="U60" s="746">
        <v>3.7987997916243197</v>
      </c>
      <c r="V60" s="746">
        <v>3.4020029240305627</v>
      </c>
      <c r="W60" s="746">
        <v>3.3742127083572186</v>
      </c>
    </row>
    <row r="61" spans="1:23" ht="9.75" customHeight="1">
      <c r="A61" s="744">
        <v>2014</v>
      </c>
      <c r="B61" s="746">
        <v>3.6702449730946198</v>
      </c>
      <c r="C61" s="746">
        <v>3.6904913503199643</v>
      </c>
      <c r="D61" s="746">
        <v>4.9836791488483092</v>
      </c>
      <c r="E61" s="746">
        <v>3.6553917375424403</v>
      </c>
      <c r="F61" s="746">
        <v>4.3447190721331932</v>
      </c>
      <c r="G61" s="746">
        <v>3.7503147822103831</v>
      </c>
      <c r="H61" s="746">
        <v>2.8647662206754392</v>
      </c>
      <c r="I61" s="746">
        <v>4.4333181611288124</v>
      </c>
      <c r="J61" s="746">
        <v>4.4968872504599338</v>
      </c>
      <c r="K61" s="746">
        <v>3.2051861345649502</v>
      </c>
      <c r="L61" s="746">
        <v>2.9104785439266099</v>
      </c>
      <c r="M61" s="746">
        <v>5.1363162888741174</v>
      </c>
      <c r="N61" s="746">
        <v>3.8146137285907824</v>
      </c>
      <c r="O61" s="746">
        <v>4.1684079027815937</v>
      </c>
      <c r="P61" s="746">
        <v>3.2147812733939789</v>
      </c>
      <c r="Q61" s="746">
        <v>3.7052900826555639</v>
      </c>
      <c r="R61" s="746">
        <v>3.6697822100979383</v>
      </c>
      <c r="S61" s="746">
        <v>3.6292409016636018</v>
      </c>
      <c r="T61" s="746">
        <v>3.533653788150211</v>
      </c>
      <c r="U61" s="746">
        <v>4.2165232854367547</v>
      </c>
      <c r="V61" s="746">
        <v>3.9130581901110757</v>
      </c>
      <c r="W61" s="746">
        <v>3.6697822100979383</v>
      </c>
    </row>
    <row r="62" spans="1:23" ht="9.75" customHeight="1">
      <c r="A62" s="744">
        <v>2015</v>
      </c>
      <c r="B62" s="746">
        <v>2.9761113642338861</v>
      </c>
      <c r="C62" s="746">
        <v>3.5020674988750069</v>
      </c>
      <c r="D62" s="746">
        <v>5.6076482385854032</v>
      </c>
      <c r="E62" s="746">
        <v>3.0720284704430032</v>
      </c>
      <c r="F62" s="746">
        <v>3.1063634860812632</v>
      </c>
      <c r="G62" s="746">
        <v>4.9587456051617735</v>
      </c>
      <c r="H62" s="746">
        <v>2.8050772743351802</v>
      </c>
      <c r="I62" s="746">
        <v>2.9785057074379493</v>
      </c>
      <c r="J62" s="746">
        <v>3.5466628938405433</v>
      </c>
      <c r="K62" s="746">
        <v>2.9327326641825002</v>
      </c>
      <c r="L62" s="746">
        <v>3.321166283929665</v>
      </c>
      <c r="M62" s="746">
        <v>1.7057419055478911</v>
      </c>
      <c r="N62" s="746">
        <v>2.7081938748510455</v>
      </c>
      <c r="O62" s="746">
        <v>2.2338730712642354</v>
      </c>
      <c r="P62" s="746">
        <v>3.4082897493860353</v>
      </c>
      <c r="Q62" s="746">
        <v>2.7852138724379452</v>
      </c>
      <c r="R62" s="746">
        <v>3.2793249818821826</v>
      </c>
      <c r="S62" s="746">
        <v>3.3679679798615481</v>
      </c>
      <c r="T62" s="746">
        <v>3.2076927502233579</v>
      </c>
      <c r="U62" s="746">
        <v>3.565147747755784</v>
      </c>
      <c r="V62" s="746">
        <v>2.7488680997724457</v>
      </c>
      <c r="W62" s="746">
        <v>3.2793249818821826</v>
      </c>
    </row>
    <row r="63" spans="1:23" ht="9.75" customHeight="1">
      <c r="A63" s="744">
        <v>2016</v>
      </c>
      <c r="B63" s="746">
        <v>2.5790261084642125</v>
      </c>
      <c r="C63" s="746">
        <v>3.5451473319842743</v>
      </c>
      <c r="D63" s="746">
        <v>8.7505382435613512</v>
      </c>
      <c r="E63" s="746">
        <v>1.4388195526767567</v>
      </c>
      <c r="F63" s="746">
        <v>2.3858207498568058</v>
      </c>
      <c r="G63" s="746">
        <v>1.9903819908677489</v>
      </c>
      <c r="H63" s="746">
        <v>3.2165246981834392</v>
      </c>
      <c r="I63" s="746">
        <v>3.234875109969876</v>
      </c>
      <c r="J63" s="746">
        <v>3.4465643883132504</v>
      </c>
      <c r="K63" s="746">
        <v>2.9814379103739395</v>
      </c>
      <c r="L63" s="746">
        <v>3.1304572904959254</v>
      </c>
      <c r="M63" s="746">
        <v>2.4065394965329561</v>
      </c>
      <c r="N63" s="746">
        <v>3.3737255807367816</v>
      </c>
      <c r="O63" s="746">
        <v>2.6894120342946799</v>
      </c>
      <c r="P63" s="746">
        <v>3.1501874129289407</v>
      </c>
      <c r="Q63" s="746">
        <v>2.4826852084609281</v>
      </c>
      <c r="R63" s="746">
        <v>3.3501240508232462</v>
      </c>
      <c r="S63" s="746">
        <v>3.4570006650047413</v>
      </c>
      <c r="T63" s="746">
        <v>3.0693775311451335</v>
      </c>
      <c r="U63" s="746">
        <v>4.4664430285989676</v>
      </c>
      <c r="V63" s="746">
        <v>2.7066797995989629</v>
      </c>
      <c r="W63" s="746">
        <v>3.3501240508232462</v>
      </c>
    </row>
    <row r="64" spans="1:23" ht="14.15" customHeight="1">
      <c r="A64" s="744">
        <v>2017</v>
      </c>
      <c r="B64" s="746">
        <v>4.6314428663072</v>
      </c>
      <c r="C64" s="746">
        <v>4.3731589038006087</v>
      </c>
      <c r="D64" s="746">
        <v>6.9873097831495219</v>
      </c>
      <c r="E64" s="746">
        <v>4.4480589397231443</v>
      </c>
      <c r="F64" s="746">
        <v>5.0541902825783618</v>
      </c>
      <c r="G64" s="746">
        <v>6.3423313640360455</v>
      </c>
      <c r="H64" s="746">
        <v>3.69005621420159</v>
      </c>
      <c r="I64" s="746">
        <v>2.0300949041405767</v>
      </c>
      <c r="J64" s="746">
        <v>3.1681691252539328</v>
      </c>
      <c r="K64" s="746">
        <v>4.5318989114426307</v>
      </c>
      <c r="L64" s="746">
        <v>4.1398948626027146</v>
      </c>
      <c r="M64" s="746">
        <v>3.2754173178224537</v>
      </c>
      <c r="N64" s="746">
        <v>4.07607400105144</v>
      </c>
      <c r="O64" s="746">
        <v>4.2175443118184548</v>
      </c>
      <c r="P64" s="746">
        <v>4.9007535381225411</v>
      </c>
      <c r="Q64" s="746">
        <v>4.0225106974594098</v>
      </c>
      <c r="R64" s="746">
        <v>4.4227501911583795</v>
      </c>
      <c r="S64" s="746">
        <v>4.5141065485972502</v>
      </c>
      <c r="T64" s="746">
        <v>4.3230221386234451</v>
      </c>
      <c r="U64" s="746">
        <v>4.8139882991743832</v>
      </c>
      <c r="V64" s="746">
        <v>3.868727119716652</v>
      </c>
      <c r="W64" s="746">
        <v>4.4227501911583795</v>
      </c>
    </row>
    <row r="65" spans="1:23" ht="9.75" customHeight="1">
      <c r="A65" s="744">
        <v>2018</v>
      </c>
      <c r="B65" s="746">
        <v>2.8679160613744412</v>
      </c>
      <c r="C65" s="746">
        <v>4.0521055256840732</v>
      </c>
      <c r="D65" s="746">
        <v>6.2447781498401405</v>
      </c>
      <c r="E65" s="746">
        <v>4.0285545883547993</v>
      </c>
      <c r="F65" s="746">
        <v>3.9667113221337673</v>
      </c>
      <c r="G65" s="746">
        <v>3.642580729988794</v>
      </c>
      <c r="H65" s="746">
        <v>4.3517770698871869</v>
      </c>
      <c r="I65" s="746">
        <v>2.7274792043501224</v>
      </c>
      <c r="J65" s="746">
        <v>3.1407910071409431</v>
      </c>
      <c r="K65" s="746">
        <v>3.7525571194376108</v>
      </c>
      <c r="L65" s="746">
        <v>3.5084201469838585</v>
      </c>
      <c r="M65" s="746">
        <v>2.8820598730667601</v>
      </c>
      <c r="N65" s="746">
        <v>4.0481840047969957</v>
      </c>
      <c r="O65" s="746">
        <v>2.5427889496640126</v>
      </c>
      <c r="P65" s="746">
        <v>2.5494274685172256</v>
      </c>
      <c r="Q65" s="746">
        <v>2.5371108236527076</v>
      </c>
      <c r="R65" s="746">
        <v>3.7126367740217598</v>
      </c>
      <c r="S65" s="746">
        <v>3.7741238734508338</v>
      </c>
      <c r="T65" s="746">
        <v>3.5783613586636549</v>
      </c>
      <c r="U65" s="746">
        <v>4.236947275818852</v>
      </c>
      <c r="V65" s="746">
        <v>3.3374446510254963</v>
      </c>
      <c r="W65" s="746">
        <v>3.7126367740217598</v>
      </c>
    </row>
    <row r="66" spans="1:23" ht="9.75" customHeight="1">
      <c r="A66" s="744">
        <v>2019</v>
      </c>
      <c r="B66" s="746">
        <v>5.6633141634434088</v>
      </c>
      <c r="C66" s="746">
        <v>4.3620800942913984</v>
      </c>
      <c r="D66" s="746">
        <v>6.5785372063389183</v>
      </c>
      <c r="E66" s="746">
        <v>5.0526253411511401</v>
      </c>
      <c r="F66" s="746">
        <v>6.1336138145429446</v>
      </c>
      <c r="G66" s="746">
        <v>6.593479632977985</v>
      </c>
      <c r="H66" s="746">
        <v>5.2001808049081921</v>
      </c>
      <c r="I66" s="746">
        <v>5.4752821157199847</v>
      </c>
      <c r="J66" s="746">
        <v>4.6405175492683792</v>
      </c>
      <c r="K66" s="746">
        <v>4.9969629886145226</v>
      </c>
      <c r="L66" s="746">
        <v>4.5433041546499435</v>
      </c>
      <c r="M66" s="746">
        <v>3.0156545641337469</v>
      </c>
      <c r="N66" s="746">
        <v>5.4523249178276227</v>
      </c>
      <c r="O66" s="746">
        <v>3.2741582974384351</v>
      </c>
      <c r="P66" s="746">
        <v>4.7298175221086565</v>
      </c>
      <c r="Q66" s="746">
        <v>3.8967383290817548</v>
      </c>
      <c r="R66" s="746">
        <v>5.0307640408515413</v>
      </c>
      <c r="S66" s="746">
        <v>5.0783839315010049</v>
      </c>
      <c r="T66" s="746">
        <v>4.9564592163158885</v>
      </c>
      <c r="U66" s="746">
        <v>5.3190771777550854</v>
      </c>
      <c r="V66" s="746">
        <v>4.7389682198112233</v>
      </c>
      <c r="W66" s="746">
        <v>5.0307640408515413</v>
      </c>
    </row>
    <row r="67" spans="1:23" ht="9.75" customHeight="1">
      <c r="A67" s="744">
        <v>2020</v>
      </c>
      <c r="B67" s="746">
        <v>0.75486887358687516</v>
      </c>
      <c r="C67" s="746">
        <v>1.3751142844325295</v>
      </c>
      <c r="D67" s="746">
        <v>4.1760640595480192</v>
      </c>
      <c r="E67" s="746">
        <v>2.8549761870737469</v>
      </c>
      <c r="F67" s="746">
        <v>2.0560243724892833</v>
      </c>
      <c r="G67" s="746">
        <v>1.8377735213799531</v>
      </c>
      <c r="H67" s="746">
        <v>1.0173743249407143</v>
      </c>
      <c r="I67" s="746">
        <v>1.5385019741186314</v>
      </c>
      <c r="J67" s="746">
        <v>1.6704104970744351</v>
      </c>
      <c r="K67" s="746">
        <v>1.7850590782169222</v>
      </c>
      <c r="L67" s="746">
        <v>1.8499702923646184</v>
      </c>
      <c r="M67" s="746">
        <v>0.52621870643697133</v>
      </c>
      <c r="N67" s="746">
        <v>2.368202184706877</v>
      </c>
      <c r="O67" s="746">
        <v>2.3386464506729379</v>
      </c>
      <c r="P67" s="746">
        <v>1.7609921497791974</v>
      </c>
      <c r="Q67" s="746">
        <v>1.4847232391218146</v>
      </c>
      <c r="R67" s="746">
        <v>1.7327017612674644</v>
      </c>
      <c r="S67" s="746">
        <v>1.658348941735619</v>
      </c>
      <c r="T67" s="746">
        <v>1.4505595904481963</v>
      </c>
      <c r="U67" s="746">
        <v>2.8236556050738897</v>
      </c>
      <c r="V67" s="746">
        <v>2.1897938863712905</v>
      </c>
      <c r="W67" s="746">
        <v>1.7327017612674644</v>
      </c>
    </row>
    <row r="68" spans="1:23" s="244" customFormat="1" ht="9.75" customHeight="1">
      <c r="A68" s="744">
        <v>2021</v>
      </c>
      <c r="B68" s="746">
        <v>3.6907354716830061</v>
      </c>
      <c r="C68" s="746">
        <v>3.5929912909256099</v>
      </c>
      <c r="D68" s="746">
        <v>5.4247908122407704</v>
      </c>
      <c r="E68" s="746">
        <v>4.1688275976938449</v>
      </c>
      <c r="F68" s="746">
        <v>3.9569204569849714</v>
      </c>
      <c r="G68" s="746">
        <v>4.6567193519198717</v>
      </c>
      <c r="H68" s="746">
        <v>3.637598584593865</v>
      </c>
      <c r="I68" s="746">
        <v>3.5495340179485444</v>
      </c>
      <c r="J68" s="746">
        <v>3.5382776127783067</v>
      </c>
      <c r="K68" s="746">
        <v>3.6697093716030422</v>
      </c>
      <c r="L68" s="746">
        <v>3.3752063679735969</v>
      </c>
      <c r="M68" s="746">
        <v>3.1786744764155372</v>
      </c>
      <c r="N68" s="746">
        <v>3.1276412336039288</v>
      </c>
      <c r="O68" s="746">
        <v>3.241300599303083</v>
      </c>
      <c r="P68" s="746">
        <v>4.2147236121524108</v>
      </c>
      <c r="Q68" s="746">
        <v>3.4063965905829523</v>
      </c>
      <c r="R68" s="746">
        <v>3.7655430805788499</v>
      </c>
      <c r="S68" s="746">
        <v>3.8159876732525633</v>
      </c>
      <c r="T68" s="746">
        <v>3.6796445925733052</v>
      </c>
      <c r="U68" s="746">
        <v>4.0932519120113913</v>
      </c>
      <c r="V68" s="746">
        <v>3.4570412729527851</v>
      </c>
      <c r="W68" s="746">
        <v>3.7655430805788499</v>
      </c>
    </row>
    <row r="69" spans="1:23" ht="9.75" customHeight="1">
      <c r="A69" s="744">
        <v>2022</v>
      </c>
      <c r="B69" s="746">
        <v>4.7485787225299125</v>
      </c>
      <c r="C69" s="746">
        <v>5.4749414484321202</v>
      </c>
      <c r="D69" s="746">
        <v>4.8461684083493175</v>
      </c>
      <c r="E69" s="746">
        <v>7.3452301712894688</v>
      </c>
      <c r="F69" s="746">
        <v>3.95234682128239</v>
      </c>
      <c r="G69" s="746">
        <v>6.3270798797876289</v>
      </c>
      <c r="H69" s="746">
        <v>4.091269483325032</v>
      </c>
      <c r="I69" s="746">
        <v>5.2313479958743629</v>
      </c>
      <c r="J69" s="746">
        <v>5.2146171564055717</v>
      </c>
      <c r="K69" s="746">
        <v>4.7078837449353887</v>
      </c>
      <c r="L69" s="746">
        <v>4.141476554068416</v>
      </c>
      <c r="M69" s="746">
        <v>4.9263692953098595</v>
      </c>
      <c r="N69" s="746">
        <v>6.579353935365635</v>
      </c>
      <c r="O69" s="746">
        <v>5.4408184638799906</v>
      </c>
      <c r="P69" s="746">
        <v>5.9580964245694004</v>
      </c>
      <c r="Q69" s="746">
        <v>7.1743872314749719</v>
      </c>
      <c r="R69" s="746">
        <v>5.1458828090922308</v>
      </c>
      <c r="S69" s="746">
        <v>4.9331915920405667</v>
      </c>
      <c r="T69" s="746">
        <v>4.940690783015703</v>
      </c>
      <c r="U69" s="746">
        <v>5.9255867330821683</v>
      </c>
      <c r="V69" s="746">
        <v>6.4511433994065737</v>
      </c>
      <c r="W69" s="746">
        <v>5.1458828090922308</v>
      </c>
    </row>
    <row r="70" spans="1:23" ht="28" customHeight="1">
      <c r="A70" s="743"/>
      <c r="B70" s="1216" t="s">
        <v>286</v>
      </c>
      <c r="C70" s="1217"/>
      <c r="D70" s="1217"/>
      <c r="E70" s="1217"/>
      <c r="F70" s="1217"/>
      <c r="G70" s="1217"/>
      <c r="H70" s="1217"/>
      <c r="I70" s="1217"/>
      <c r="J70" s="1217"/>
      <c r="K70" s="1216" t="s">
        <v>286</v>
      </c>
      <c r="L70" s="1217"/>
      <c r="M70" s="1217"/>
      <c r="N70" s="1217"/>
      <c r="O70" s="1217"/>
      <c r="P70" s="1217"/>
      <c r="Q70" s="1217"/>
      <c r="R70" s="1217"/>
      <c r="S70" s="1216" t="s">
        <v>286</v>
      </c>
      <c r="T70" s="1217"/>
      <c r="U70" s="1217"/>
      <c r="V70" s="1217"/>
      <c r="W70" s="1217"/>
    </row>
    <row r="71" spans="1:23" ht="9.75" customHeight="1">
      <c r="A71" s="744">
        <v>1991</v>
      </c>
      <c r="B71" s="747">
        <v>47.872977425353099</v>
      </c>
      <c r="C71" s="747">
        <v>46.260144103440702</v>
      </c>
      <c r="D71" s="747">
        <v>45.855073423845816</v>
      </c>
      <c r="E71" s="747">
        <v>34.13067843801479</v>
      </c>
      <c r="F71" s="747">
        <v>58.213005707383623</v>
      </c>
      <c r="G71" s="747">
        <v>54.605032453263135</v>
      </c>
      <c r="H71" s="747">
        <v>49.406573154545576</v>
      </c>
      <c r="I71" s="747">
        <v>35.310831062026502</v>
      </c>
      <c r="J71" s="747">
        <v>52.067274397685793</v>
      </c>
      <c r="K71" s="747">
        <v>50.309504059120066</v>
      </c>
      <c r="L71" s="747">
        <v>51.187701276765978</v>
      </c>
      <c r="M71" s="747">
        <v>52.676966746098287</v>
      </c>
      <c r="N71" s="747">
        <v>38.041892935005777</v>
      </c>
      <c r="O71" s="747">
        <v>40.400710270487387</v>
      </c>
      <c r="P71" s="747">
        <v>56.186620257384554</v>
      </c>
      <c r="Q71" s="747">
        <v>36.314396053837264</v>
      </c>
      <c r="R71" s="747">
        <v>47.797074572504989</v>
      </c>
      <c r="S71" s="747">
        <v>49.591044235511902</v>
      </c>
      <c r="T71" s="747">
        <v>49.864613411613021</v>
      </c>
      <c r="U71" s="747">
        <v>39.575976543551661</v>
      </c>
      <c r="V71" s="747">
        <v>36.996733261871398</v>
      </c>
      <c r="W71" s="747">
        <v>47.797074572504989</v>
      </c>
    </row>
    <row r="72" spans="1:23" ht="9.75" customHeight="1">
      <c r="A72" s="744">
        <v>1992</v>
      </c>
      <c r="B72" s="747">
        <v>52.604773681943172</v>
      </c>
      <c r="C72" s="747">
        <v>50.897107524981095</v>
      </c>
      <c r="D72" s="747">
        <v>50.020767349717261</v>
      </c>
      <c r="E72" s="747">
        <v>44.049493897627805</v>
      </c>
      <c r="F72" s="747">
        <v>61.924042907183484</v>
      </c>
      <c r="G72" s="747">
        <v>58.821140421082823</v>
      </c>
      <c r="H72" s="747">
        <v>53.930606701704491</v>
      </c>
      <c r="I72" s="747">
        <v>45.431470224821368</v>
      </c>
      <c r="J72" s="747">
        <v>56.809094034750494</v>
      </c>
      <c r="K72" s="747">
        <v>55.052756364205813</v>
      </c>
      <c r="L72" s="747">
        <v>56.081560110935413</v>
      </c>
      <c r="M72" s="747">
        <v>55.878545544471763</v>
      </c>
      <c r="N72" s="747">
        <v>48.47963293955263</v>
      </c>
      <c r="O72" s="747">
        <v>50.469062525648297</v>
      </c>
      <c r="P72" s="747">
        <v>60.379261384637914</v>
      </c>
      <c r="Q72" s="747">
        <v>46.13102502729334</v>
      </c>
      <c r="R72" s="747">
        <v>53.181297980937103</v>
      </c>
      <c r="S72" s="747">
        <v>54.18852789535115</v>
      </c>
      <c r="T72" s="747">
        <v>54.493715188328778</v>
      </c>
      <c r="U72" s="747">
        <v>47.962764907722089</v>
      </c>
      <c r="V72" s="747">
        <v>47.117406240163362</v>
      </c>
      <c r="W72" s="747">
        <v>53.181297980937103</v>
      </c>
    </row>
    <row r="73" spans="1:23" ht="9.75" customHeight="1">
      <c r="A73" s="744">
        <v>1993</v>
      </c>
      <c r="B73" s="747">
        <v>54.920346976691036</v>
      </c>
      <c r="C73" s="747">
        <v>52.875819829561806</v>
      </c>
      <c r="D73" s="747">
        <v>53.408649359875639</v>
      </c>
      <c r="E73" s="747">
        <v>49.741059894258889</v>
      </c>
      <c r="F73" s="747">
        <v>62.118493765396202</v>
      </c>
      <c r="G73" s="747">
        <v>60.476985478147824</v>
      </c>
      <c r="H73" s="747">
        <v>55.797703118854876</v>
      </c>
      <c r="I73" s="747">
        <v>51.606482685677022</v>
      </c>
      <c r="J73" s="747">
        <v>57.723099762828504</v>
      </c>
      <c r="K73" s="747">
        <v>56.678754727990707</v>
      </c>
      <c r="L73" s="747">
        <v>57.406114543852901</v>
      </c>
      <c r="M73" s="747">
        <v>56.280620672974194</v>
      </c>
      <c r="N73" s="747">
        <v>53.208986857589331</v>
      </c>
      <c r="O73" s="747">
        <v>57.70579505924966</v>
      </c>
      <c r="P73" s="747">
        <v>60.250039705118553</v>
      </c>
      <c r="Q73" s="747">
        <v>52.657145336033587</v>
      </c>
      <c r="R73" s="747">
        <v>55.501591359045683</v>
      </c>
      <c r="S73" s="747">
        <v>55.920272029874241</v>
      </c>
      <c r="T73" s="747">
        <v>56.104187424063845</v>
      </c>
      <c r="U73" s="747">
        <v>53.10550375968905</v>
      </c>
      <c r="V73" s="747">
        <v>52.980981671949642</v>
      </c>
      <c r="W73" s="747">
        <v>55.501591359045683</v>
      </c>
    </row>
    <row r="74" spans="1:23" ht="9.75" customHeight="1">
      <c r="A74" s="744">
        <v>1994</v>
      </c>
      <c r="B74" s="747">
        <v>57.725690667074169</v>
      </c>
      <c r="C74" s="747">
        <v>55.57647749290161</v>
      </c>
      <c r="D74" s="747">
        <v>55.942474469837229</v>
      </c>
      <c r="E74" s="747">
        <v>53.805820532580888</v>
      </c>
      <c r="F74" s="747">
        <v>63.170407900505026</v>
      </c>
      <c r="G74" s="747">
        <v>63.796314715692759</v>
      </c>
      <c r="H74" s="747">
        <v>58.562447112170993</v>
      </c>
      <c r="I74" s="747">
        <v>56.909116086687284</v>
      </c>
      <c r="J74" s="747">
        <v>60.287304747135316</v>
      </c>
      <c r="K74" s="747">
        <v>58.931277725756388</v>
      </c>
      <c r="L74" s="747">
        <v>59.943011344000084</v>
      </c>
      <c r="M74" s="747">
        <v>58.605378500532012</v>
      </c>
      <c r="N74" s="747">
        <v>57.067613156761396</v>
      </c>
      <c r="O74" s="747">
        <v>62.692204077219188</v>
      </c>
      <c r="P74" s="747">
        <v>62.142974674096095</v>
      </c>
      <c r="Q74" s="747">
        <v>57.860225182357013</v>
      </c>
      <c r="R74" s="747">
        <v>58.320761179192878</v>
      </c>
      <c r="S74" s="747">
        <v>58.455044779021158</v>
      </c>
      <c r="T74" s="747">
        <v>58.639029564778369</v>
      </c>
      <c r="U74" s="747">
        <v>57.055241405077282</v>
      </c>
      <c r="V74" s="747">
        <v>57.512328896560518</v>
      </c>
      <c r="W74" s="747">
        <v>58.320761179192878</v>
      </c>
    </row>
    <row r="75" spans="1:23" ht="15" customHeight="1">
      <c r="A75" s="744">
        <v>1995</v>
      </c>
      <c r="B75" s="747">
        <v>60.271124370773364</v>
      </c>
      <c r="C75" s="747">
        <v>57.598829067331621</v>
      </c>
      <c r="D75" s="747">
        <v>58.809350989625749</v>
      </c>
      <c r="E75" s="747">
        <v>58.56586981142334</v>
      </c>
      <c r="F75" s="747">
        <v>64.553508258266987</v>
      </c>
      <c r="G75" s="747">
        <v>64.827839255726161</v>
      </c>
      <c r="H75" s="747">
        <v>61.004080947160297</v>
      </c>
      <c r="I75" s="747">
        <v>62.556363542227814</v>
      </c>
      <c r="J75" s="747">
        <v>62.456729558140623</v>
      </c>
      <c r="K75" s="747">
        <v>61.100472517448381</v>
      </c>
      <c r="L75" s="747">
        <v>62.334529650693291</v>
      </c>
      <c r="M75" s="747">
        <v>60.367467056846934</v>
      </c>
      <c r="N75" s="747">
        <v>63.595880485820842</v>
      </c>
      <c r="O75" s="747">
        <v>68.143283912847949</v>
      </c>
      <c r="P75" s="747">
        <v>64.463670889637896</v>
      </c>
      <c r="Q75" s="747">
        <v>61.846496406967397</v>
      </c>
      <c r="R75" s="747">
        <v>61.009614983000439</v>
      </c>
      <c r="S75" s="747">
        <v>60.688020617317306</v>
      </c>
      <c r="T75" s="747">
        <v>60.825587565273352</v>
      </c>
      <c r="U75" s="747">
        <v>61.741358963957367</v>
      </c>
      <c r="V75" s="747">
        <v>62.945729913123792</v>
      </c>
      <c r="W75" s="747">
        <v>61.009614983000439</v>
      </c>
    </row>
    <row r="76" spans="1:23" ht="9.75" customHeight="1">
      <c r="A76" s="744">
        <v>1996</v>
      </c>
      <c r="B76" s="747">
        <v>62.906210187718678</v>
      </c>
      <c r="C76" s="747">
        <v>59.661375158223223</v>
      </c>
      <c r="D76" s="747">
        <v>59.620411223791677</v>
      </c>
      <c r="E76" s="747">
        <v>62.126829216371213</v>
      </c>
      <c r="F76" s="747">
        <v>66.017801027898287</v>
      </c>
      <c r="G76" s="747">
        <v>64.703780122781126</v>
      </c>
      <c r="H76" s="747">
        <v>63.668075371004839</v>
      </c>
      <c r="I76" s="747">
        <v>65.072170235217399</v>
      </c>
      <c r="J76" s="747">
        <v>64.505525647812533</v>
      </c>
      <c r="K76" s="747">
        <v>63.308498076705263</v>
      </c>
      <c r="L76" s="747">
        <v>64.61285798536106</v>
      </c>
      <c r="M76" s="747">
        <v>62.091959365139964</v>
      </c>
      <c r="N76" s="747">
        <v>65.133515570910802</v>
      </c>
      <c r="O76" s="747">
        <v>71.449372657712885</v>
      </c>
      <c r="P76" s="747">
        <v>66.33982239769314</v>
      </c>
      <c r="Q76" s="747">
        <v>64.251723990436574</v>
      </c>
      <c r="R76" s="747">
        <v>63.140950137416567</v>
      </c>
      <c r="S76" s="747">
        <v>62.754298736117711</v>
      </c>
      <c r="T76" s="747">
        <v>62.983779925334574</v>
      </c>
      <c r="U76" s="747">
        <v>63.765896575068851</v>
      </c>
      <c r="V76" s="747">
        <v>65.468723501524025</v>
      </c>
      <c r="W76" s="747">
        <v>63.140950137416567</v>
      </c>
    </row>
    <row r="77" spans="1:23" ht="9.75" customHeight="1">
      <c r="A77" s="744">
        <v>1997</v>
      </c>
      <c r="B77" s="747">
        <v>63.858842590295311</v>
      </c>
      <c r="C77" s="747">
        <v>60.823758223583631</v>
      </c>
      <c r="D77" s="747">
        <v>60.240582022607946</v>
      </c>
      <c r="E77" s="747">
        <v>63.587142191812653</v>
      </c>
      <c r="F77" s="747">
        <v>65.835442298231968</v>
      </c>
      <c r="G77" s="747">
        <v>67.231815300915542</v>
      </c>
      <c r="H77" s="747">
        <v>65.827312486474455</v>
      </c>
      <c r="I77" s="747">
        <v>64.717677896434978</v>
      </c>
      <c r="J77" s="747">
        <v>65.212040424570588</v>
      </c>
      <c r="K77" s="747">
        <v>64.640155099750174</v>
      </c>
      <c r="L77" s="747">
        <v>65.522844608462066</v>
      </c>
      <c r="M77" s="747">
        <v>62.483472835795638</v>
      </c>
      <c r="N77" s="747">
        <v>64.47300257797464</v>
      </c>
      <c r="O77" s="747">
        <v>72.049360192256017</v>
      </c>
      <c r="P77" s="747">
        <v>67.228835502528483</v>
      </c>
      <c r="Q77" s="747">
        <v>63.927617701384762</v>
      </c>
      <c r="R77" s="747">
        <v>64.154574843996699</v>
      </c>
      <c r="S77" s="747">
        <v>63.92489707201883</v>
      </c>
      <c r="T77" s="747">
        <v>64.194683717411493</v>
      </c>
      <c r="U77" s="747">
        <v>63.995086421896033</v>
      </c>
      <c r="V77" s="747">
        <v>65.53731143172088</v>
      </c>
      <c r="W77" s="747">
        <v>64.154574843996699</v>
      </c>
    </row>
    <row r="78" spans="1:23" ht="9.75" customHeight="1">
      <c r="A78" s="744">
        <v>1998</v>
      </c>
      <c r="B78" s="747">
        <v>64.606213554150642</v>
      </c>
      <c r="C78" s="747">
        <v>62.632334287201438</v>
      </c>
      <c r="D78" s="747">
        <v>61.478599321784557</v>
      </c>
      <c r="E78" s="747">
        <v>65.722611110986804</v>
      </c>
      <c r="F78" s="747">
        <v>66.435299449437636</v>
      </c>
      <c r="G78" s="747">
        <v>68.712515671479522</v>
      </c>
      <c r="H78" s="747">
        <v>66.393177919514244</v>
      </c>
      <c r="I78" s="747">
        <v>65.484305074619257</v>
      </c>
      <c r="J78" s="747">
        <v>65.652879032769988</v>
      </c>
      <c r="K78" s="747">
        <v>65.557732884069523</v>
      </c>
      <c r="L78" s="747">
        <v>65.927991562351878</v>
      </c>
      <c r="M78" s="747">
        <v>63.157995351243592</v>
      </c>
      <c r="N78" s="747">
        <v>65.457431004148887</v>
      </c>
      <c r="O78" s="747">
        <v>73.040782271185677</v>
      </c>
      <c r="P78" s="747">
        <v>67.555347504443873</v>
      </c>
      <c r="Q78" s="747">
        <v>64.7227575643129</v>
      </c>
      <c r="R78" s="747">
        <v>65.135787618307731</v>
      </c>
      <c r="S78" s="747">
        <v>64.878926911171092</v>
      </c>
      <c r="T78" s="747">
        <v>65.127918368544812</v>
      </c>
      <c r="U78" s="747">
        <v>65.167076612332139</v>
      </c>
      <c r="V78" s="747">
        <v>66.68217989113829</v>
      </c>
      <c r="W78" s="747">
        <v>65.135787618307731</v>
      </c>
    </row>
    <row r="79" spans="1:23" ht="9.75" customHeight="1">
      <c r="A79" s="744">
        <v>1999</v>
      </c>
      <c r="B79" s="747">
        <v>65.805531741091073</v>
      </c>
      <c r="C79" s="747">
        <v>64.124377459883306</v>
      </c>
      <c r="D79" s="747">
        <v>62.531714966768817</v>
      </c>
      <c r="E79" s="747">
        <v>69.933543957587446</v>
      </c>
      <c r="F79" s="747">
        <v>67.596699556245824</v>
      </c>
      <c r="G79" s="747">
        <v>67.706331509042045</v>
      </c>
      <c r="H79" s="747">
        <v>67.731488729434744</v>
      </c>
      <c r="I79" s="747">
        <v>68.672993863876087</v>
      </c>
      <c r="J79" s="747">
        <v>66.783895819755401</v>
      </c>
      <c r="K79" s="747">
        <v>66.978250913784919</v>
      </c>
      <c r="L79" s="747">
        <v>67.698607404062017</v>
      </c>
      <c r="M79" s="747">
        <v>65.342943402529585</v>
      </c>
      <c r="N79" s="747">
        <v>68.531732426359312</v>
      </c>
      <c r="O79" s="747">
        <v>74.901995659305769</v>
      </c>
      <c r="P79" s="747">
        <v>68.554251977028741</v>
      </c>
      <c r="Q79" s="747">
        <v>68.472304361982196</v>
      </c>
      <c r="R79" s="747">
        <v>66.680366555563907</v>
      </c>
      <c r="S79" s="747">
        <v>66.145056093285717</v>
      </c>
      <c r="T79" s="747">
        <v>66.409645621626453</v>
      </c>
      <c r="U79" s="747">
        <v>67.756828183255209</v>
      </c>
      <c r="V79" s="747">
        <v>69.903130178043014</v>
      </c>
      <c r="W79" s="747">
        <v>66.680366555563907</v>
      </c>
    </row>
    <row r="80" spans="1:23" ht="15" customHeight="1">
      <c r="A80" s="744">
        <v>2000</v>
      </c>
      <c r="B80" s="747">
        <v>67.232331717378145</v>
      </c>
      <c r="C80" s="747">
        <v>65.955187645585255</v>
      </c>
      <c r="D80" s="747">
        <v>64.540148686571499</v>
      </c>
      <c r="E80" s="747">
        <v>72.113009683349389</v>
      </c>
      <c r="F80" s="747">
        <v>68.446584201044601</v>
      </c>
      <c r="G80" s="747">
        <v>67.293616445453992</v>
      </c>
      <c r="H80" s="747">
        <v>69.470662762524071</v>
      </c>
      <c r="I80" s="747">
        <v>70.013317603686033</v>
      </c>
      <c r="J80" s="747">
        <v>67.808394397501957</v>
      </c>
      <c r="K80" s="747">
        <v>68.685678198093569</v>
      </c>
      <c r="L80" s="747">
        <v>69.110460574541818</v>
      </c>
      <c r="M80" s="747">
        <v>66.689263281657588</v>
      </c>
      <c r="N80" s="747">
        <v>69.931105443833175</v>
      </c>
      <c r="O80" s="747">
        <v>75.196757774437359</v>
      </c>
      <c r="P80" s="747">
        <v>69.750055682553636</v>
      </c>
      <c r="Q80" s="747">
        <v>68.723884784936857</v>
      </c>
      <c r="R80" s="747">
        <v>68.144082733963188</v>
      </c>
      <c r="S80" s="747">
        <v>67.660258811449197</v>
      </c>
      <c r="T80" s="747">
        <v>67.888731141463708</v>
      </c>
      <c r="U80" s="747">
        <v>69.159424917713295</v>
      </c>
      <c r="V80" s="747">
        <v>71.056869313385633</v>
      </c>
      <c r="W80" s="747">
        <v>68.144082733963188</v>
      </c>
    </row>
    <row r="81" spans="1:23" ht="9.75" customHeight="1">
      <c r="A81" s="744">
        <v>2001</v>
      </c>
      <c r="B81" s="747">
        <v>69.897610941878142</v>
      </c>
      <c r="C81" s="747">
        <v>68.272161202947402</v>
      </c>
      <c r="D81" s="747">
        <v>65.323283074424381</v>
      </c>
      <c r="E81" s="747">
        <v>73.704218450101664</v>
      </c>
      <c r="F81" s="747">
        <v>69.158453534648743</v>
      </c>
      <c r="G81" s="747">
        <v>68.832023714244741</v>
      </c>
      <c r="H81" s="747">
        <v>70.910446737866422</v>
      </c>
      <c r="I81" s="747">
        <v>70.761872945705193</v>
      </c>
      <c r="J81" s="747">
        <v>68.97633010067365</v>
      </c>
      <c r="K81" s="747">
        <v>70.057149479378594</v>
      </c>
      <c r="L81" s="747">
        <v>69.400479654103421</v>
      </c>
      <c r="M81" s="747">
        <v>68.010866983308517</v>
      </c>
      <c r="N81" s="747">
        <v>71.326238807645851</v>
      </c>
      <c r="O81" s="747">
        <v>76.87147613430686</v>
      </c>
      <c r="P81" s="747">
        <v>72.033956103547141</v>
      </c>
      <c r="Q81" s="747">
        <v>70.266149014140723</v>
      </c>
      <c r="R81" s="747">
        <v>69.758998905679604</v>
      </c>
      <c r="S81" s="747">
        <v>69.308501052801759</v>
      </c>
      <c r="T81" s="747">
        <v>69.600321533712275</v>
      </c>
      <c r="U81" s="747">
        <v>70.389941163917015</v>
      </c>
      <c r="V81" s="747">
        <v>72.471155084808558</v>
      </c>
      <c r="W81" s="747">
        <v>69.758998905679604</v>
      </c>
    </row>
    <row r="82" spans="1:23" ht="9.75" customHeight="1">
      <c r="A82" s="744">
        <v>2002</v>
      </c>
      <c r="B82" s="747">
        <v>72.618977012561515</v>
      </c>
      <c r="C82" s="747">
        <v>71.011062286456564</v>
      </c>
      <c r="D82" s="747">
        <v>66.907723638058187</v>
      </c>
      <c r="E82" s="747">
        <v>74.872797823757679</v>
      </c>
      <c r="F82" s="747">
        <v>70.404043823355892</v>
      </c>
      <c r="G82" s="747">
        <v>70.822266917101928</v>
      </c>
      <c r="H82" s="747">
        <v>73.730744586932801</v>
      </c>
      <c r="I82" s="747">
        <v>72.400525800853956</v>
      </c>
      <c r="J82" s="747">
        <v>70.954977556745803</v>
      </c>
      <c r="K82" s="747">
        <v>72.222282523038302</v>
      </c>
      <c r="L82" s="747">
        <v>71.751151565309243</v>
      </c>
      <c r="M82" s="747">
        <v>70.629792064141128</v>
      </c>
      <c r="N82" s="747">
        <v>73.083849667406355</v>
      </c>
      <c r="O82" s="747">
        <v>80.156405143255725</v>
      </c>
      <c r="P82" s="747">
        <v>73.319610226893886</v>
      </c>
      <c r="Q82" s="747">
        <v>72.157859732681132</v>
      </c>
      <c r="R82" s="747">
        <v>72.012630629275989</v>
      </c>
      <c r="S82" s="747">
        <v>71.619050906545638</v>
      </c>
      <c r="T82" s="747">
        <v>71.964041267594013</v>
      </c>
      <c r="U82" s="747">
        <v>72.205837688686458</v>
      </c>
      <c r="V82" s="747">
        <v>74.382125987971094</v>
      </c>
      <c r="W82" s="747">
        <v>72.012630629275989</v>
      </c>
    </row>
    <row r="83" spans="1:23" ht="9.75" customHeight="1">
      <c r="A83" s="744">
        <v>2003</v>
      </c>
      <c r="B83" s="747">
        <v>73.678008204460113</v>
      </c>
      <c r="C83" s="747">
        <v>72.09906208750273</v>
      </c>
      <c r="D83" s="747">
        <v>66.304973656047224</v>
      </c>
      <c r="E83" s="747">
        <v>74.542982037630907</v>
      </c>
      <c r="F83" s="747">
        <v>71.486221962640045</v>
      </c>
      <c r="G83" s="747">
        <v>70.35580041358827</v>
      </c>
      <c r="H83" s="747">
        <v>74.295951190326505</v>
      </c>
      <c r="I83" s="747">
        <v>73.811748008420381</v>
      </c>
      <c r="J83" s="747">
        <v>71.854029014372472</v>
      </c>
      <c r="K83" s="747">
        <v>73.434175026153582</v>
      </c>
      <c r="L83" s="747">
        <v>73.118182237610171</v>
      </c>
      <c r="M83" s="747">
        <v>71.799763440556987</v>
      </c>
      <c r="N83" s="747">
        <v>74.498114882753498</v>
      </c>
      <c r="O83" s="747">
        <v>80.576905183607337</v>
      </c>
      <c r="P83" s="747">
        <v>74.474411541526791</v>
      </c>
      <c r="Q83" s="747">
        <v>72.947959891239535</v>
      </c>
      <c r="R83" s="747">
        <v>72.89861246856961</v>
      </c>
      <c r="S83" s="747">
        <v>72.519800177275627</v>
      </c>
      <c r="T83" s="747">
        <v>72.974885363089925</v>
      </c>
      <c r="U83" s="747">
        <v>72.595330481243636</v>
      </c>
      <c r="V83" s="747">
        <v>75.179198972216724</v>
      </c>
      <c r="W83" s="747">
        <v>72.89861246856961</v>
      </c>
    </row>
    <row r="84" spans="1:23" ht="9.75" customHeight="1">
      <c r="A84" s="744">
        <v>2004</v>
      </c>
      <c r="B84" s="747">
        <v>74.995359113689162</v>
      </c>
      <c r="C84" s="747">
        <v>73.143587984043023</v>
      </c>
      <c r="D84" s="747">
        <v>66.883983813288594</v>
      </c>
      <c r="E84" s="747">
        <v>75.89524732283212</v>
      </c>
      <c r="F84" s="747">
        <v>72.285228723958767</v>
      </c>
      <c r="G84" s="747">
        <v>71.496337153087808</v>
      </c>
      <c r="H84" s="747">
        <v>75.565346185945842</v>
      </c>
      <c r="I84" s="747">
        <v>75.25202979428596</v>
      </c>
      <c r="J84" s="747">
        <v>73.90279997081673</v>
      </c>
      <c r="K84" s="747">
        <v>74.811100002830287</v>
      </c>
      <c r="L84" s="747">
        <v>74.250547627549082</v>
      </c>
      <c r="M84" s="747">
        <v>74.238923410490827</v>
      </c>
      <c r="N84" s="747">
        <v>76.09749567967873</v>
      </c>
      <c r="O84" s="747">
        <v>81.605977330558758</v>
      </c>
      <c r="P84" s="747">
        <v>76.868699346165201</v>
      </c>
      <c r="Q84" s="747">
        <v>74.539386537768976</v>
      </c>
      <c r="R84" s="747">
        <v>74.256572187554823</v>
      </c>
      <c r="S84" s="747">
        <v>73.865823326457374</v>
      </c>
      <c r="T84" s="747">
        <v>74.37707359568418</v>
      </c>
      <c r="U84" s="747">
        <v>73.777415470587769</v>
      </c>
      <c r="V84" s="747">
        <v>76.609006960378267</v>
      </c>
      <c r="W84" s="747">
        <v>74.256572187554823</v>
      </c>
    </row>
    <row r="85" spans="1:23" ht="15" customHeight="1">
      <c r="A85" s="744">
        <v>2005</v>
      </c>
      <c r="B85" s="747">
        <v>76.433210919229012</v>
      </c>
      <c r="C85" s="747">
        <v>73.924054419758733</v>
      </c>
      <c r="D85" s="747">
        <v>68.580938696771</v>
      </c>
      <c r="E85" s="747">
        <v>75.833561078544065</v>
      </c>
      <c r="F85" s="747">
        <v>74.450393389950762</v>
      </c>
      <c r="G85" s="747">
        <v>73.864928038416522</v>
      </c>
      <c r="H85" s="747">
        <v>75.661698346694919</v>
      </c>
      <c r="I85" s="747">
        <v>76.551098137302404</v>
      </c>
      <c r="J85" s="747">
        <v>73.501334358960506</v>
      </c>
      <c r="K85" s="747">
        <v>75.781075097393156</v>
      </c>
      <c r="L85" s="747">
        <v>74.349169302595882</v>
      </c>
      <c r="M85" s="747">
        <v>77.555039930930278</v>
      </c>
      <c r="N85" s="747">
        <v>76.118060394179494</v>
      </c>
      <c r="O85" s="747">
        <v>81.359417724659181</v>
      </c>
      <c r="P85" s="747">
        <v>77.849885558640281</v>
      </c>
      <c r="Q85" s="747">
        <v>75.207103513908578</v>
      </c>
      <c r="R85" s="747">
        <v>75.043146296435523</v>
      </c>
      <c r="S85" s="747">
        <v>74.740877593901416</v>
      </c>
      <c r="T85" s="747">
        <v>75.191943593576525</v>
      </c>
      <c r="U85" s="747">
        <v>74.451479829594945</v>
      </c>
      <c r="V85" s="747">
        <v>76.862902055645137</v>
      </c>
      <c r="W85" s="747">
        <v>75.043146296435523</v>
      </c>
    </row>
    <row r="86" spans="1:23" ht="9.75" customHeight="1">
      <c r="A86" s="744">
        <v>2006</v>
      </c>
      <c r="B86" s="747">
        <v>78.138093644530599</v>
      </c>
      <c r="C86" s="747">
        <v>74.455590175971381</v>
      </c>
      <c r="D86" s="747">
        <v>69.467989784508404</v>
      </c>
      <c r="E86" s="747">
        <v>77.184411208729259</v>
      </c>
      <c r="F86" s="747">
        <v>77.355266231451083</v>
      </c>
      <c r="G86" s="747">
        <v>75.092259330024007</v>
      </c>
      <c r="H86" s="747">
        <v>77.652301872617187</v>
      </c>
      <c r="I86" s="747">
        <v>77.103493107595639</v>
      </c>
      <c r="J86" s="747">
        <v>75.720370366115006</v>
      </c>
      <c r="K86" s="747">
        <v>76.471313649711917</v>
      </c>
      <c r="L86" s="747">
        <v>76.487366882947555</v>
      </c>
      <c r="M86" s="747">
        <v>79.572438601381606</v>
      </c>
      <c r="N86" s="747">
        <v>77.291033696074805</v>
      </c>
      <c r="O86" s="747">
        <v>82.625834090254429</v>
      </c>
      <c r="P86" s="747">
        <v>78.62827281065023</v>
      </c>
      <c r="Q86" s="747">
        <v>75.886201991081279</v>
      </c>
      <c r="R86" s="747">
        <v>76.260264474684448</v>
      </c>
      <c r="S86" s="747">
        <v>75.985917387130684</v>
      </c>
      <c r="T86" s="747">
        <v>76.463197369770839</v>
      </c>
      <c r="U86" s="747">
        <v>75.453344141580061</v>
      </c>
      <c r="V86" s="747">
        <v>77.91192780548262</v>
      </c>
      <c r="W86" s="747">
        <v>76.260264474684448</v>
      </c>
    </row>
    <row r="87" spans="1:23" ht="9.75" customHeight="1">
      <c r="A87" s="744">
        <v>2007</v>
      </c>
      <c r="B87" s="747">
        <v>79.232729501818142</v>
      </c>
      <c r="C87" s="747">
        <v>76.491126952037206</v>
      </c>
      <c r="D87" s="747">
        <v>70.671376749934041</v>
      </c>
      <c r="E87" s="747">
        <v>78.516537749471723</v>
      </c>
      <c r="F87" s="747">
        <v>79.350063247895207</v>
      </c>
      <c r="G87" s="747">
        <v>75.432208996238842</v>
      </c>
      <c r="H87" s="747">
        <v>77.389178711896477</v>
      </c>
      <c r="I87" s="747">
        <v>77.752994406277722</v>
      </c>
      <c r="J87" s="747">
        <v>77.244171030034352</v>
      </c>
      <c r="K87" s="747">
        <v>77.775324924820197</v>
      </c>
      <c r="L87" s="747">
        <v>77.377917169828734</v>
      </c>
      <c r="M87" s="747">
        <v>79.75110551679181</v>
      </c>
      <c r="N87" s="747">
        <v>77.491870252306171</v>
      </c>
      <c r="O87" s="747">
        <v>81.457008949964901</v>
      </c>
      <c r="P87" s="747">
        <v>79.843225591367798</v>
      </c>
      <c r="Q87" s="747">
        <v>77.408806650628662</v>
      </c>
      <c r="R87" s="747">
        <v>77.37496762983568</v>
      </c>
      <c r="S87" s="747">
        <v>77.206083160960816</v>
      </c>
      <c r="T87" s="747">
        <v>77.684591784032747</v>
      </c>
      <c r="U87" s="747">
        <v>76.143808599686196</v>
      </c>
      <c r="V87" s="747">
        <v>78.391700828777758</v>
      </c>
      <c r="W87" s="747">
        <v>77.37496762983568</v>
      </c>
    </row>
    <row r="88" spans="1:23" ht="9.75" customHeight="1">
      <c r="A88" s="744">
        <v>2008</v>
      </c>
      <c r="B88" s="747">
        <v>81.490530699071144</v>
      </c>
      <c r="C88" s="747">
        <v>79.137694041063071</v>
      </c>
      <c r="D88" s="747">
        <v>74.78591897735437</v>
      </c>
      <c r="E88" s="747">
        <v>82.129543411119883</v>
      </c>
      <c r="F88" s="747">
        <v>83.453488334885265</v>
      </c>
      <c r="G88" s="747">
        <v>77.682795375583481</v>
      </c>
      <c r="H88" s="747">
        <v>79.909912304190797</v>
      </c>
      <c r="I88" s="747">
        <v>81.495204060122759</v>
      </c>
      <c r="J88" s="747">
        <v>79.805758568204539</v>
      </c>
      <c r="K88" s="747">
        <v>80.430237085373591</v>
      </c>
      <c r="L88" s="747">
        <v>81.10686746725554</v>
      </c>
      <c r="M88" s="747">
        <v>80.658418359876222</v>
      </c>
      <c r="N88" s="747">
        <v>80.749467630631059</v>
      </c>
      <c r="O88" s="747">
        <v>83.680810800488715</v>
      </c>
      <c r="P88" s="747">
        <v>81.328549959531784</v>
      </c>
      <c r="Q88" s="747">
        <v>80.200020266762948</v>
      </c>
      <c r="R88" s="747">
        <v>80.105422315782434</v>
      </c>
      <c r="S88" s="747">
        <v>79.868882249296973</v>
      </c>
      <c r="T88" s="747">
        <v>80.24108592661571</v>
      </c>
      <c r="U88" s="747">
        <v>79.565979516703564</v>
      </c>
      <c r="V88" s="747">
        <v>81.52946873612197</v>
      </c>
      <c r="W88" s="747">
        <v>80.105422315782434</v>
      </c>
    </row>
    <row r="89" spans="1:23" ht="9.75" customHeight="1">
      <c r="A89" s="744">
        <v>2009</v>
      </c>
      <c r="B89" s="747">
        <v>83.561289354027295</v>
      </c>
      <c r="C89" s="747">
        <v>81.494107232832079</v>
      </c>
      <c r="D89" s="747">
        <v>76.945295037422923</v>
      </c>
      <c r="E89" s="747">
        <v>84.568593319585361</v>
      </c>
      <c r="F89" s="747">
        <v>82.610491824592728</v>
      </c>
      <c r="G89" s="747">
        <v>80.630207441813127</v>
      </c>
      <c r="H89" s="747">
        <v>80.850348074218616</v>
      </c>
      <c r="I89" s="747">
        <v>82.759895645213447</v>
      </c>
      <c r="J89" s="747">
        <v>81.770238064804659</v>
      </c>
      <c r="K89" s="747">
        <v>83.180812539611082</v>
      </c>
      <c r="L89" s="747">
        <v>83.30971074605155</v>
      </c>
      <c r="M89" s="747">
        <v>83.197324307702985</v>
      </c>
      <c r="N89" s="747">
        <v>82.431792407697472</v>
      </c>
      <c r="O89" s="747">
        <v>85.538198157292811</v>
      </c>
      <c r="P89" s="747">
        <v>83.406393931054751</v>
      </c>
      <c r="Q89" s="747">
        <v>82.60384455905556</v>
      </c>
      <c r="R89" s="747">
        <v>82.268501115204373</v>
      </c>
      <c r="S89" s="747">
        <v>82.071530194694404</v>
      </c>
      <c r="T89" s="747">
        <v>82.4469024872445</v>
      </c>
      <c r="U89" s="747">
        <v>81.559123650071101</v>
      </c>
      <c r="V89" s="747">
        <v>83.454330346012313</v>
      </c>
      <c r="W89" s="747">
        <v>82.268501115204373</v>
      </c>
    </row>
    <row r="90" spans="1:23" ht="15" customHeight="1">
      <c r="A90" s="744">
        <v>2010</v>
      </c>
      <c r="B90" s="747">
        <v>86.115234798046032</v>
      </c>
      <c r="C90" s="747">
        <v>84.337136940254283</v>
      </c>
      <c r="D90" s="747">
        <v>80.236690107625876</v>
      </c>
      <c r="E90" s="747">
        <v>86.303198413623321</v>
      </c>
      <c r="F90" s="747">
        <v>86.634846516700691</v>
      </c>
      <c r="G90" s="747">
        <v>82.840400727249175</v>
      </c>
      <c r="H90" s="747">
        <v>83.58495340287746</v>
      </c>
      <c r="I90" s="747">
        <v>85.643236970752639</v>
      </c>
      <c r="J90" s="747">
        <v>83.278820559382353</v>
      </c>
      <c r="K90" s="747">
        <v>85.986829333235391</v>
      </c>
      <c r="L90" s="747">
        <v>85.350332617109473</v>
      </c>
      <c r="M90" s="747">
        <v>86.415633639815738</v>
      </c>
      <c r="N90" s="747">
        <v>84.889734380357126</v>
      </c>
      <c r="O90" s="747">
        <v>86.979967434851019</v>
      </c>
      <c r="P90" s="747">
        <v>85.510874910037501</v>
      </c>
      <c r="Q90" s="747">
        <v>85.510978122285763</v>
      </c>
      <c r="R90" s="747">
        <v>84.816680450091468</v>
      </c>
      <c r="S90" s="747">
        <v>84.663816235549007</v>
      </c>
      <c r="T90" s="747">
        <v>84.987995761665687</v>
      </c>
      <c r="U90" s="747">
        <v>84.135474795298265</v>
      </c>
      <c r="V90" s="747">
        <v>85.736965328746749</v>
      </c>
      <c r="W90" s="747">
        <v>84.816680450091468</v>
      </c>
    </row>
    <row r="91" spans="1:23" ht="9.75" customHeight="1">
      <c r="A91" s="744">
        <v>2011</v>
      </c>
      <c r="B91" s="747">
        <v>88.696141549278124</v>
      </c>
      <c r="C91" s="747">
        <v>87.082099630020821</v>
      </c>
      <c r="D91" s="747">
        <v>83.056318265559383</v>
      </c>
      <c r="E91" s="747">
        <v>87.505439124113394</v>
      </c>
      <c r="F91" s="747">
        <v>89.032355201392036</v>
      </c>
      <c r="G91" s="747">
        <v>84.911088930730898</v>
      </c>
      <c r="H91" s="747">
        <v>86.971918447163091</v>
      </c>
      <c r="I91" s="747">
        <v>87.219308183155889</v>
      </c>
      <c r="J91" s="747">
        <v>86.408770907613984</v>
      </c>
      <c r="K91" s="747">
        <v>88.860490965390724</v>
      </c>
      <c r="L91" s="747">
        <v>88.405888729876622</v>
      </c>
      <c r="M91" s="747">
        <v>87.15039421150648</v>
      </c>
      <c r="N91" s="747">
        <v>87.378363194590449</v>
      </c>
      <c r="O91" s="747">
        <v>88.458858815536132</v>
      </c>
      <c r="P91" s="747">
        <v>89.603869305534829</v>
      </c>
      <c r="Q91" s="747">
        <v>86.215207655385157</v>
      </c>
      <c r="R91" s="747">
        <v>87.512551270163485</v>
      </c>
      <c r="S91" s="747">
        <v>87.537403423879979</v>
      </c>
      <c r="T91" s="747">
        <v>87.865534139187687</v>
      </c>
      <c r="U91" s="747">
        <v>86.108987196939978</v>
      </c>
      <c r="V91" s="747">
        <v>87.362921637283989</v>
      </c>
      <c r="W91" s="747">
        <v>87.512551270163485</v>
      </c>
    </row>
    <row r="92" spans="1:23" ht="9.75" customHeight="1">
      <c r="A92" s="744">
        <v>2012</v>
      </c>
      <c r="B92" s="747">
        <v>91.21334390129735</v>
      </c>
      <c r="C92" s="747">
        <v>89.399986991975524</v>
      </c>
      <c r="D92" s="747">
        <v>86.051188247616025</v>
      </c>
      <c r="E92" s="747">
        <v>90.086034772535911</v>
      </c>
      <c r="F92" s="747">
        <v>91.178825908210641</v>
      </c>
      <c r="G92" s="747">
        <v>88.278832052628417</v>
      </c>
      <c r="H92" s="747">
        <v>91.148766637402716</v>
      </c>
      <c r="I92" s="747">
        <v>90.804788420218273</v>
      </c>
      <c r="J92" s="747">
        <v>89.552716873185204</v>
      </c>
      <c r="K92" s="747">
        <v>91.48584972556084</v>
      </c>
      <c r="L92" s="747">
        <v>91.072879311599792</v>
      </c>
      <c r="M92" s="747">
        <v>89.495082253486302</v>
      </c>
      <c r="N92" s="747">
        <v>90.76043916181716</v>
      </c>
      <c r="O92" s="747">
        <v>91.202178122602092</v>
      </c>
      <c r="P92" s="747">
        <v>91.853697250021099</v>
      </c>
      <c r="Q92" s="747">
        <v>89.993710826755745</v>
      </c>
      <c r="R92" s="747">
        <v>90.34876241552432</v>
      </c>
      <c r="S92" s="747">
        <v>90.310643353171258</v>
      </c>
      <c r="T92" s="747">
        <v>90.62254504689642</v>
      </c>
      <c r="U92" s="747">
        <v>89.260118333623893</v>
      </c>
      <c r="V92" s="747">
        <v>90.578239637292924</v>
      </c>
      <c r="W92" s="747">
        <v>90.34876241552432</v>
      </c>
    </row>
    <row r="93" spans="1:23" ht="9.75" customHeight="1">
      <c r="A93" s="744">
        <v>2013</v>
      </c>
      <c r="B93" s="747">
        <v>93.671912533774403</v>
      </c>
      <c r="C93" s="747">
        <v>93.177712089079606</v>
      </c>
      <c r="D93" s="747">
        <v>90.19507831229663</v>
      </c>
      <c r="E93" s="747">
        <v>93.598153186418074</v>
      </c>
      <c r="F93" s="747">
        <v>92.948857538052735</v>
      </c>
      <c r="G93" s="747">
        <v>91.831556461275838</v>
      </c>
      <c r="H93" s="747">
        <v>94.562466765394333</v>
      </c>
      <c r="I93" s="747">
        <v>92.985308723092047</v>
      </c>
      <c r="J93" s="747">
        <v>92.418845526012603</v>
      </c>
      <c r="K93" s="747">
        <v>94.133666757716256</v>
      </c>
      <c r="L93" s="747">
        <v>94.048333074468744</v>
      </c>
      <c r="M93" s="747">
        <v>93.519412842325153</v>
      </c>
      <c r="N93" s="747">
        <v>93.785654897938159</v>
      </c>
      <c r="O93" s="747">
        <v>93.900771260717775</v>
      </c>
      <c r="P93" s="747">
        <v>93.692051392970029</v>
      </c>
      <c r="Q93" s="747">
        <v>93.814171054987554</v>
      </c>
      <c r="R93" s="747">
        <v>93.397321838792408</v>
      </c>
      <c r="S93" s="747">
        <v>93.353736244092545</v>
      </c>
      <c r="T93" s="747">
        <v>93.585031265265712</v>
      </c>
      <c r="U93" s="747">
        <v>92.650931522885216</v>
      </c>
      <c r="V93" s="747">
        <v>93.659713998289035</v>
      </c>
      <c r="W93" s="747">
        <v>93.397321838792408</v>
      </c>
    </row>
    <row r="94" spans="1:23" ht="14.15" customHeight="1">
      <c r="A94" s="744">
        <v>2014</v>
      </c>
      <c r="B94" s="747">
        <v>97.10990119474684</v>
      </c>
      <c r="C94" s="747">
        <v>96.616427494153129</v>
      </c>
      <c r="D94" s="747">
        <v>94.69011162343395</v>
      </c>
      <c r="E94" s="747">
        <v>97.019532344486706</v>
      </c>
      <c r="F94" s="747">
        <v>96.987224278838426</v>
      </c>
      <c r="G94" s="747">
        <v>95.27552889797694</v>
      </c>
      <c r="H94" s="747">
        <v>97.271460370726786</v>
      </c>
      <c r="I94" s="747">
        <v>97.107643301894583</v>
      </c>
      <c r="J94" s="747">
        <v>96.57481680749413</v>
      </c>
      <c r="K94" s="747">
        <v>97.150825992592146</v>
      </c>
      <c r="L94" s="747">
        <v>96.785589629521795</v>
      </c>
      <c r="M94" s="747">
        <v>98.322865677404934</v>
      </c>
      <c r="N94" s="747">
        <v>97.363215365123693</v>
      </c>
      <c r="O94" s="747">
        <v>97.814938430722407</v>
      </c>
      <c r="P94" s="747">
        <v>96.704045915809886</v>
      </c>
      <c r="Q94" s="747">
        <v>97.290258231213542</v>
      </c>
      <c r="R94" s="747">
        <v>96.824800140340329</v>
      </c>
      <c r="S94" s="747">
        <v>96.741768223094311</v>
      </c>
      <c r="T94" s="747">
        <v>96.892002267712343</v>
      </c>
      <c r="U94" s="747">
        <v>96.55757962472174</v>
      </c>
      <c r="V94" s="747">
        <v>97.324673107733702</v>
      </c>
      <c r="W94" s="747">
        <v>96.824800140340329</v>
      </c>
    </row>
    <row r="95" spans="1:23" ht="9.75" customHeight="1">
      <c r="A95" s="744">
        <v>2015</v>
      </c>
      <c r="B95" s="747">
        <v>100</v>
      </c>
      <c r="C95" s="747">
        <v>100</v>
      </c>
      <c r="D95" s="747">
        <v>100</v>
      </c>
      <c r="E95" s="747">
        <v>100</v>
      </c>
      <c r="F95" s="747">
        <v>100</v>
      </c>
      <c r="G95" s="747">
        <v>100</v>
      </c>
      <c r="H95" s="747">
        <v>100</v>
      </c>
      <c r="I95" s="747">
        <v>100</v>
      </c>
      <c r="J95" s="747">
        <v>100</v>
      </c>
      <c r="K95" s="747">
        <v>100</v>
      </c>
      <c r="L95" s="747">
        <v>100</v>
      </c>
      <c r="M95" s="747">
        <v>100</v>
      </c>
      <c r="N95" s="747">
        <v>100</v>
      </c>
      <c r="O95" s="747">
        <v>100</v>
      </c>
      <c r="P95" s="747">
        <v>100</v>
      </c>
      <c r="Q95" s="747">
        <v>100</v>
      </c>
      <c r="R95" s="747">
        <v>100</v>
      </c>
      <c r="S95" s="747">
        <v>100</v>
      </c>
      <c r="T95" s="747">
        <v>100</v>
      </c>
      <c r="U95" s="747">
        <v>100</v>
      </c>
      <c r="V95" s="747">
        <v>100</v>
      </c>
      <c r="W95" s="747">
        <v>100</v>
      </c>
    </row>
    <row r="96" spans="1:23" s="244" customFormat="1" ht="9.75" customHeight="1">
      <c r="A96" s="744">
        <v>2016</v>
      </c>
      <c r="B96" s="747">
        <v>102.57902610846422</v>
      </c>
      <c r="C96" s="747">
        <v>103.54514733198427</v>
      </c>
      <c r="D96" s="747">
        <v>108.75053824356135</v>
      </c>
      <c r="E96" s="747">
        <v>101.43881955267676</v>
      </c>
      <c r="F96" s="747">
        <v>102.3858207498568</v>
      </c>
      <c r="G96" s="747">
        <v>101.99038199086775</v>
      </c>
      <c r="H96" s="747">
        <v>103.21652469818343</v>
      </c>
      <c r="I96" s="747">
        <v>103.23487510996988</v>
      </c>
      <c r="J96" s="747">
        <v>103.44656438831325</v>
      </c>
      <c r="K96" s="747">
        <v>102.98143791037394</v>
      </c>
      <c r="L96" s="747">
        <v>103.13045729049593</v>
      </c>
      <c r="M96" s="747">
        <v>102.40653949653296</v>
      </c>
      <c r="N96" s="747">
        <v>103.37372558073679</v>
      </c>
      <c r="O96" s="747">
        <v>102.68941203429468</v>
      </c>
      <c r="P96" s="747">
        <v>103.15018741292894</v>
      </c>
      <c r="Q96" s="747">
        <v>102.48268520846092</v>
      </c>
      <c r="R96" s="747">
        <v>103.35012405082324</v>
      </c>
      <c r="S96" s="747">
        <v>103.45700066500474</v>
      </c>
      <c r="T96" s="747">
        <v>103.06937753114514</v>
      </c>
      <c r="U96" s="747">
        <v>104.46644302859897</v>
      </c>
      <c r="V96" s="747">
        <v>102.70667979959896</v>
      </c>
      <c r="W96" s="747">
        <v>103.35012405082324</v>
      </c>
    </row>
    <row r="97" spans="1:23" ht="9.75" customHeight="1">
      <c r="A97" s="744">
        <v>2017</v>
      </c>
      <c r="B97" s="747">
        <v>107.32991509549208</v>
      </c>
      <c r="C97" s="747">
        <v>108.07334116198641</v>
      </c>
      <c r="D97" s="747">
        <v>116.34927524148148</v>
      </c>
      <c r="E97" s="747">
        <v>105.95087803413922</v>
      </c>
      <c r="F97" s="747">
        <v>107.56059495293417</v>
      </c>
      <c r="G97" s="747">
        <v>108.45894997617472</v>
      </c>
      <c r="H97" s="747">
        <v>107.02527248189168</v>
      </c>
      <c r="I97" s="747">
        <v>105.33064104887326</v>
      </c>
      <c r="J97" s="747">
        <v>106.72392650239972</v>
      </c>
      <c r="K97" s="747">
        <v>107.64845257402214</v>
      </c>
      <c r="L97" s="747">
        <v>107.39994979364386</v>
      </c>
      <c r="M97" s="747">
        <v>105.76078102578509</v>
      </c>
      <c r="N97" s="747">
        <v>107.58731513305146</v>
      </c>
      <c r="O97" s="747">
        <v>107.02038349038689</v>
      </c>
      <c r="P97" s="747">
        <v>108.20532387214809</v>
      </c>
      <c r="Q97" s="747">
        <v>106.60506218401493</v>
      </c>
      <c r="R97" s="747">
        <v>107.92104185984346</v>
      </c>
      <c r="S97" s="747">
        <v>108.12715990700602</v>
      </c>
      <c r="T97" s="747">
        <v>107.52508953995792</v>
      </c>
      <c r="U97" s="747">
        <v>109.4954453725594</v>
      </c>
      <c r="V97" s="747">
        <v>106.6801209747666</v>
      </c>
      <c r="W97" s="747">
        <v>107.92104185984346</v>
      </c>
    </row>
    <row r="98" spans="1:23" ht="9.75" customHeight="1">
      <c r="A98" s="744">
        <v>2018</v>
      </c>
      <c r="B98" s="747">
        <v>110.40804696917525</v>
      </c>
      <c r="C98" s="747">
        <v>112.45258699100265</v>
      </c>
      <c r="D98" s="747">
        <v>123.61502935925887</v>
      </c>
      <c r="E98" s="747">
        <v>110.21916699258574</v>
      </c>
      <c r="F98" s="747">
        <v>111.82721325108665</v>
      </c>
      <c r="G98" s="747">
        <v>112.40965478795505</v>
      </c>
      <c r="H98" s="747">
        <v>111.68277374874292</v>
      </c>
      <c r="I98" s="747">
        <v>108.20351237928996</v>
      </c>
      <c r="J98" s="747">
        <v>110.0759019884548</v>
      </c>
      <c r="K98" s="747">
        <v>111.68802224505303</v>
      </c>
      <c r="L98" s="747">
        <v>111.1679912700546</v>
      </c>
      <c r="M98" s="747">
        <v>108.80887005717125</v>
      </c>
      <c r="N98" s="747">
        <v>111.94264761545818</v>
      </c>
      <c r="O98" s="747">
        <v>109.7416859756685</v>
      </c>
      <c r="P98" s="747">
        <v>110.96394012134266</v>
      </c>
      <c r="Q98" s="747">
        <v>109.30975075524726</v>
      </c>
      <c r="R98" s="747">
        <v>111.92775814683942</v>
      </c>
      <c r="S98" s="747">
        <v>112.20801286274069</v>
      </c>
      <c r="T98" s="747">
        <v>111.37272579492426</v>
      </c>
      <c r="U98" s="747">
        <v>114.13470966241778</v>
      </c>
      <c r="V98" s="747">
        <v>110.24051096594647</v>
      </c>
      <c r="W98" s="747">
        <v>111.92775814683942</v>
      </c>
    </row>
    <row r="99" spans="1:23" ht="9.75" customHeight="1">
      <c r="A99" s="744">
        <v>2019</v>
      </c>
      <c r="B99" s="747">
        <v>116.6608015307618</v>
      </c>
      <c r="C99" s="747">
        <v>117.3578589036529</v>
      </c>
      <c r="D99" s="747">
        <v>131.7470900582845</v>
      </c>
      <c r="E99" s="747">
        <v>115.78812855485882</v>
      </c>
      <c r="F99" s="747">
        <v>118.6862626514737</v>
      </c>
      <c r="G99" s="747">
        <v>119.82136248189973</v>
      </c>
      <c r="H99" s="747">
        <v>117.49047991161409</v>
      </c>
      <c r="I99" s="747">
        <v>114.12795994117408</v>
      </c>
      <c r="J99" s="747">
        <v>115.18399353774451</v>
      </c>
      <c r="K99" s="747">
        <v>117.26903137935389</v>
      </c>
      <c r="L99" s="747">
        <v>116.21869123606788</v>
      </c>
      <c r="M99" s="747">
        <v>112.09016971323268</v>
      </c>
      <c r="N99" s="747">
        <v>118.04612448507177</v>
      </c>
      <c r="O99" s="747">
        <v>113.33480249278968</v>
      </c>
      <c r="P99" s="747">
        <v>116.21233200442408</v>
      </c>
      <c r="Q99" s="747">
        <v>113.56926571035072</v>
      </c>
      <c r="R99" s="747">
        <v>117.5585795554219</v>
      </c>
      <c r="S99" s="747">
        <v>117.9063665578187</v>
      </c>
      <c r="T99" s="747">
        <v>116.89286952704902</v>
      </c>
      <c r="U99" s="747">
        <v>120.20562295596847</v>
      </c>
      <c r="V99" s="747">
        <v>115.46477374598018</v>
      </c>
      <c r="W99" s="747">
        <v>117.5585795554219</v>
      </c>
    </row>
    <row r="100" spans="1:23" ht="9.75" customHeight="1">
      <c r="A100" s="744">
        <v>2020</v>
      </c>
      <c r="B100" s="747">
        <v>117.54143760919447</v>
      </c>
      <c r="C100" s="747">
        <v>118.9716635853412</v>
      </c>
      <c r="D100" s="747">
        <v>137.24893293570886</v>
      </c>
      <c r="E100" s="747">
        <v>119.09385205255838</v>
      </c>
      <c r="F100" s="747">
        <v>121.12648113838465</v>
      </c>
      <c r="G100" s="747">
        <v>122.02340775454877</v>
      </c>
      <c r="H100" s="747">
        <v>118.68579788848449</v>
      </c>
      <c r="I100" s="747">
        <v>115.88382085789036</v>
      </c>
      <c r="J100" s="747">
        <v>117.10803905674852</v>
      </c>
      <c r="K100" s="747">
        <v>119.36235286992809</v>
      </c>
      <c r="L100" s="747">
        <v>118.3687024981101</v>
      </c>
      <c r="M100" s="747">
        <v>112.68000915434067</v>
      </c>
      <c r="N100" s="747">
        <v>120.84169538408905</v>
      </c>
      <c r="O100" s="747">
        <v>115.98530282866449</v>
      </c>
      <c r="P100" s="747">
        <v>118.25882204809733</v>
      </c>
      <c r="Q100" s="747">
        <v>115.2554549908523</v>
      </c>
      <c r="R100" s="747">
        <v>119.5955191338997</v>
      </c>
      <c r="S100" s="747">
        <v>119.86166553986921</v>
      </c>
      <c r="T100" s="747">
        <v>118.58847025652372</v>
      </c>
      <c r="U100" s="747">
        <v>123.59981576617865</v>
      </c>
      <c r="V100" s="747">
        <v>117.9932143023821</v>
      </c>
      <c r="W100" s="747">
        <v>119.5955191338997</v>
      </c>
    </row>
    <row r="101" spans="1:23" ht="9.75" customHeight="1">
      <c r="A101" s="744">
        <v>2021</v>
      </c>
      <c r="B101" s="747">
        <v>121.87958114096317</v>
      </c>
      <c r="C101" s="747">
        <v>123.24630509663183</v>
      </c>
      <c r="D101" s="747">
        <v>144.69440043950371</v>
      </c>
      <c r="E101" s="747">
        <v>124.0586694240821</v>
      </c>
      <c r="F101" s="747">
        <v>125.91935964937542</v>
      </c>
      <c r="G101" s="747">
        <v>127.70569539732695</v>
      </c>
      <c r="H101" s="747">
        <v>123.00311079258994</v>
      </c>
      <c r="I101" s="747">
        <v>119.99715650053973</v>
      </c>
      <c r="J101" s="747">
        <v>121.25164658545714</v>
      </c>
      <c r="K101" s="747">
        <v>123.74260431936175</v>
      </c>
      <c r="L101" s="747">
        <v>122.36389048251404</v>
      </c>
      <c r="M101" s="747">
        <v>116.26173984535238</v>
      </c>
      <c r="N101" s="747">
        <v>124.62119007630787</v>
      </c>
      <c r="O101" s="747">
        <v>119.74473514435348</v>
      </c>
      <c r="P101" s="747">
        <v>123.24310454441178</v>
      </c>
      <c r="Q101" s="747">
        <v>119.18151288012156</v>
      </c>
      <c r="R101" s="747">
        <v>124.09893992932862</v>
      </c>
      <c r="S101" s="747">
        <v>124.43557192182583</v>
      </c>
      <c r="T101" s="747">
        <v>122.9521044897333</v>
      </c>
      <c r="U101" s="747">
        <v>128.65906758827032</v>
      </c>
      <c r="V101" s="747">
        <v>122.07228842009907</v>
      </c>
      <c r="W101" s="747">
        <v>124.09893992932862</v>
      </c>
    </row>
    <row r="102" spans="1:23" ht="9.75" customHeight="1">
      <c r="A102" s="744">
        <v>2022</v>
      </c>
      <c r="B102" s="747">
        <v>127.66712899813153</v>
      </c>
      <c r="C102" s="747">
        <v>129.99396813802844</v>
      </c>
      <c r="D102" s="747">
        <v>151.7065347622534</v>
      </c>
      <c r="E102" s="747">
        <v>133.17106424072006</v>
      </c>
      <c r="F102" s="747">
        <v>130.89612945785666</v>
      </c>
      <c r="G102" s="747">
        <v>135.78573675615408</v>
      </c>
      <c r="H102" s="747">
        <v>128.03549952798764</v>
      </c>
      <c r="I102" s="747">
        <v>126.27462534223694</v>
      </c>
      <c r="J102" s="747">
        <v>127.57445575072664</v>
      </c>
      <c r="K102" s="747">
        <v>129.5682622736727</v>
      </c>
      <c r="L102" s="747">
        <v>127.4315623174933</v>
      </c>
      <c r="M102" s="747">
        <v>121.98922249928685</v>
      </c>
      <c r="N102" s="747">
        <v>132.82045924989293</v>
      </c>
      <c r="O102" s="747">
        <v>126.25982880361167</v>
      </c>
      <c r="P102" s="747">
        <v>130.58604754980072</v>
      </c>
      <c r="Q102" s="747">
        <v>127.7320561224717</v>
      </c>
      <c r="R102" s="747">
        <v>130.48492594541764</v>
      </c>
      <c r="S102" s="747">
        <v>130.57421709338092</v>
      </c>
      <c r="T102" s="747">
        <v>129.0267877837814</v>
      </c>
      <c r="U102" s="747">
        <v>136.28287222818807</v>
      </c>
      <c r="V102" s="747">
        <v>129.94734679701685</v>
      </c>
      <c r="W102" s="747">
        <v>130.48492594541764</v>
      </c>
    </row>
    <row r="103" spans="1:23" ht="28" customHeight="1">
      <c r="A103" s="743"/>
      <c r="B103" s="1216" t="s">
        <v>23</v>
      </c>
      <c r="C103" s="1217"/>
      <c r="D103" s="1217"/>
      <c r="E103" s="1217"/>
      <c r="F103" s="1217"/>
      <c r="G103" s="1217"/>
      <c r="H103" s="1217"/>
      <c r="I103" s="1217"/>
      <c r="J103" s="1217"/>
      <c r="K103" s="1216" t="s">
        <v>23</v>
      </c>
      <c r="L103" s="1217"/>
      <c r="M103" s="1217"/>
      <c r="N103" s="1217"/>
      <c r="O103" s="1217"/>
      <c r="P103" s="1217"/>
      <c r="Q103" s="1217"/>
      <c r="R103" s="1217"/>
      <c r="S103" s="1216" t="s">
        <v>23</v>
      </c>
      <c r="T103" s="1217"/>
      <c r="U103" s="1217"/>
      <c r="V103" s="1217"/>
      <c r="W103" s="1217"/>
    </row>
    <row r="104" spans="1:23" ht="9.75" customHeight="1">
      <c r="A104" s="744">
        <v>1991</v>
      </c>
      <c r="B104" s="747">
        <v>12.332446423640361</v>
      </c>
      <c r="C104" s="747">
        <v>15.058616784404744</v>
      </c>
      <c r="D104" s="747">
        <v>5.6133455906769623</v>
      </c>
      <c r="E104" s="747">
        <v>1.9726890770989245</v>
      </c>
      <c r="F104" s="747">
        <v>1.2082132358338546</v>
      </c>
      <c r="G104" s="747">
        <v>3.3006071579624381</v>
      </c>
      <c r="H104" s="747">
        <v>7.7327770922831167</v>
      </c>
      <c r="I104" s="747">
        <v>1.5018714586821491</v>
      </c>
      <c r="J104" s="747">
        <v>10.137864705491687</v>
      </c>
      <c r="K104" s="747">
        <v>23.119593340487334</v>
      </c>
      <c r="L104" s="747">
        <v>4.9949700615547021</v>
      </c>
      <c r="M104" s="747">
        <v>1.3580882738467668</v>
      </c>
      <c r="N104" s="747">
        <v>3.6100144361680186</v>
      </c>
      <c r="O104" s="747">
        <v>2.0595699909468097</v>
      </c>
      <c r="P104" s="747">
        <v>4.1178690398375322</v>
      </c>
      <c r="Q104" s="747">
        <v>1.8814654283487191</v>
      </c>
      <c r="R104" s="748">
        <v>100</v>
      </c>
      <c r="S104" s="747">
        <v>88.974391706019503</v>
      </c>
      <c r="T104" s="747">
        <v>83.361046115342532</v>
      </c>
      <c r="U104" s="747">
        <v>16.638955981921583</v>
      </c>
      <c r="V104" s="747">
        <v>11.025610391244621</v>
      </c>
      <c r="W104" s="748">
        <v>100</v>
      </c>
    </row>
    <row r="105" spans="1:23" ht="15" customHeight="1">
      <c r="A105" s="744">
        <v>1992</v>
      </c>
      <c r="B105" s="747">
        <v>12.179412466935165</v>
      </c>
      <c r="C105" s="747">
        <v>14.890647599540078</v>
      </c>
      <c r="D105" s="747">
        <v>5.5033498369534488</v>
      </c>
      <c r="E105" s="747">
        <v>2.2882160382515377</v>
      </c>
      <c r="F105" s="747">
        <v>1.1551150750516785</v>
      </c>
      <c r="G105" s="747">
        <v>3.1954865321663513</v>
      </c>
      <c r="H105" s="747">
        <v>7.586272674151938</v>
      </c>
      <c r="I105" s="747">
        <v>1.7366967836790088</v>
      </c>
      <c r="J105" s="747">
        <v>9.9412705693120635</v>
      </c>
      <c r="K105" s="747">
        <v>22.737965656552962</v>
      </c>
      <c r="L105" s="747">
        <v>4.9184666712742766</v>
      </c>
      <c r="M105" s="747">
        <v>1.2947762272473093</v>
      </c>
      <c r="N105" s="747">
        <v>4.1347430524576358</v>
      </c>
      <c r="O105" s="747">
        <v>2.3123585516188419</v>
      </c>
      <c r="P105" s="747">
        <v>3.9771301293691135</v>
      </c>
      <c r="Q105" s="747">
        <v>2.148092135438592</v>
      </c>
      <c r="R105" s="748">
        <v>100</v>
      </c>
      <c r="S105" s="747">
        <v>87.37989343855439</v>
      </c>
      <c r="T105" s="747">
        <v>81.876543601600929</v>
      </c>
      <c r="U105" s="747">
        <v>18.123456398399064</v>
      </c>
      <c r="V105" s="747">
        <v>12.620106561445617</v>
      </c>
      <c r="W105" s="748">
        <v>100</v>
      </c>
    </row>
    <row r="106" spans="1:23" ht="9.75" customHeight="1">
      <c r="A106" s="744">
        <v>1993</v>
      </c>
      <c r="B106" s="747">
        <v>12.183945611405109</v>
      </c>
      <c r="C106" s="747">
        <v>14.82282888122287</v>
      </c>
      <c r="D106" s="747">
        <v>5.6304338926315918</v>
      </c>
      <c r="E106" s="747">
        <v>2.4758517408083032</v>
      </c>
      <c r="F106" s="747">
        <v>1.1103000583982034</v>
      </c>
      <c r="G106" s="747">
        <v>3.1480903185411284</v>
      </c>
      <c r="H106" s="747">
        <v>7.5207813318402659</v>
      </c>
      <c r="I106" s="747">
        <v>1.8902748929867972</v>
      </c>
      <c r="J106" s="747">
        <v>9.6789260750988859</v>
      </c>
      <c r="K106" s="747">
        <v>22.430881210829554</v>
      </c>
      <c r="L106" s="747">
        <v>4.824155483711718</v>
      </c>
      <c r="M106" s="747">
        <v>1.2495740543404315</v>
      </c>
      <c r="N106" s="747">
        <v>4.3483820085369747</v>
      </c>
      <c r="O106" s="747">
        <v>2.5333947417535114</v>
      </c>
      <c r="P106" s="747">
        <v>3.8027067868345164</v>
      </c>
      <c r="Q106" s="747">
        <v>2.3494738141251408</v>
      </c>
      <c r="R106" s="748">
        <v>100</v>
      </c>
      <c r="S106" s="747">
        <v>86.402623704854278</v>
      </c>
      <c r="T106" s="747">
        <v>80.772189812222678</v>
      </c>
      <c r="U106" s="747">
        <v>19.227811090842319</v>
      </c>
      <c r="V106" s="747">
        <v>13.597377198210728</v>
      </c>
      <c r="W106" s="748">
        <v>100</v>
      </c>
    </row>
    <row r="107" spans="1:23" ht="9.75" customHeight="1">
      <c r="A107" s="744">
        <v>1994</v>
      </c>
      <c r="B107" s="747">
        <v>12.187259794428721</v>
      </c>
      <c r="C107" s="747">
        <v>14.826793878696902</v>
      </c>
      <c r="D107" s="747">
        <v>5.6124720691196188</v>
      </c>
      <c r="E107" s="747">
        <v>2.5487140336201857</v>
      </c>
      <c r="F107" s="747">
        <v>1.0745221670925529</v>
      </c>
      <c r="G107" s="747">
        <v>3.1603478898577961</v>
      </c>
      <c r="H107" s="747">
        <v>7.5118707673973573</v>
      </c>
      <c r="I107" s="747">
        <v>1.9837402170301024</v>
      </c>
      <c r="J107" s="747">
        <v>9.620234275630521</v>
      </c>
      <c r="K107" s="747">
        <v>22.194948664474211</v>
      </c>
      <c r="L107" s="747">
        <v>4.7938446069050862</v>
      </c>
      <c r="M107" s="747">
        <v>1.2382913749441382</v>
      </c>
      <c r="N107" s="747">
        <v>4.4382796296508493</v>
      </c>
      <c r="O107" s="747">
        <v>2.6192637133460908</v>
      </c>
      <c r="P107" s="747">
        <v>3.7325857406410066</v>
      </c>
      <c r="Q107" s="747">
        <v>2.4568331824588343</v>
      </c>
      <c r="R107" s="748">
        <v>100</v>
      </c>
      <c r="S107" s="747">
        <v>85.953171229187916</v>
      </c>
      <c r="T107" s="747">
        <v>80.340699160068297</v>
      </c>
      <c r="U107" s="747">
        <v>19.659302845225682</v>
      </c>
      <c r="V107" s="747">
        <v>14.046830776106063</v>
      </c>
      <c r="W107" s="748">
        <v>100</v>
      </c>
    </row>
    <row r="108" spans="1:23" ht="9.75" customHeight="1">
      <c r="A108" s="744">
        <v>1995</v>
      </c>
      <c r="B108" s="747">
        <v>12.163851904592381</v>
      </c>
      <c r="C108" s="747">
        <v>14.689086452884958</v>
      </c>
      <c r="D108" s="747">
        <v>5.6400610674480376</v>
      </c>
      <c r="E108" s="747">
        <v>2.6519256784511325</v>
      </c>
      <c r="F108" s="747">
        <v>1.0496546813812744</v>
      </c>
      <c r="G108" s="747">
        <v>3.06991072651094</v>
      </c>
      <c r="H108" s="747">
        <v>7.4801908700057504</v>
      </c>
      <c r="I108" s="747">
        <v>2.0844877728181395</v>
      </c>
      <c r="J108" s="747">
        <v>9.5271700851658139</v>
      </c>
      <c r="K108" s="747">
        <v>21.997724347564148</v>
      </c>
      <c r="L108" s="747">
        <v>4.7653958430320129</v>
      </c>
      <c r="M108" s="747">
        <v>1.2193074458471396</v>
      </c>
      <c r="N108" s="747">
        <v>4.7280148971711808</v>
      </c>
      <c r="O108" s="747">
        <v>2.7215332584823506</v>
      </c>
      <c r="P108" s="747">
        <v>3.7013289700687353</v>
      </c>
      <c r="Q108" s="747">
        <v>2.5103573678012978</v>
      </c>
      <c r="R108" s="748">
        <v>100</v>
      </c>
      <c r="S108" s="747">
        <v>85.303682394501195</v>
      </c>
      <c r="T108" s="747">
        <v>79.66362132705315</v>
      </c>
      <c r="U108" s="747">
        <v>20.336380042172138</v>
      </c>
      <c r="V108" s="747">
        <v>14.6963189747241</v>
      </c>
      <c r="W108" s="748">
        <v>100</v>
      </c>
    </row>
    <row r="109" spans="1:23" ht="9.75" customHeight="1">
      <c r="A109" s="744">
        <v>1996</v>
      </c>
      <c r="B109" s="747">
        <v>12.267117459191855</v>
      </c>
      <c r="C109" s="747">
        <v>14.701497114522116</v>
      </c>
      <c r="D109" s="747">
        <v>5.5248381301150751</v>
      </c>
      <c r="E109" s="747">
        <v>2.7182106597305831</v>
      </c>
      <c r="F109" s="747">
        <v>1.0372294120293073</v>
      </c>
      <c r="G109" s="747">
        <v>2.9606087948201636</v>
      </c>
      <c r="H109" s="747">
        <v>7.5433226522582402</v>
      </c>
      <c r="I109" s="747">
        <v>2.0951268366642237</v>
      </c>
      <c r="J109" s="747">
        <v>9.5075533105599757</v>
      </c>
      <c r="K109" s="747">
        <v>22.023298679374587</v>
      </c>
      <c r="L109" s="747">
        <v>4.772834965482752</v>
      </c>
      <c r="M109" s="747">
        <v>1.2118051898911695</v>
      </c>
      <c r="N109" s="747">
        <v>4.6788760792428166</v>
      </c>
      <c r="O109" s="747">
        <v>2.7572502096965814</v>
      </c>
      <c r="P109" s="747">
        <v>3.6804771821013054</v>
      </c>
      <c r="Q109" s="747">
        <v>2.519952795116517</v>
      </c>
      <c r="R109" s="748">
        <v>100</v>
      </c>
      <c r="S109" s="747">
        <v>85.230582890346554</v>
      </c>
      <c r="T109" s="747">
        <v>79.705744760231468</v>
      </c>
      <c r="U109" s="747">
        <v>20.294254710565799</v>
      </c>
      <c r="V109" s="747">
        <v>14.769416580450722</v>
      </c>
      <c r="W109" s="748">
        <v>100</v>
      </c>
    </row>
    <row r="110" spans="1:23" ht="15" customHeight="1">
      <c r="A110" s="744">
        <v>1997</v>
      </c>
      <c r="B110" s="747">
        <v>12.256134731271842</v>
      </c>
      <c r="C110" s="747">
        <v>14.751121371688098</v>
      </c>
      <c r="D110" s="747">
        <v>5.4941085016953393</v>
      </c>
      <c r="E110" s="747">
        <v>2.7381466897920279</v>
      </c>
      <c r="F110" s="747">
        <v>1.0180216357547254</v>
      </c>
      <c r="G110" s="747">
        <v>3.0276780366359892</v>
      </c>
      <c r="H110" s="747">
        <v>7.6759222800356257</v>
      </c>
      <c r="I110" s="747">
        <v>2.0507911581951803</v>
      </c>
      <c r="J110" s="747">
        <v>9.4598254139387592</v>
      </c>
      <c r="K110" s="747">
        <v>22.131264551008609</v>
      </c>
      <c r="L110" s="747">
        <v>4.7635825038932902</v>
      </c>
      <c r="M110" s="747">
        <v>1.2001791694661896</v>
      </c>
      <c r="N110" s="747">
        <v>4.558252733115622</v>
      </c>
      <c r="O110" s="747">
        <v>2.7364742678271017</v>
      </c>
      <c r="P110" s="747">
        <v>3.6708690760793137</v>
      </c>
      <c r="Q110" s="747">
        <v>2.4676276191815498</v>
      </c>
      <c r="R110" s="748">
        <v>100</v>
      </c>
      <c r="S110" s="747">
        <v>85.448707271467782</v>
      </c>
      <c r="T110" s="747">
        <v>79.954598769772446</v>
      </c>
      <c r="U110" s="747">
        <v>20.045400969806821</v>
      </c>
      <c r="V110" s="747">
        <v>14.55129246811148</v>
      </c>
      <c r="W110" s="748">
        <v>100</v>
      </c>
    </row>
    <row r="111" spans="1:23" ht="9.75" customHeight="1">
      <c r="A111" s="744">
        <v>1998</v>
      </c>
      <c r="B111" s="747">
        <v>12.212785642283137</v>
      </c>
      <c r="C111" s="747">
        <v>14.960921545039719</v>
      </c>
      <c r="D111" s="747">
        <v>5.5225543582811571</v>
      </c>
      <c r="E111" s="747">
        <v>2.7874698294546603</v>
      </c>
      <c r="F111" s="747">
        <v>1.0118219803163644</v>
      </c>
      <c r="G111" s="747">
        <v>3.0477452567157517</v>
      </c>
      <c r="H111" s="747">
        <v>7.6252811856351013</v>
      </c>
      <c r="I111" s="747">
        <v>2.0438249454301083</v>
      </c>
      <c r="J111" s="747">
        <v>9.3803073868780888</v>
      </c>
      <c r="K111" s="747">
        <v>22.107301207847804</v>
      </c>
      <c r="L111" s="747">
        <v>4.7208342845124109</v>
      </c>
      <c r="M111" s="747">
        <v>1.1948605550097853</v>
      </c>
      <c r="N111" s="747">
        <v>4.5581375186922717</v>
      </c>
      <c r="O111" s="747">
        <v>2.7323392336360861</v>
      </c>
      <c r="P111" s="747">
        <v>3.6331305291291645</v>
      </c>
      <c r="Q111" s="747">
        <v>2.4606853106315745</v>
      </c>
      <c r="R111" s="748">
        <v>100</v>
      </c>
      <c r="S111" s="747">
        <v>85.417543931648481</v>
      </c>
      <c r="T111" s="747">
        <v>79.894989573367326</v>
      </c>
      <c r="U111" s="747">
        <v>20.105011196125858</v>
      </c>
      <c r="V111" s="747">
        <v>14.582456837844701</v>
      </c>
      <c r="W111" s="748">
        <v>100</v>
      </c>
    </row>
    <row r="112" spans="1:23" ht="9.75" customHeight="1">
      <c r="A112" s="744">
        <v>1999</v>
      </c>
      <c r="B112" s="747">
        <v>12.15135024754956</v>
      </c>
      <c r="C112" s="747">
        <v>14.962515033374091</v>
      </c>
      <c r="D112" s="747">
        <v>5.4870392270841268</v>
      </c>
      <c r="E112" s="747">
        <v>2.8973608911784159</v>
      </c>
      <c r="F112" s="747">
        <v>1.0056628214636494</v>
      </c>
      <c r="G112" s="747">
        <v>2.9335519854076049</v>
      </c>
      <c r="H112" s="747">
        <v>7.5987948245104135</v>
      </c>
      <c r="I112" s="747">
        <v>2.09369851069374</v>
      </c>
      <c r="J112" s="747">
        <v>9.3208760949307461</v>
      </c>
      <c r="K112" s="747">
        <v>22.063138667842612</v>
      </c>
      <c r="L112" s="747">
        <v>4.7353309346749786</v>
      </c>
      <c r="M112" s="747">
        <v>1.2075615366112771</v>
      </c>
      <c r="N112" s="747">
        <v>4.6616736655374931</v>
      </c>
      <c r="O112" s="747">
        <v>2.7370597726953836</v>
      </c>
      <c r="P112" s="747">
        <v>3.6014497183747922</v>
      </c>
      <c r="Q112" s="747">
        <v>2.5429375714085269</v>
      </c>
      <c r="R112" s="748">
        <v>100</v>
      </c>
      <c r="S112" s="747">
        <v>85.067271091823855</v>
      </c>
      <c r="T112" s="747">
        <v>79.580231864739716</v>
      </c>
      <c r="U112" s="747">
        <v>20.419769638597685</v>
      </c>
      <c r="V112" s="747">
        <v>14.93273041151356</v>
      </c>
      <c r="W112" s="748">
        <v>100</v>
      </c>
    </row>
    <row r="113" spans="1:23" ht="9.75" customHeight="1">
      <c r="A113" s="744">
        <v>2000</v>
      </c>
      <c r="B113" s="747">
        <v>12.148149791724384</v>
      </c>
      <c r="C113" s="747">
        <v>15.05914193878977</v>
      </c>
      <c r="D113" s="747">
        <v>5.5416298700821089</v>
      </c>
      <c r="E113" s="747">
        <v>2.9234825546187171</v>
      </c>
      <c r="F113" s="747">
        <v>0.99643393899571675</v>
      </c>
      <c r="G113" s="747">
        <v>2.8530422459932381</v>
      </c>
      <c r="H113" s="747">
        <v>7.6265016316353371</v>
      </c>
      <c r="I113" s="747">
        <v>2.0887124178359442</v>
      </c>
      <c r="J113" s="747">
        <v>9.2605818477810491</v>
      </c>
      <c r="K113" s="747">
        <v>22.139586832175702</v>
      </c>
      <c r="L113" s="747">
        <v>4.7302513282320726</v>
      </c>
      <c r="M113" s="747">
        <v>1.2059695052136328</v>
      </c>
      <c r="N113" s="747">
        <v>4.6546858948741399</v>
      </c>
      <c r="O113" s="747">
        <v>2.6888082810090395</v>
      </c>
      <c r="P113" s="747">
        <v>3.5855629080620681</v>
      </c>
      <c r="Q113" s="747">
        <v>2.4974585226283672</v>
      </c>
      <c r="R113" s="748">
        <v>100</v>
      </c>
      <c r="S113" s="747">
        <v>85.14685183868508</v>
      </c>
      <c r="T113" s="747">
        <v>79.605221968602976</v>
      </c>
      <c r="U113" s="747">
        <v>20.394777541048317</v>
      </c>
      <c r="V113" s="747">
        <v>14.853147670966207</v>
      </c>
      <c r="W113" s="748">
        <v>100</v>
      </c>
    </row>
    <row r="114" spans="1:23" ht="9.75" customHeight="1">
      <c r="A114" s="744">
        <v>2001</v>
      </c>
      <c r="B114" s="747">
        <v>12.337359144894249</v>
      </c>
      <c r="C114" s="747">
        <v>15.227297330309264</v>
      </c>
      <c r="D114" s="747">
        <v>5.4790273483435081</v>
      </c>
      <c r="E114" s="747">
        <v>2.9188188408747444</v>
      </c>
      <c r="F114" s="747">
        <v>0.98348992549198999</v>
      </c>
      <c r="G114" s="747">
        <v>2.8507083170673879</v>
      </c>
      <c r="H114" s="747">
        <v>7.6043492943174167</v>
      </c>
      <c r="I114" s="747">
        <v>2.062173593364931</v>
      </c>
      <c r="J114" s="747">
        <v>9.2020122671175635</v>
      </c>
      <c r="K114" s="747">
        <v>22.058891983742836</v>
      </c>
      <c r="L114" s="747">
        <v>4.6401370889904898</v>
      </c>
      <c r="M114" s="747">
        <v>1.2013972347493287</v>
      </c>
      <c r="N114" s="747">
        <v>4.6376419927240331</v>
      </c>
      <c r="O114" s="747">
        <v>2.6850591202258949</v>
      </c>
      <c r="P114" s="747">
        <v>3.6172453351662956</v>
      </c>
      <c r="Q114" s="747">
        <v>2.4943916616172381</v>
      </c>
      <c r="R114" s="748">
        <v>100</v>
      </c>
      <c r="S114" s="747">
        <v>85.201915270190327</v>
      </c>
      <c r="T114" s="747">
        <v>79.722887921846819</v>
      </c>
      <c r="U114" s="747">
        <v>20.27711255715035</v>
      </c>
      <c r="V114" s="747">
        <v>14.798085208806842</v>
      </c>
      <c r="W114" s="748">
        <v>100</v>
      </c>
    </row>
    <row r="115" spans="1:23" ht="15" customHeight="1">
      <c r="A115" s="744">
        <v>2002</v>
      </c>
      <c r="B115" s="747">
        <v>12.416567833180212</v>
      </c>
      <c r="C115" s="747">
        <v>15.342521831528346</v>
      </c>
      <c r="D115" s="747">
        <v>5.4362983379270027</v>
      </c>
      <c r="E115" s="747">
        <v>2.8723041194539567</v>
      </c>
      <c r="F115" s="747">
        <v>0.96987063485434821</v>
      </c>
      <c r="G115" s="747">
        <v>2.8413427897955583</v>
      </c>
      <c r="H115" s="747">
        <v>7.659351828651503</v>
      </c>
      <c r="I115" s="747">
        <v>2.0438978442235771</v>
      </c>
      <c r="J115" s="747">
        <v>9.1697428009317257</v>
      </c>
      <c r="K115" s="747">
        <v>22.028960531566394</v>
      </c>
      <c r="L115" s="747">
        <v>4.6471723414720154</v>
      </c>
      <c r="M115" s="747">
        <v>1.2086145215624042</v>
      </c>
      <c r="N115" s="747">
        <v>4.6032109282923619</v>
      </c>
      <c r="O115" s="747">
        <v>2.7121794871794873</v>
      </c>
      <c r="P115" s="747">
        <v>3.5665836094174854</v>
      </c>
      <c r="Q115" s="747">
        <v>2.4813824159915363</v>
      </c>
      <c r="R115" s="748">
        <v>100</v>
      </c>
      <c r="S115" s="747">
        <v>85.287027060886999</v>
      </c>
      <c r="T115" s="747">
        <v>79.85072872296</v>
      </c>
      <c r="U115" s="747">
        <v>20.149273133067922</v>
      </c>
      <c r="V115" s="747">
        <v>14.712974795140919</v>
      </c>
      <c r="W115" s="748">
        <v>100</v>
      </c>
    </row>
    <row r="116" spans="1:23" ht="9.75" customHeight="1">
      <c r="A116" s="744">
        <v>2003</v>
      </c>
      <c r="B116" s="747">
        <v>12.44453660180001</v>
      </c>
      <c r="C116" s="747">
        <v>15.388268997618781</v>
      </c>
      <c r="D116" s="747">
        <v>5.3218490091238078</v>
      </c>
      <c r="E116" s="747">
        <v>2.8248964662148688</v>
      </c>
      <c r="F116" s="747">
        <v>0.97280986223761323</v>
      </c>
      <c r="G116" s="747">
        <v>2.7883233141812065</v>
      </c>
      <c r="H116" s="747">
        <v>7.6242646064570243</v>
      </c>
      <c r="I116" s="747">
        <v>2.0584123062537385</v>
      </c>
      <c r="J116" s="747">
        <v>9.173072506881244</v>
      </c>
      <c r="K116" s="747">
        <v>22.126383181575456</v>
      </c>
      <c r="L116" s="747">
        <v>4.6781560329199623</v>
      </c>
      <c r="M116" s="747">
        <v>1.2137026706789111</v>
      </c>
      <c r="N116" s="747">
        <v>4.6352606163669323</v>
      </c>
      <c r="O116" s="747">
        <v>2.6932718509571862</v>
      </c>
      <c r="P116" s="747">
        <v>3.5787285340716108</v>
      </c>
      <c r="Q116" s="747">
        <v>2.4780645885806876</v>
      </c>
      <c r="R116" s="748">
        <v>100</v>
      </c>
      <c r="S116" s="747">
        <v>85.310095317545631</v>
      </c>
      <c r="T116" s="747">
        <v>79.988246308421822</v>
      </c>
      <c r="U116" s="747">
        <v>20.011754837497222</v>
      </c>
      <c r="V116" s="747">
        <v>14.689905828373414</v>
      </c>
      <c r="W116" s="748">
        <v>100</v>
      </c>
    </row>
    <row r="117" spans="1:23" ht="9.75" customHeight="1">
      <c r="A117" s="744">
        <v>2004</v>
      </c>
      <c r="B117" s="747">
        <v>12.435395615793583</v>
      </c>
      <c r="C117" s="747">
        <v>15.325716207794194</v>
      </c>
      <c r="D117" s="747">
        <v>5.2701495526021525</v>
      </c>
      <c r="E117" s="747">
        <v>2.8235450289003037</v>
      </c>
      <c r="F117" s="747">
        <v>0.96569402352072964</v>
      </c>
      <c r="G117" s="747">
        <v>2.7817069740965983</v>
      </c>
      <c r="H117" s="747">
        <v>7.6127199584213621</v>
      </c>
      <c r="I117" s="747">
        <v>2.0602003784376062</v>
      </c>
      <c r="J117" s="747">
        <v>9.2620891915789763</v>
      </c>
      <c r="K117" s="747">
        <v>22.1290420488729</v>
      </c>
      <c r="L117" s="747">
        <v>4.6637293878625474</v>
      </c>
      <c r="M117" s="747">
        <v>1.2319847275001743</v>
      </c>
      <c r="N117" s="747">
        <v>4.648187121871759</v>
      </c>
      <c r="O117" s="747">
        <v>2.6777864774928619</v>
      </c>
      <c r="P117" s="747">
        <v>3.6262318909055726</v>
      </c>
      <c r="Q117" s="747">
        <v>2.4858198394002597</v>
      </c>
      <c r="R117" s="748">
        <v>100</v>
      </c>
      <c r="S117" s="747">
        <v>85.304459578948794</v>
      </c>
      <c r="T117" s="747">
        <v>80.034310026346631</v>
      </c>
      <c r="U117" s="747">
        <v>19.965688398704941</v>
      </c>
      <c r="V117" s="747">
        <v>14.69553884610279</v>
      </c>
      <c r="W117" s="748">
        <v>100</v>
      </c>
    </row>
    <row r="118" spans="1:23" ht="9.75" customHeight="1">
      <c r="A118" s="744">
        <v>2005</v>
      </c>
      <c r="B118" s="747">
        <v>12.540971620800281</v>
      </c>
      <c r="C118" s="747">
        <v>15.326894228649923</v>
      </c>
      <c r="D118" s="747">
        <v>5.3472205215432123</v>
      </c>
      <c r="E118" s="747">
        <v>2.7916788187912291</v>
      </c>
      <c r="F118" s="747">
        <v>0.98419429744393505</v>
      </c>
      <c r="G118" s="747">
        <v>2.8437389656853687</v>
      </c>
      <c r="H118" s="747">
        <v>7.5425313970082399</v>
      </c>
      <c r="I118" s="747">
        <v>2.0737983867915495</v>
      </c>
      <c r="J118" s="747">
        <v>9.1152199515992933</v>
      </c>
      <c r="K118" s="747">
        <v>22.181003947306905</v>
      </c>
      <c r="L118" s="747">
        <v>4.6209754946378521</v>
      </c>
      <c r="M118" s="747">
        <v>1.2735252144525311</v>
      </c>
      <c r="N118" s="747">
        <v>4.6007095356515508</v>
      </c>
      <c r="O118" s="747">
        <v>2.6417132157972425</v>
      </c>
      <c r="P118" s="747">
        <v>3.6340247613916428</v>
      </c>
      <c r="Q118" s="747">
        <v>2.4817987519118723</v>
      </c>
      <c r="R118" s="748">
        <v>100</v>
      </c>
      <c r="S118" s="747">
        <v>85.410300400519176</v>
      </c>
      <c r="T118" s="747">
        <v>80.063079878975969</v>
      </c>
      <c r="U118" s="747">
        <v>19.936919230486655</v>
      </c>
      <c r="V118" s="747">
        <v>14.589698708943445</v>
      </c>
      <c r="W118" s="748">
        <v>100</v>
      </c>
    </row>
    <row r="119" spans="1:23" ht="9.75" customHeight="1">
      <c r="A119" s="744">
        <v>2006</v>
      </c>
      <c r="B119" s="747">
        <v>12.616085371517705</v>
      </c>
      <c r="C119" s="747">
        <v>15.190722135076635</v>
      </c>
      <c r="D119" s="747">
        <v>5.329937649522841</v>
      </c>
      <c r="E119" s="747">
        <v>2.7960589503386992</v>
      </c>
      <c r="F119" s="747">
        <v>1.0062744823113932</v>
      </c>
      <c r="G119" s="747">
        <v>2.8448498418234558</v>
      </c>
      <c r="H119" s="747">
        <v>7.6174235187927755</v>
      </c>
      <c r="I119" s="747">
        <v>2.0554262003452717</v>
      </c>
      <c r="J119" s="747">
        <v>9.2405407359371843</v>
      </c>
      <c r="K119" s="747">
        <v>22.025801179532568</v>
      </c>
      <c r="L119" s="747">
        <v>4.6779974674226423</v>
      </c>
      <c r="M119" s="747">
        <v>1.2857985067433158</v>
      </c>
      <c r="N119" s="747">
        <v>4.597047006037875</v>
      </c>
      <c r="O119" s="747">
        <v>2.6400151604111715</v>
      </c>
      <c r="P119" s="747">
        <v>3.6117806472531613</v>
      </c>
      <c r="Q119" s="747">
        <v>2.4642413660143894</v>
      </c>
      <c r="R119" s="748">
        <v>100</v>
      </c>
      <c r="S119" s="747">
        <v>85.447211535933675</v>
      </c>
      <c r="T119" s="747">
        <v>80.117273886410842</v>
      </c>
      <c r="U119" s="747">
        <v>19.882726332670249</v>
      </c>
      <c r="V119" s="747">
        <v>14.552788683147407</v>
      </c>
      <c r="W119" s="748">
        <v>100</v>
      </c>
    </row>
    <row r="120" spans="1:23" ht="15" customHeight="1">
      <c r="A120" s="744">
        <v>2007</v>
      </c>
      <c r="B120" s="747">
        <v>12.608524066988538</v>
      </c>
      <c r="C120" s="747">
        <v>15.381192078147537</v>
      </c>
      <c r="D120" s="747">
        <v>5.3441516742816182</v>
      </c>
      <c r="E120" s="747">
        <v>2.8033394943902712</v>
      </c>
      <c r="F120" s="747">
        <v>1.0173530199255492</v>
      </c>
      <c r="G120" s="747">
        <v>2.8165588481702524</v>
      </c>
      <c r="H120" s="747">
        <v>7.4822434164500224</v>
      </c>
      <c r="I120" s="747">
        <v>2.0428796607388087</v>
      </c>
      <c r="J120" s="747">
        <v>9.2906949326746187</v>
      </c>
      <c r="K120" s="747">
        <v>22.078665756903117</v>
      </c>
      <c r="L120" s="747">
        <v>4.6642855909000609</v>
      </c>
      <c r="M120" s="747">
        <v>1.2701200974253115</v>
      </c>
      <c r="N120" s="747">
        <v>4.5425926965564294</v>
      </c>
      <c r="O120" s="747">
        <v>2.5651741218334614</v>
      </c>
      <c r="P120" s="747">
        <v>3.6147522045931542</v>
      </c>
      <c r="Q120" s="747">
        <v>2.4774712603967837</v>
      </c>
      <c r="R120" s="748">
        <v>100</v>
      </c>
      <c r="S120" s="747">
        <v>85.568541686459781</v>
      </c>
      <c r="T120" s="747">
        <v>80.224390012178162</v>
      </c>
      <c r="U120" s="747">
        <v>19.775608908197373</v>
      </c>
      <c r="V120" s="747">
        <v>14.431457233915754</v>
      </c>
      <c r="W120" s="748">
        <v>100</v>
      </c>
    </row>
    <row r="121" spans="1:23" ht="9.75" customHeight="1">
      <c r="A121" s="744">
        <v>2008</v>
      </c>
      <c r="B121" s="747">
        <v>12.525796353033682</v>
      </c>
      <c r="C121" s="747">
        <v>15.370956499613111</v>
      </c>
      <c r="D121" s="747">
        <v>5.462527348076093</v>
      </c>
      <c r="E121" s="747">
        <v>2.832386587606655</v>
      </c>
      <c r="F121" s="747">
        <v>1.033492815981079</v>
      </c>
      <c r="G121" s="747">
        <v>2.8017244148189553</v>
      </c>
      <c r="H121" s="747">
        <v>7.4626111911768689</v>
      </c>
      <c r="I121" s="747">
        <v>2.0682178335526742</v>
      </c>
      <c r="J121" s="747">
        <v>9.2716126448744127</v>
      </c>
      <c r="K121" s="747">
        <v>22.054077965741126</v>
      </c>
      <c r="L121" s="747">
        <v>4.7224165583867084</v>
      </c>
      <c r="M121" s="747">
        <v>1.2407844544045785</v>
      </c>
      <c r="N121" s="747">
        <v>4.5722070549172313</v>
      </c>
      <c r="O121" s="747">
        <v>2.545381225402374</v>
      </c>
      <c r="P121" s="747">
        <v>3.5564937732940951</v>
      </c>
      <c r="Q121" s="747">
        <v>2.4793126534255747</v>
      </c>
      <c r="R121" s="748">
        <v>100</v>
      </c>
      <c r="S121" s="747">
        <v>85.502494019400714</v>
      </c>
      <c r="T121" s="747">
        <v>80.039966671324621</v>
      </c>
      <c r="U121" s="747">
        <v>19.960032702980602</v>
      </c>
      <c r="V121" s="747">
        <v>14.497505354904508</v>
      </c>
      <c r="W121" s="748">
        <v>100</v>
      </c>
    </row>
    <row r="122" spans="1:23" ht="9.75" customHeight="1">
      <c r="A122" s="744">
        <v>2009</v>
      </c>
      <c r="B122" s="747">
        <v>12.506381215806211</v>
      </c>
      <c r="C122" s="747">
        <v>15.412462683839209</v>
      </c>
      <c r="D122" s="747">
        <v>5.4724800675854057</v>
      </c>
      <c r="E122" s="747">
        <v>2.8398183236057464</v>
      </c>
      <c r="F122" s="747">
        <v>0.99615404923499329</v>
      </c>
      <c r="G122" s="747">
        <v>2.831565918109558</v>
      </c>
      <c r="H122" s="747">
        <v>7.3519134305685867</v>
      </c>
      <c r="I122" s="747">
        <v>2.045090310186144</v>
      </c>
      <c r="J122" s="747">
        <v>9.2500619397498856</v>
      </c>
      <c r="K122" s="747">
        <v>22.208592972579982</v>
      </c>
      <c r="L122" s="747">
        <v>4.7231378474210723</v>
      </c>
      <c r="M122" s="747">
        <v>1.2461901976791887</v>
      </c>
      <c r="N122" s="747">
        <v>4.5447426352621978</v>
      </c>
      <c r="O122" s="747">
        <v>2.5334677730527564</v>
      </c>
      <c r="P122" s="747">
        <v>3.5514581226366433</v>
      </c>
      <c r="Q122" s="747">
        <v>2.4864825126824175</v>
      </c>
      <c r="R122" s="748">
        <v>100</v>
      </c>
      <c r="S122" s="747">
        <v>85.550398445210732</v>
      </c>
      <c r="T122" s="747">
        <v>80.077918377625338</v>
      </c>
      <c r="U122" s="747">
        <v>19.92208162237467</v>
      </c>
      <c r="V122" s="747">
        <v>14.449601554789263</v>
      </c>
      <c r="W122" s="748">
        <v>100</v>
      </c>
    </row>
    <row r="123" spans="1:23" ht="9.75" customHeight="1">
      <c r="A123" s="744">
        <v>2010</v>
      </c>
      <c r="B123" s="747">
        <v>12.501405254635921</v>
      </c>
      <c r="C123" s="747">
        <v>15.470950585621255</v>
      </c>
      <c r="D123" s="747">
        <v>5.5351250625411197</v>
      </c>
      <c r="E123" s="747">
        <v>2.8109987669058003</v>
      </c>
      <c r="F123" s="747">
        <v>1.0132957495676291</v>
      </c>
      <c r="G123" s="747">
        <v>2.8217816438366956</v>
      </c>
      <c r="H123" s="747">
        <v>7.3722305610381627</v>
      </c>
      <c r="I123" s="747">
        <v>2.0527589005369671</v>
      </c>
      <c r="J123" s="747">
        <v>9.1376865892141677</v>
      </c>
      <c r="K123" s="747">
        <v>22.268047298814576</v>
      </c>
      <c r="L123" s="747">
        <v>4.6934535698668025</v>
      </c>
      <c r="M123" s="747">
        <v>1.2555083460385372</v>
      </c>
      <c r="N123" s="747">
        <v>4.5396465392600645</v>
      </c>
      <c r="O123" s="747">
        <v>2.4987732091572017</v>
      </c>
      <c r="P123" s="747">
        <v>3.5316773232794789</v>
      </c>
      <c r="Q123" s="747">
        <v>2.4966596147860995</v>
      </c>
      <c r="R123" s="748">
        <v>100</v>
      </c>
      <c r="S123" s="747">
        <v>85.60116198445435</v>
      </c>
      <c r="T123" s="747">
        <v>80.066036921913224</v>
      </c>
      <c r="U123" s="747">
        <v>19.933962093187255</v>
      </c>
      <c r="V123" s="747">
        <v>14.398837030646133</v>
      </c>
      <c r="W123" s="748">
        <v>100</v>
      </c>
    </row>
    <row r="124" spans="1:23" ht="14.15" customHeight="1">
      <c r="A124" s="744">
        <v>2011</v>
      </c>
      <c r="B124" s="747">
        <v>12.479422758981448</v>
      </c>
      <c r="C124" s="747">
        <v>15.482388574308613</v>
      </c>
      <c r="D124" s="747">
        <v>5.5531324813574594</v>
      </c>
      <c r="E124" s="747">
        <v>2.7623565774853858</v>
      </c>
      <c r="F124" s="747">
        <v>1.0092584602578838</v>
      </c>
      <c r="G124" s="747">
        <v>2.803215909828523</v>
      </c>
      <c r="H124" s="747">
        <v>7.4346543159438108</v>
      </c>
      <c r="I124" s="747">
        <v>2.0261352572155129</v>
      </c>
      <c r="J124" s="747">
        <v>9.1890464335760456</v>
      </c>
      <c r="K124" s="747">
        <v>22.303336375195208</v>
      </c>
      <c r="L124" s="747">
        <v>4.7117195046983404</v>
      </c>
      <c r="M124" s="747">
        <v>1.2271780176478899</v>
      </c>
      <c r="N124" s="747">
        <v>4.5287849225470689</v>
      </c>
      <c r="O124" s="747">
        <v>2.4629741772654552</v>
      </c>
      <c r="P124" s="747">
        <v>3.5867190274187575</v>
      </c>
      <c r="Q124" s="747">
        <v>2.4396766335371001</v>
      </c>
      <c r="R124" s="748">
        <v>100</v>
      </c>
      <c r="S124" s="747">
        <v>85.780071859213976</v>
      </c>
      <c r="T124" s="747">
        <v>80.226939377856525</v>
      </c>
      <c r="U124" s="747">
        <v>19.773060049407981</v>
      </c>
      <c r="V124" s="747">
        <v>14.219927568050522</v>
      </c>
      <c r="W124" s="748">
        <v>100</v>
      </c>
    </row>
    <row r="125" spans="1:23" ht="9.75" customHeight="1">
      <c r="A125" s="744">
        <v>2012</v>
      </c>
      <c r="B125" s="747">
        <v>12.430719999704129</v>
      </c>
      <c r="C125" s="747">
        <v>15.395530698364208</v>
      </c>
      <c r="D125" s="747">
        <v>5.5727603563754444</v>
      </c>
      <c r="E125" s="747">
        <v>2.7545477071922306</v>
      </c>
      <c r="F125" s="747">
        <v>1.0011442773189738</v>
      </c>
      <c r="G125" s="747">
        <v>2.8229088461438891</v>
      </c>
      <c r="H125" s="747">
        <v>7.5471097197001358</v>
      </c>
      <c r="I125" s="747">
        <v>2.0432084885109969</v>
      </c>
      <c r="J125" s="747">
        <v>9.2244296180687826</v>
      </c>
      <c r="K125" s="747">
        <v>22.24145471894197</v>
      </c>
      <c r="L125" s="747">
        <v>4.7014891508160463</v>
      </c>
      <c r="M125" s="747">
        <v>1.2206341604133304</v>
      </c>
      <c r="N125" s="747">
        <v>4.5564070653761801</v>
      </c>
      <c r="O125" s="747">
        <v>2.4596418493355867</v>
      </c>
      <c r="P125" s="747">
        <v>3.5613558613701</v>
      </c>
      <c r="Q125" s="747">
        <v>2.4666565577741699</v>
      </c>
      <c r="R125" s="748">
        <v>100</v>
      </c>
      <c r="S125" s="747">
        <v>85.719537407217004</v>
      </c>
      <c r="T125" s="747">
        <v>80.146777050841564</v>
      </c>
      <c r="U125" s="747">
        <v>19.853222024564609</v>
      </c>
      <c r="V125" s="747">
        <v>14.280461668189165</v>
      </c>
      <c r="W125" s="748">
        <v>100</v>
      </c>
    </row>
    <row r="126" spans="1:23" ht="9.75" customHeight="1">
      <c r="A126" s="744">
        <v>2013</v>
      </c>
      <c r="B126" s="747">
        <v>12.349093511023657</v>
      </c>
      <c r="C126" s="747">
        <v>15.522334421537499</v>
      </c>
      <c r="D126" s="747">
        <v>5.6504641116229148</v>
      </c>
      <c r="E126" s="747">
        <v>2.7685214435848127</v>
      </c>
      <c r="F126" s="747">
        <v>0.98726675908948613</v>
      </c>
      <c r="G126" s="747">
        <v>2.840664907651715</v>
      </c>
      <c r="H126" s="747">
        <v>7.5741943562452487</v>
      </c>
      <c r="I126" s="747">
        <v>2.0239792495863331</v>
      </c>
      <c r="J126" s="747">
        <v>9.2089280443629526</v>
      </c>
      <c r="K126" s="747">
        <v>22.138185590984303</v>
      </c>
      <c r="L126" s="747">
        <v>4.6966182192209649</v>
      </c>
      <c r="M126" s="747">
        <v>1.2338884665265417</v>
      </c>
      <c r="N126" s="747">
        <v>4.5545988104288719</v>
      </c>
      <c r="O126" s="747">
        <v>2.449760386387013</v>
      </c>
      <c r="P126" s="747">
        <v>3.5140607307365501</v>
      </c>
      <c r="Q126" s="747">
        <v>2.4874408121282592</v>
      </c>
      <c r="R126" s="748">
        <v>100</v>
      </c>
      <c r="S126" s="747">
        <v>85.71569911900184</v>
      </c>
      <c r="T126" s="747">
        <v>80.065235007378917</v>
      </c>
      <c r="U126" s="747">
        <v>19.934764813738205</v>
      </c>
      <c r="V126" s="747">
        <v>14.28430070211529</v>
      </c>
      <c r="W126" s="748">
        <v>100</v>
      </c>
    </row>
    <row r="127" spans="1:23" ht="9.75" customHeight="1">
      <c r="A127" s="744">
        <v>2014</v>
      </c>
      <c r="B127" s="747">
        <v>12.34914863512441</v>
      </c>
      <c r="C127" s="747">
        <v>15.525435172723194</v>
      </c>
      <c r="D127" s="747">
        <v>5.7220773371984679</v>
      </c>
      <c r="E127" s="747">
        <v>2.7681371432515443</v>
      </c>
      <c r="F127" s="747">
        <v>0.99369430927977365</v>
      </c>
      <c r="G127" s="747">
        <v>2.8428715878110227</v>
      </c>
      <c r="H127" s="747">
        <v>7.515379266314663</v>
      </c>
      <c r="I127" s="747">
        <v>2.0388860130448285</v>
      </c>
      <c r="J127" s="747">
        <v>9.2823993166994505</v>
      </c>
      <c r="K127" s="747">
        <v>22.038973323670497</v>
      </c>
      <c r="L127" s="747">
        <v>4.6622190012768749</v>
      </c>
      <c r="M127" s="747">
        <v>1.2513433067605342</v>
      </c>
      <c r="N127" s="747">
        <v>4.5609617972875043</v>
      </c>
      <c r="O127" s="747">
        <v>2.4615431204058389</v>
      </c>
      <c r="P127" s="747">
        <v>3.4986377126686681</v>
      </c>
      <c r="Q127" s="747">
        <v>2.4882927839320841</v>
      </c>
      <c r="R127" s="748">
        <v>100</v>
      </c>
      <c r="S127" s="747">
        <v>85.682178969527556</v>
      </c>
      <c r="T127" s="747">
        <v>79.960101632329085</v>
      </c>
      <c r="U127" s="747">
        <v>20.039898195120269</v>
      </c>
      <c r="V127" s="747">
        <v>14.3178208579218</v>
      </c>
      <c r="W127" s="748">
        <v>100</v>
      </c>
    </row>
    <row r="128" spans="1:23" s="244" customFormat="1" ht="9.75" customHeight="1">
      <c r="A128" s="744">
        <v>2015</v>
      </c>
      <c r="B128" s="747">
        <v>12.312893266170464</v>
      </c>
      <c r="C128" s="747">
        <v>15.558918878279828</v>
      </c>
      <c r="D128" s="747">
        <v>5.8510755248143411</v>
      </c>
      <c r="E128" s="747">
        <v>2.7625810924826038</v>
      </c>
      <c r="F128" s="747">
        <v>0.99203017316993714</v>
      </c>
      <c r="G128" s="747">
        <v>2.8890993993768221</v>
      </c>
      <c r="H128" s="747">
        <v>7.4808694417295278</v>
      </c>
      <c r="I128" s="747">
        <v>2.0329473974387891</v>
      </c>
      <c r="J128" s="747">
        <v>9.3064267515391492</v>
      </c>
      <c r="K128" s="747">
        <v>21.965013323977313</v>
      </c>
      <c r="L128" s="747">
        <v>4.6641077947355667</v>
      </c>
      <c r="M128" s="747">
        <v>1.2322776065291665</v>
      </c>
      <c r="N128" s="747">
        <v>4.5357398357684051</v>
      </c>
      <c r="O128" s="747">
        <v>2.4366259846795146</v>
      </c>
      <c r="P128" s="747">
        <v>3.5030064573256814</v>
      </c>
      <c r="Q128" s="747">
        <v>2.4763882414856027</v>
      </c>
      <c r="R128" s="748">
        <v>100</v>
      </c>
      <c r="S128" s="747">
        <v>85.755718617647801</v>
      </c>
      <c r="T128" s="747">
        <v>79.904643092833453</v>
      </c>
      <c r="U128" s="747">
        <v>20.095358076669257</v>
      </c>
      <c r="V128" s="747">
        <v>14.244282551854916</v>
      </c>
      <c r="W128" s="748">
        <v>100</v>
      </c>
    </row>
    <row r="129" spans="1:23" ht="9.75" customHeight="1">
      <c r="A129" s="744">
        <v>2016</v>
      </c>
      <c r="B129" s="747">
        <v>12.221026451793332</v>
      </c>
      <c r="C129" s="747">
        <v>15.588278798636269</v>
      </c>
      <c r="D129" s="747">
        <v>6.1568151801576798</v>
      </c>
      <c r="E129" s="747">
        <v>2.7114913263400888</v>
      </c>
      <c r="F129" s="747">
        <v>0.98277408393509824</v>
      </c>
      <c r="G129" s="747">
        <v>2.8510885115834705</v>
      </c>
      <c r="H129" s="747">
        <v>7.4711990197171989</v>
      </c>
      <c r="I129" s="747">
        <v>2.0306803945056311</v>
      </c>
      <c r="J129" s="747">
        <v>9.3151109688537126</v>
      </c>
      <c r="K129" s="747">
        <v>21.886656417667723</v>
      </c>
      <c r="L129" s="747">
        <v>4.6541944109007964</v>
      </c>
      <c r="M129" s="747">
        <v>1.2210269367617366</v>
      </c>
      <c r="N129" s="747">
        <v>4.5367756390671143</v>
      </c>
      <c r="O129" s="747">
        <v>2.4210487603399304</v>
      </c>
      <c r="P129" s="747">
        <v>3.4962296939687714</v>
      </c>
      <c r="Q129" s="747">
        <v>2.4556034057714475</v>
      </c>
      <c r="R129" s="748">
        <v>100</v>
      </c>
      <c r="S129" s="747">
        <v>85.844400473975782</v>
      </c>
      <c r="T129" s="747">
        <v>79.687585293818103</v>
      </c>
      <c r="U129" s="747">
        <v>20.312414706181894</v>
      </c>
      <c r="V129" s="747">
        <v>14.155599526024213</v>
      </c>
      <c r="W129" s="748">
        <v>100</v>
      </c>
    </row>
    <row r="130" spans="1:23" ht="15" customHeight="1">
      <c r="A130" s="744">
        <v>2017</v>
      </c>
      <c r="B130" s="747">
        <v>12.245450618927604</v>
      </c>
      <c r="C130" s="747">
        <v>15.58087578720532</v>
      </c>
      <c r="D130" s="747">
        <v>6.3080228374688057</v>
      </c>
      <c r="E130" s="747">
        <v>2.7121485054709611</v>
      </c>
      <c r="F130" s="747">
        <v>0.98871687854900336</v>
      </c>
      <c r="G130" s="747">
        <v>2.9034994643598018</v>
      </c>
      <c r="H130" s="747">
        <v>7.4187765110936352</v>
      </c>
      <c r="I130" s="747">
        <v>1.9841510876901833</v>
      </c>
      <c r="J130" s="747">
        <v>9.2031951092644082</v>
      </c>
      <c r="K130" s="747">
        <v>21.909533621485053</v>
      </c>
      <c r="L130" s="747">
        <v>4.6415873526989451</v>
      </c>
      <c r="M130" s="747">
        <v>1.2076110447151198</v>
      </c>
      <c r="N130" s="747">
        <v>4.5217138628637246</v>
      </c>
      <c r="O130" s="747">
        <v>2.4162910476874586</v>
      </c>
      <c r="P130" s="747">
        <v>3.5122339602078161</v>
      </c>
      <c r="Q130" s="747">
        <v>2.4461913814563223</v>
      </c>
      <c r="R130" s="748">
        <v>100</v>
      </c>
      <c r="S130" s="747">
        <v>85.919503185975515</v>
      </c>
      <c r="T130" s="747">
        <v>79.611480348506703</v>
      </c>
      <c r="U130" s="747">
        <v>20.388518722637457</v>
      </c>
      <c r="V130" s="747">
        <v>14.080495885168649</v>
      </c>
      <c r="W130" s="748">
        <v>100</v>
      </c>
    </row>
    <row r="131" spans="1:23" ht="9.75" customHeight="1">
      <c r="A131" s="744">
        <v>2018</v>
      </c>
      <c r="B131" s="747">
        <v>12.145713633201879</v>
      </c>
      <c r="C131" s="747">
        <v>15.631874591380098</v>
      </c>
      <c r="D131" s="747">
        <v>6.4620330538049791</v>
      </c>
      <c r="E131" s="747">
        <v>2.7204099483832831</v>
      </c>
      <c r="F131" s="747">
        <v>0.9911390307759822</v>
      </c>
      <c r="G131" s="747">
        <v>2.9015382020425773</v>
      </c>
      <c r="H131" s="747">
        <v>7.464495520481</v>
      </c>
      <c r="I131" s="747">
        <v>1.9653038042326305</v>
      </c>
      <c r="J131" s="747">
        <v>9.1524509730751209</v>
      </c>
      <c r="K131" s="747">
        <v>21.917966886488003</v>
      </c>
      <c r="L131" s="747">
        <v>4.6324477787496754</v>
      </c>
      <c r="M131" s="747">
        <v>1.1979399586230368</v>
      </c>
      <c r="N131" s="747">
        <v>4.5363432138496398</v>
      </c>
      <c r="O131" s="747">
        <v>2.3890360003463007</v>
      </c>
      <c r="P131" s="747">
        <v>3.4728418152127509</v>
      </c>
      <c r="Q131" s="747">
        <v>2.4184651415504121</v>
      </c>
      <c r="R131" s="748">
        <v>100</v>
      </c>
      <c r="S131" s="747">
        <v>85.970441443835099</v>
      </c>
      <c r="T131" s="747">
        <v>79.508408390030127</v>
      </c>
      <c r="U131" s="747">
        <v>20.491591162167246</v>
      </c>
      <c r="V131" s="747">
        <v>14.029558108362266</v>
      </c>
      <c r="W131" s="748">
        <v>100</v>
      </c>
    </row>
    <row r="132" spans="1:23" ht="9.75" customHeight="1">
      <c r="A132" s="744">
        <v>2019</v>
      </c>
      <c r="B132" s="747">
        <v>12.218861464866317</v>
      </c>
      <c r="C132" s="747">
        <v>15.532353430229335</v>
      </c>
      <c r="D132" s="747">
        <v>6.557260023222069</v>
      </c>
      <c r="E132" s="747">
        <v>2.7209761796143206</v>
      </c>
      <c r="F132" s="747">
        <v>1.0015462430415509</v>
      </c>
      <c r="G132" s="747">
        <v>2.9447091627690827</v>
      </c>
      <c r="H132" s="747">
        <v>7.4765359039623895</v>
      </c>
      <c r="I132" s="747">
        <v>1.9736214916413342</v>
      </c>
      <c r="J132" s="747">
        <v>9.1184446329875612</v>
      </c>
      <c r="K132" s="747">
        <v>21.910913235584623</v>
      </c>
      <c r="L132" s="747">
        <v>4.6109480544766432</v>
      </c>
      <c r="M132" s="747">
        <v>1.1749564053260113</v>
      </c>
      <c r="N132" s="747">
        <v>4.5545506870691161</v>
      </c>
      <c r="O132" s="747">
        <v>2.3490801417199965</v>
      </c>
      <c r="P132" s="747">
        <v>3.4628910197103351</v>
      </c>
      <c r="Q132" s="747">
        <v>2.3923527764868733</v>
      </c>
      <c r="R132" s="748">
        <v>100</v>
      </c>
      <c r="S132" s="747">
        <v>86.009419576175915</v>
      </c>
      <c r="T132" s="747">
        <v>79.452159552953844</v>
      </c>
      <c r="U132" s="747">
        <v>20.54784129975371</v>
      </c>
      <c r="V132" s="747">
        <v>13.990581276531641</v>
      </c>
      <c r="W132" s="748">
        <v>100</v>
      </c>
    </row>
    <row r="133" spans="1:23" ht="9.75" customHeight="1">
      <c r="A133" s="744">
        <v>2020</v>
      </c>
      <c r="B133" s="747">
        <v>12.101416391812057</v>
      </c>
      <c r="C133" s="747">
        <v>15.477757661353975</v>
      </c>
      <c r="D133" s="747">
        <v>6.71474883108211</v>
      </c>
      <c r="E133" s="747">
        <v>2.7509928991817922</v>
      </c>
      <c r="F133" s="747">
        <v>1.0047293153570735</v>
      </c>
      <c r="G133" s="747">
        <v>2.947750522817473</v>
      </c>
      <c r="H133" s="747">
        <v>7.4239650868289111</v>
      </c>
      <c r="I133" s="747">
        <v>1.9698540022603037</v>
      </c>
      <c r="J133" s="747">
        <v>9.1128613796793392</v>
      </c>
      <c r="K133" s="747">
        <v>21.922189812428318</v>
      </c>
      <c r="L133" s="747">
        <v>4.6162631507628173</v>
      </c>
      <c r="M133" s="747">
        <v>1.1610221937239551</v>
      </c>
      <c r="N133" s="747">
        <v>4.5830019012814445</v>
      </c>
      <c r="O133" s="747">
        <v>2.3630718337936361</v>
      </c>
      <c r="P133" s="747">
        <v>3.4638539994663557</v>
      </c>
      <c r="Q133" s="747">
        <v>2.3865212975652144</v>
      </c>
      <c r="R133" s="748">
        <v>100</v>
      </c>
      <c r="S133" s="747">
        <v>85.946558345312383</v>
      </c>
      <c r="T133" s="747">
        <v>79.231809514230278</v>
      </c>
      <c r="U133" s="747">
        <v>20.768190765164501</v>
      </c>
      <c r="V133" s="747">
        <v>14.053441934082391</v>
      </c>
      <c r="W133" s="748">
        <v>100</v>
      </c>
    </row>
    <row r="134" spans="1:23" ht="9.75" customHeight="1">
      <c r="A134" s="744">
        <v>2021</v>
      </c>
      <c r="B134" s="747">
        <v>12.092692127498021</v>
      </c>
      <c r="C134" s="747">
        <v>15.452019687986343</v>
      </c>
      <c r="D134" s="747">
        <v>6.8221200396344583</v>
      </c>
      <c r="E134" s="747">
        <v>2.7616846260305765</v>
      </c>
      <c r="F134" s="747">
        <v>1.0065823626660635</v>
      </c>
      <c r="G134" s="747">
        <v>2.9730668777632379</v>
      </c>
      <c r="H134" s="747">
        <v>7.4148112247370719</v>
      </c>
      <c r="I134" s="747">
        <v>1.9657533508888134</v>
      </c>
      <c r="J134" s="747">
        <v>9.0929025509297396</v>
      </c>
      <c r="K134" s="747">
        <v>21.90194335395833</v>
      </c>
      <c r="L134" s="747">
        <v>4.5988980705127167</v>
      </c>
      <c r="M134" s="747">
        <v>1.1544557801149185</v>
      </c>
      <c r="N134" s="747">
        <v>4.5548277570450786</v>
      </c>
      <c r="O134" s="747">
        <v>2.3511331631636483</v>
      </c>
      <c r="P134" s="747">
        <v>3.4788483389607801</v>
      </c>
      <c r="Q134" s="747">
        <v>2.3782612266218623</v>
      </c>
      <c r="R134" s="748">
        <v>100</v>
      </c>
      <c r="S134" s="747">
        <v>85.98834041476168</v>
      </c>
      <c r="T134" s="747">
        <v>79.166220375127224</v>
      </c>
      <c r="U134" s="747">
        <v>20.833780163384439</v>
      </c>
      <c r="V134" s="747">
        <v>14.01166012374998</v>
      </c>
      <c r="W134" s="748">
        <v>100</v>
      </c>
    </row>
    <row r="135" spans="1:23" ht="15" customHeight="1">
      <c r="A135" s="744">
        <v>2022</v>
      </c>
      <c r="B135" s="747">
        <v>12.046998697841644</v>
      </c>
      <c r="C135" s="747">
        <v>15.500377459472402</v>
      </c>
      <c r="D135" s="747">
        <v>6.802673841981739</v>
      </c>
      <c r="E135" s="747">
        <v>2.8194510704714788</v>
      </c>
      <c r="F135" s="747">
        <v>0.99515640624779933</v>
      </c>
      <c r="G135" s="747">
        <v>3.0064659780720118</v>
      </c>
      <c r="H135" s="747">
        <v>7.3404406596065872</v>
      </c>
      <c r="I135" s="747">
        <v>1.9673511640681116</v>
      </c>
      <c r="J135" s="747">
        <v>9.0988466231589573</v>
      </c>
      <c r="K135" s="747">
        <v>21.81070791576559</v>
      </c>
      <c r="L135" s="747">
        <v>4.5549670875314172</v>
      </c>
      <c r="M135" s="747">
        <v>1.1520456177953959</v>
      </c>
      <c r="N135" s="747">
        <v>4.6169244735349437</v>
      </c>
      <c r="O135" s="747">
        <v>2.3577281241877515</v>
      </c>
      <c r="P135" s="747">
        <v>3.5057211742216179</v>
      </c>
      <c r="Q135" s="747">
        <v>2.4241433219250434</v>
      </c>
      <c r="R135" s="748">
        <v>100</v>
      </c>
      <c r="S135" s="747">
        <v>85.814401461695155</v>
      </c>
      <c r="T135" s="747">
        <v>79.011727619713426</v>
      </c>
      <c r="U135" s="747">
        <v>20.988271996169068</v>
      </c>
      <c r="V135" s="747">
        <v>14.185598154187328</v>
      </c>
      <c r="W135" s="748">
        <v>100</v>
      </c>
    </row>
    <row r="136" spans="1:23" ht="28" customHeight="1">
      <c r="A136" s="743"/>
      <c r="B136" s="1216" t="s">
        <v>60</v>
      </c>
      <c r="C136" s="1217"/>
      <c r="D136" s="1217"/>
      <c r="E136" s="1217"/>
      <c r="F136" s="1217"/>
      <c r="G136" s="1217"/>
      <c r="H136" s="1217"/>
      <c r="I136" s="1217"/>
      <c r="J136" s="1217"/>
      <c r="K136" s="1216" t="s">
        <v>60</v>
      </c>
      <c r="L136" s="1217"/>
      <c r="M136" s="1217"/>
      <c r="N136" s="1217"/>
      <c r="O136" s="1217"/>
      <c r="P136" s="1217"/>
      <c r="Q136" s="1217"/>
      <c r="R136" s="1217"/>
      <c r="S136" s="1216" t="s">
        <v>60</v>
      </c>
      <c r="T136" s="1217"/>
      <c r="U136" s="1217"/>
      <c r="V136" s="1217"/>
      <c r="W136" s="1217"/>
    </row>
    <row r="137" spans="1:23" ht="9.75" customHeight="1">
      <c r="A137" s="744">
        <v>1991</v>
      </c>
      <c r="B137" s="747">
        <v>15.976053294170875</v>
      </c>
      <c r="C137" s="747">
        <v>17.994182182196599</v>
      </c>
      <c r="D137" s="747">
        <v>25.891233375105699</v>
      </c>
      <c r="E137" s="747">
        <v>31.214215780028656</v>
      </c>
      <c r="F137" s="747">
        <v>20.163900553393773</v>
      </c>
      <c r="G137" s="747">
        <v>16.986619500081545</v>
      </c>
      <c r="H137" s="747">
        <v>16.187651298676162</v>
      </c>
      <c r="I137" s="747">
        <v>32.683650176404548</v>
      </c>
      <c r="J137" s="747">
        <v>22.089291372155035</v>
      </c>
      <c r="K137" s="747">
        <v>19.147441044517475</v>
      </c>
      <c r="L137" s="747">
        <v>20.585627149801308</v>
      </c>
      <c r="M137" s="747">
        <v>19.935427774574343</v>
      </c>
      <c r="N137" s="747">
        <v>30.704637244315993</v>
      </c>
      <c r="O137" s="747">
        <v>31.285867980028144</v>
      </c>
      <c r="P137" s="747">
        <v>25.420539709980233</v>
      </c>
      <c r="Q137" s="747">
        <v>34.411870211421629</v>
      </c>
      <c r="R137" s="747">
        <v>19.825903883309447</v>
      </c>
      <c r="S137" s="747">
        <v>18.944110469395191</v>
      </c>
      <c r="T137" s="747">
        <v>18.607902282606936</v>
      </c>
      <c r="U137" s="747">
        <v>29.499972939807254</v>
      </c>
      <c r="V137" s="747">
        <v>31.753225025519335</v>
      </c>
      <c r="W137" s="747">
        <v>19.825903883309447</v>
      </c>
    </row>
    <row r="138" spans="1:23" ht="9.75" customHeight="1">
      <c r="A138" s="744">
        <v>1992</v>
      </c>
      <c r="B138" s="747">
        <v>16.667955030955781</v>
      </c>
      <c r="C138" s="747">
        <v>18.416662060139057</v>
      </c>
      <c r="D138" s="747">
        <v>25.608083203813553</v>
      </c>
      <c r="E138" s="747">
        <v>32.629907917661868</v>
      </c>
      <c r="F138" s="747">
        <v>20.820075508236684</v>
      </c>
      <c r="G138" s="747">
        <v>17.571120008501843</v>
      </c>
      <c r="H138" s="747">
        <v>16.723527511195606</v>
      </c>
      <c r="I138" s="747">
        <v>34.485976912485334</v>
      </c>
      <c r="J138" s="747">
        <v>22.725209766735588</v>
      </c>
      <c r="K138" s="747">
        <v>19.883335590480865</v>
      </c>
      <c r="L138" s="747">
        <v>21.51796420802145</v>
      </c>
      <c r="M138" s="747">
        <v>20.371241664144637</v>
      </c>
      <c r="N138" s="747">
        <v>31.797323243848979</v>
      </c>
      <c r="O138" s="747">
        <v>31.610573841503864</v>
      </c>
      <c r="P138" s="747">
        <v>25.844893832855519</v>
      </c>
      <c r="Q138" s="747">
        <v>33.081014614146561</v>
      </c>
      <c r="R138" s="747">
        <v>20.572847491651334</v>
      </c>
      <c r="S138" s="747">
        <v>19.538589601879803</v>
      </c>
      <c r="T138" s="747">
        <v>19.232201423373507</v>
      </c>
      <c r="U138" s="747">
        <v>30.029954319717088</v>
      </c>
      <c r="V138" s="747">
        <v>32.475336642611168</v>
      </c>
      <c r="W138" s="747">
        <v>20.572847491651334</v>
      </c>
    </row>
    <row r="139" spans="1:23" ht="9.75" customHeight="1">
      <c r="A139" s="744">
        <v>1993</v>
      </c>
      <c r="B139" s="747">
        <v>17.583137114343568</v>
      </c>
      <c r="C139" s="747">
        <v>18.85003435416456</v>
      </c>
      <c r="D139" s="747">
        <v>25.534644704354907</v>
      </c>
      <c r="E139" s="747">
        <v>30.36366795123342</v>
      </c>
      <c r="F139" s="747">
        <v>21.003237347966731</v>
      </c>
      <c r="G139" s="747">
        <v>17.476819734619202</v>
      </c>
      <c r="H139" s="747">
        <v>17.052909274010691</v>
      </c>
      <c r="I139" s="747">
        <v>32.785785486006212</v>
      </c>
      <c r="J139" s="747">
        <v>22.697098931189633</v>
      </c>
      <c r="K139" s="747">
        <v>20.371203422605909</v>
      </c>
      <c r="L139" s="747">
        <v>22.097104266272162</v>
      </c>
      <c r="M139" s="747">
        <v>20.872892181622035</v>
      </c>
      <c r="N139" s="747">
        <v>28.860888332186324</v>
      </c>
      <c r="O139" s="747">
        <v>29.473099997054788</v>
      </c>
      <c r="P139" s="747">
        <v>25.357037189291354</v>
      </c>
      <c r="Q139" s="747">
        <v>30.870215467012233</v>
      </c>
      <c r="R139" s="747">
        <v>20.914240169831171</v>
      </c>
      <c r="S139" s="747">
        <v>19.956699357727949</v>
      </c>
      <c r="T139" s="747">
        <v>19.657369633180739</v>
      </c>
      <c r="U139" s="747">
        <v>28.594591774797689</v>
      </c>
      <c r="V139" s="747">
        <v>30.087586109197893</v>
      </c>
      <c r="W139" s="747">
        <v>20.914240169831171</v>
      </c>
    </row>
    <row r="140" spans="1:23" ht="15" customHeight="1">
      <c r="A140" s="744">
        <v>1994</v>
      </c>
      <c r="B140" s="747">
        <v>17.94260051343165</v>
      </c>
      <c r="C140" s="747">
        <v>19.219352659567864</v>
      </c>
      <c r="D140" s="747">
        <v>26.02164180868791</v>
      </c>
      <c r="E140" s="747">
        <v>28.604869163722839</v>
      </c>
      <c r="F140" s="747">
        <v>20.796941863469474</v>
      </c>
      <c r="G140" s="747">
        <v>17.981629848849398</v>
      </c>
      <c r="H140" s="747">
        <v>17.531601946878762</v>
      </c>
      <c r="I140" s="747">
        <v>31.357746728889225</v>
      </c>
      <c r="J140" s="747">
        <v>22.882928097547687</v>
      </c>
      <c r="K140" s="747">
        <v>20.6858672530769</v>
      </c>
      <c r="L140" s="747">
        <v>22.350727652499241</v>
      </c>
      <c r="M140" s="747">
        <v>20.903563121528247</v>
      </c>
      <c r="N140" s="747">
        <v>26.82061403315916</v>
      </c>
      <c r="O140" s="747">
        <v>27.9747436057242</v>
      </c>
      <c r="P140" s="747">
        <v>25.472219145881656</v>
      </c>
      <c r="Q140" s="747">
        <v>29.213865923911847</v>
      </c>
      <c r="R140" s="747">
        <v>21.135126985981803</v>
      </c>
      <c r="S140" s="747">
        <v>20.29164662174162</v>
      </c>
      <c r="T140" s="747">
        <v>19.984231239300055</v>
      </c>
      <c r="U140" s="747">
        <v>27.640302048740953</v>
      </c>
      <c r="V140" s="747">
        <v>28.344784212381835</v>
      </c>
      <c r="W140" s="747">
        <v>21.135126985981803</v>
      </c>
    </row>
    <row r="141" spans="1:23" ht="9.75" customHeight="1">
      <c r="A141" s="744">
        <v>1995</v>
      </c>
      <c r="B141" s="747">
        <v>18.041499975719237</v>
      </c>
      <c r="C141" s="747">
        <v>19.297884529136311</v>
      </c>
      <c r="D141" s="747">
        <v>26.510072085635475</v>
      </c>
      <c r="E141" s="747">
        <v>28.210263422087056</v>
      </c>
      <c r="F141" s="747">
        <v>20.746610239992883</v>
      </c>
      <c r="G141" s="747">
        <v>17.773806795092426</v>
      </c>
      <c r="H141" s="747">
        <v>17.709238359898162</v>
      </c>
      <c r="I141" s="747">
        <v>31.436433447328024</v>
      </c>
      <c r="J141" s="747">
        <v>23.354352633135875</v>
      </c>
      <c r="K141" s="747">
        <v>20.65564490431013</v>
      </c>
      <c r="L141" s="747">
        <v>22.315536277207091</v>
      </c>
      <c r="M141" s="747">
        <v>20.616342063075599</v>
      </c>
      <c r="N141" s="747">
        <v>27.083844202495694</v>
      </c>
      <c r="O141" s="747">
        <v>28.526984865823991</v>
      </c>
      <c r="P141" s="747">
        <v>25.403162397131766</v>
      </c>
      <c r="Q141" s="747">
        <v>29.474866627838729</v>
      </c>
      <c r="R141" s="747">
        <v>21.273844013559987</v>
      </c>
      <c r="S141" s="747">
        <v>20.382451833133338</v>
      </c>
      <c r="T141" s="747">
        <v>20.054272217702607</v>
      </c>
      <c r="U141" s="747">
        <v>27.926669887821348</v>
      </c>
      <c r="V141" s="747">
        <v>28.51136422812467</v>
      </c>
      <c r="W141" s="747">
        <v>21.273844013559987</v>
      </c>
    </row>
    <row r="142" spans="1:23" ht="9.75" customHeight="1">
      <c r="A142" s="744">
        <v>1996</v>
      </c>
      <c r="B142" s="747">
        <v>18.478686441076718</v>
      </c>
      <c r="C142" s="747">
        <v>19.632637571946002</v>
      </c>
      <c r="D142" s="747">
        <v>27.101517251598398</v>
      </c>
      <c r="E142" s="747">
        <v>28.521478873728238</v>
      </c>
      <c r="F142" s="747">
        <v>21.160840787098611</v>
      </c>
      <c r="G142" s="747">
        <v>17.341764347453761</v>
      </c>
      <c r="H142" s="747">
        <v>18.02618434957396</v>
      </c>
      <c r="I142" s="747">
        <v>31.551612262063376</v>
      </c>
      <c r="J142" s="747">
        <v>23.956569174135609</v>
      </c>
      <c r="K142" s="747">
        <v>21.320820445086721</v>
      </c>
      <c r="L142" s="747">
        <v>23.092248592995826</v>
      </c>
      <c r="M142" s="747">
        <v>21.725493373512922</v>
      </c>
      <c r="N142" s="747">
        <v>26.719431191435909</v>
      </c>
      <c r="O142" s="747">
        <v>28.689737613611001</v>
      </c>
      <c r="P142" s="747">
        <v>25.718713702372895</v>
      </c>
      <c r="Q142" s="747">
        <v>29.506842005644902</v>
      </c>
      <c r="R142" s="747">
        <v>21.699265871945009</v>
      </c>
      <c r="S142" s="747">
        <v>20.838140422120954</v>
      </c>
      <c r="T142" s="747">
        <v>20.509590134337277</v>
      </c>
      <c r="U142" s="747">
        <v>28.101232687159388</v>
      </c>
      <c r="V142" s="747">
        <v>28.494419390682296</v>
      </c>
      <c r="W142" s="747">
        <v>21.699265871945009</v>
      </c>
    </row>
    <row r="143" spans="1:23" ht="9.75" customHeight="1">
      <c r="A143" s="744">
        <v>1997</v>
      </c>
      <c r="B143" s="747">
        <v>18.384541067180102</v>
      </c>
      <c r="C143" s="747">
        <v>19.520826899155598</v>
      </c>
      <c r="D143" s="747">
        <v>27.773688740093526</v>
      </c>
      <c r="E143" s="747">
        <v>28.573535474772498</v>
      </c>
      <c r="F143" s="747">
        <v>20.435805827898186</v>
      </c>
      <c r="G143" s="747">
        <v>17.358435148262295</v>
      </c>
      <c r="H143" s="747">
        <v>18.252630537423403</v>
      </c>
      <c r="I143" s="747">
        <v>30.855798229504575</v>
      </c>
      <c r="J143" s="747">
        <v>23.750459413238314</v>
      </c>
      <c r="K143" s="747">
        <v>21.248054982780477</v>
      </c>
      <c r="L143" s="747">
        <v>22.700307207116659</v>
      </c>
      <c r="M143" s="747">
        <v>21.408766851692103</v>
      </c>
      <c r="N143" s="747">
        <v>26.447889221477944</v>
      </c>
      <c r="O143" s="747">
        <v>28.233941076573842</v>
      </c>
      <c r="P143" s="747">
        <v>25.480169628503774</v>
      </c>
      <c r="Q143" s="747">
        <v>28.440430416115372</v>
      </c>
      <c r="R143" s="747">
        <v>21.583937252715319</v>
      </c>
      <c r="S143" s="747">
        <v>20.766447238142351</v>
      </c>
      <c r="T143" s="747">
        <v>20.412560097657369</v>
      </c>
      <c r="U143" s="747">
        <v>27.990760814419907</v>
      </c>
      <c r="V143" s="747">
        <v>28.073605422182364</v>
      </c>
      <c r="W143" s="747">
        <v>21.583937252715319</v>
      </c>
    </row>
    <row r="144" spans="1:23" ht="9.75" customHeight="1">
      <c r="A144" s="744">
        <v>1998</v>
      </c>
      <c r="B144" s="747">
        <v>18.045633880523955</v>
      </c>
      <c r="C144" s="747">
        <v>19.28313035469349</v>
      </c>
      <c r="D144" s="747">
        <v>28.232258733513039</v>
      </c>
      <c r="E144" s="747">
        <v>28.809563902771007</v>
      </c>
      <c r="F144" s="747">
        <v>20.380506804403531</v>
      </c>
      <c r="G144" s="747">
        <v>17.29299606438774</v>
      </c>
      <c r="H144" s="747">
        <v>18.033967532912929</v>
      </c>
      <c r="I144" s="747">
        <v>31.076445913709325</v>
      </c>
      <c r="J144" s="747">
        <v>23.134919671700153</v>
      </c>
      <c r="K144" s="747">
        <v>20.995343972306795</v>
      </c>
      <c r="L144" s="747">
        <v>22.605741092245058</v>
      </c>
      <c r="M144" s="747">
        <v>21.252768904018826</v>
      </c>
      <c r="N144" s="747">
        <v>26.45954950640369</v>
      </c>
      <c r="O144" s="747">
        <v>28.266081791896042</v>
      </c>
      <c r="P144" s="747">
        <v>25.283972564014149</v>
      </c>
      <c r="Q144" s="747">
        <v>28.0558927990811</v>
      </c>
      <c r="R144" s="747">
        <v>21.352513336181307</v>
      </c>
      <c r="S144" s="747">
        <v>20.512712645422774</v>
      </c>
      <c r="T144" s="747">
        <v>20.132209685928977</v>
      </c>
      <c r="U144" s="747">
        <v>28.127795498907016</v>
      </c>
      <c r="V144" s="747">
        <v>28.088435534769825</v>
      </c>
      <c r="W144" s="747">
        <v>21.352513336181307</v>
      </c>
    </row>
    <row r="145" spans="1:23" ht="15" customHeight="1">
      <c r="A145" s="744">
        <v>1999</v>
      </c>
      <c r="B145" s="747">
        <v>17.888838113114858</v>
      </c>
      <c r="C145" s="747">
        <v>19.240098623994427</v>
      </c>
      <c r="D145" s="747">
        <v>28.656781635116978</v>
      </c>
      <c r="E145" s="747">
        <v>29.523476938223563</v>
      </c>
      <c r="F145" s="747">
        <v>20.807666255426621</v>
      </c>
      <c r="G145" s="747">
        <v>17.018852441883105</v>
      </c>
      <c r="H145" s="747">
        <v>17.787494003157381</v>
      </c>
      <c r="I145" s="747">
        <v>31.899775435743415</v>
      </c>
      <c r="J145" s="747">
        <v>23.157310396528672</v>
      </c>
      <c r="K145" s="747">
        <v>21.393096374865145</v>
      </c>
      <c r="L145" s="747">
        <v>22.802926343175628</v>
      </c>
      <c r="M145" s="747">
        <v>21.762279735013959</v>
      </c>
      <c r="N145" s="747">
        <v>27.294760781147215</v>
      </c>
      <c r="O145" s="747">
        <v>28.790681546018337</v>
      </c>
      <c r="P145" s="747">
        <v>25.545026861094019</v>
      </c>
      <c r="Q145" s="747">
        <v>28.907581900389648</v>
      </c>
      <c r="R145" s="747">
        <v>21.496709879625275</v>
      </c>
      <c r="S145" s="747">
        <v>20.576088276647837</v>
      </c>
      <c r="T145" s="747">
        <v>20.183665578977116</v>
      </c>
      <c r="U145" s="747">
        <v>28.797919987919663</v>
      </c>
      <c r="V145" s="747">
        <v>28.85013125872965</v>
      </c>
      <c r="W145" s="747">
        <v>21.496709879625275</v>
      </c>
    </row>
    <row r="146" spans="1:23" ht="9.75" customHeight="1">
      <c r="A146" s="744">
        <v>2000</v>
      </c>
      <c r="B146" s="747">
        <v>17.793194772833019</v>
      </c>
      <c r="C146" s="747">
        <v>19.032298576262793</v>
      </c>
      <c r="D146" s="747">
        <v>29.305742064694154</v>
      </c>
      <c r="E146" s="747">
        <v>29.601786440023339</v>
      </c>
      <c r="F146" s="747">
        <v>20.220693046637123</v>
      </c>
      <c r="G146" s="747">
        <v>16.57957518303331</v>
      </c>
      <c r="H146" s="747">
        <v>17.819887873557192</v>
      </c>
      <c r="I146" s="747">
        <v>32.296560677149714</v>
      </c>
      <c r="J146" s="747">
        <v>22.800965515044069</v>
      </c>
      <c r="K146" s="747">
        <v>21.528032482156309</v>
      </c>
      <c r="L146" s="747">
        <v>22.85497937173422</v>
      </c>
      <c r="M146" s="747">
        <v>21.524167770590985</v>
      </c>
      <c r="N146" s="747">
        <v>27.846336890624361</v>
      </c>
      <c r="O146" s="747">
        <v>28.637183503957779</v>
      </c>
      <c r="P146" s="747">
        <v>25.444608184285613</v>
      </c>
      <c r="Q146" s="747">
        <v>28.581315059474569</v>
      </c>
      <c r="R146" s="747">
        <v>21.446580597736155</v>
      </c>
      <c r="S146" s="747">
        <v>20.512936410038822</v>
      </c>
      <c r="T146" s="747">
        <v>20.093253795335162</v>
      </c>
      <c r="U146" s="747">
        <v>29.095516492237817</v>
      </c>
      <c r="V146" s="747">
        <v>29.017852964569247</v>
      </c>
      <c r="W146" s="747">
        <v>21.446580597736155</v>
      </c>
    </row>
    <row r="147" spans="1:23" ht="9.75" customHeight="1">
      <c r="A147" s="744">
        <v>2001</v>
      </c>
      <c r="B147" s="747">
        <v>17.650359123520644</v>
      </c>
      <c r="C147" s="747">
        <v>18.925446206831712</v>
      </c>
      <c r="D147" s="747">
        <v>29.321797798466701</v>
      </c>
      <c r="E147" s="747">
        <v>29.479826448603351</v>
      </c>
      <c r="F147" s="747">
        <v>19.701781777809103</v>
      </c>
      <c r="G147" s="747">
        <v>16.037584434389597</v>
      </c>
      <c r="H147" s="747">
        <v>17.50732254373461</v>
      </c>
      <c r="I147" s="747">
        <v>32.107847039878166</v>
      </c>
      <c r="J147" s="747">
        <v>22.728472360837657</v>
      </c>
      <c r="K147" s="747">
        <v>21.441730996337679</v>
      </c>
      <c r="L147" s="747">
        <v>22.852305714321403</v>
      </c>
      <c r="M147" s="747">
        <v>21.440543387601942</v>
      </c>
      <c r="N147" s="747">
        <v>27.466748456187567</v>
      </c>
      <c r="O147" s="747">
        <v>28.78938222707308</v>
      </c>
      <c r="P147" s="747">
        <v>25.465983399421749</v>
      </c>
      <c r="Q147" s="747">
        <v>28.424122997195319</v>
      </c>
      <c r="R147" s="747">
        <v>21.27504871148939</v>
      </c>
      <c r="S147" s="747">
        <v>20.348003332780412</v>
      </c>
      <c r="T147" s="747">
        <v>19.928835552291041</v>
      </c>
      <c r="U147" s="747">
        <v>28.96882921875676</v>
      </c>
      <c r="V147" s="747">
        <v>28.840287829986607</v>
      </c>
      <c r="W147" s="747">
        <v>21.27504871148939</v>
      </c>
    </row>
    <row r="148" spans="1:23" ht="9.75" customHeight="1">
      <c r="A148" s="744">
        <v>2002</v>
      </c>
      <c r="B148" s="747">
        <v>18.187306555126401</v>
      </c>
      <c r="C148" s="747">
        <v>19.225421843302755</v>
      </c>
      <c r="D148" s="747">
        <v>30.105957904227772</v>
      </c>
      <c r="E148" s="747">
        <v>29.608075555623369</v>
      </c>
      <c r="F148" s="747">
        <v>19.54742284570975</v>
      </c>
      <c r="G148" s="747">
        <v>16.299325341147402</v>
      </c>
      <c r="H148" s="747">
        <v>18.133765882935904</v>
      </c>
      <c r="I148" s="747">
        <v>32.612745753671739</v>
      </c>
      <c r="J148" s="747">
        <v>23.490180292470587</v>
      </c>
      <c r="K148" s="747">
        <v>21.747320899374539</v>
      </c>
      <c r="L148" s="747">
        <v>23.14699242827654</v>
      </c>
      <c r="M148" s="747">
        <v>22.290966151662712</v>
      </c>
      <c r="N148" s="747">
        <v>27.205404331526008</v>
      </c>
      <c r="O148" s="747">
        <v>29.052650837961963</v>
      </c>
      <c r="P148" s="747">
        <v>26.253152095596132</v>
      </c>
      <c r="Q148" s="747">
        <v>28.795061319036868</v>
      </c>
      <c r="R148" s="747">
        <v>21.691036044536705</v>
      </c>
      <c r="S148" s="747">
        <v>20.792652140748022</v>
      </c>
      <c r="T148" s="747">
        <v>20.363773838630994</v>
      </c>
      <c r="U148" s="747">
        <v>29.244878781102916</v>
      </c>
      <c r="V148" s="747">
        <v>28.939050475581777</v>
      </c>
      <c r="W148" s="747">
        <v>21.691036044536705</v>
      </c>
    </row>
    <row r="149" spans="1:23" ht="9.75" customHeight="1">
      <c r="A149" s="744">
        <v>2003</v>
      </c>
      <c r="B149" s="747">
        <v>18.272943835471064</v>
      </c>
      <c r="C149" s="747">
        <v>19.663483186598402</v>
      </c>
      <c r="D149" s="747">
        <v>30.140352687996074</v>
      </c>
      <c r="E149" s="747">
        <v>29.300425337454474</v>
      </c>
      <c r="F149" s="747">
        <v>19.370675771818114</v>
      </c>
      <c r="G149" s="747">
        <v>16.143655660580777</v>
      </c>
      <c r="H149" s="747">
        <v>17.80388641037592</v>
      </c>
      <c r="I149" s="747">
        <v>33.086218834677268</v>
      </c>
      <c r="J149" s="747">
        <v>23.650647067889633</v>
      </c>
      <c r="K149" s="747">
        <v>22.139886893433996</v>
      </c>
      <c r="L149" s="747">
        <v>23.465444507056787</v>
      </c>
      <c r="M149" s="747">
        <v>22.469681320903508</v>
      </c>
      <c r="N149" s="747">
        <v>27.208837783439645</v>
      </c>
      <c r="O149" s="747">
        <v>29.085182386599747</v>
      </c>
      <c r="P149" s="747">
        <v>26.419023481105143</v>
      </c>
      <c r="Q149" s="747">
        <v>28.589310878868421</v>
      </c>
      <c r="R149" s="747">
        <v>21.854533178664518</v>
      </c>
      <c r="S149" s="747">
        <v>20.973859536939326</v>
      </c>
      <c r="T149" s="747">
        <v>20.557882233204481</v>
      </c>
      <c r="U149" s="747">
        <v>29.221491096885732</v>
      </c>
      <c r="V149" s="747">
        <v>28.90228041528179</v>
      </c>
      <c r="W149" s="747">
        <v>21.854533178664518</v>
      </c>
    </row>
    <row r="150" spans="1:23" ht="15" customHeight="1">
      <c r="A150" s="744">
        <v>2004</v>
      </c>
      <c r="B150" s="747">
        <v>18.306069516981886</v>
      </c>
      <c r="C150" s="747">
        <v>19.244051261275587</v>
      </c>
      <c r="D150" s="747">
        <v>30.267724328028567</v>
      </c>
      <c r="E150" s="747">
        <v>28.965808574447138</v>
      </c>
      <c r="F150" s="747">
        <v>19.381070308790228</v>
      </c>
      <c r="G150" s="747">
        <v>15.973935277661431</v>
      </c>
      <c r="H150" s="747">
        <v>17.787793271065489</v>
      </c>
      <c r="I150" s="747">
        <v>33.206820914458604</v>
      </c>
      <c r="J150" s="747">
        <v>23.631754884476347</v>
      </c>
      <c r="K150" s="747">
        <v>21.880296252495693</v>
      </c>
      <c r="L150" s="747">
        <v>23.039764902501762</v>
      </c>
      <c r="M150" s="747">
        <v>22.185758275596612</v>
      </c>
      <c r="N150" s="747">
        <v>26.954728295429231</v>
      </c>
      <c r="O150" s="747">
        <v>28.792966923947088</v>
      </c>
      <c r="P150" s="747">
        <v>26.595670792709573</v>
      </c>
      <c r="Q150" s="747">
        <v>28.474998369223265</v>
      </c>
      <c r="R150" s="747">
        <v>21.684375173808128</v>
      </c>
      <c r="S150" s="747">
        <v>20.809257341578675</v>
      </c>
      <c r="T150" s="747">
        <v>20.389693158297689</v>
      </c>
      <c r="U150" s="747">
        <v>29.088312983017442</v>
      </c>
      <c r="V150" s="747">
        <v>28.687432751660221</v>
      </c>
      <c r="W150" s="747">
        <v>21.684375173808128</v>
      </c>
    </row>
    <row r="151" spans="1:23" ht="9.75" customHeight="1">
      <c r="A151" s="744">
        <v>2005</v>
      </c>
      <c r="B151" s="747">
        <v>18.54766319468408</v>
      </c>
      <c r="C151" s="747">
        <v>19.201150047162134</v>
      </c>
      <c r="D151" s="747">
        <v>30.457589651996521</v>
      </c>
      <c r="E151" s="747">
        <v>28.607305399576706</v>
      </c>
      <c r="F151" s="747">
        <v>19.670116731410165</v>
      </c>
      <c r="G151" s="747">
        <v>16.207698572980295</v>
      </c>
      <c r="H151" s="747">
        <v>17.733107456577326</v>
      </c>
      <c r="I151" s="747">
        <v>33.81444318412747</v>
      </c>
      <c r="J151" s="747">
        <v>22.940492659364079</v>
      </c>
      <c r="K151" s="747">
        <v>21.974534990058476</v>
      </c>
      <c r="L151" s="747">
        <v>23.048791466556818</v>
      </c>
      <c r="M151" s="747">
        <v>22.158872966287706</v>
      </c>
      <c r="N151" s="747">
        <v>27.077331961389014</v>
      </c>
      <c r="O151" s="747">
        <v>28.77115654763211</v>
      </c>
      <c r="P151" s="747">
        <v>26.828375051046404</v>
      </c>
      <c r="Q151" s="747">
        <v>28.788284945687568</v>
      </c>
      <c r="R151" s="747">
        <v>21.702474515113124</v>
      </c>
      <c r="S151" s="747">
        <v>20.827118714705946</v>
      </c>
      <c r="T151" s="747">
        <v>20.396392643345827</v>
      </c>
      <c r="U151" s="747">
        <v>29.215260220925611</v>
      </c>
      <c r="V151" s="747">
        <v>28.784943330475414</v>
      </c>
      <c r="W151" s="747">
        <v>21.702474515113124</v>
      </c>
    </row>
    <row r="152" spans="1:23" ht="9.75" customHeight="1">
      <c r="A152" s="744">
        <v>2006</v>
      </c>
      <c r="B152" s="747">
        <v>17.822490227234997</v>
      </c>
      <c r="C152" s="747">
        <v>18.541748101274202</v>
      </c>
      <c r="D152" s="747">
        <v>29.705031440113395</v>
      </c>
      <c r="E152" s="747">
        <v>27.796913323029425</v>
      </c>
      <c r="F152" s="747">
        <v>19.476473002723981</v>
      </c>
      <c r="G152" s="747">
        <v>16.256764296752007</v>
      </c>
      <c r="H152" s="747">
        <v>17.63008843752915</v>
      </c>
      <c r="I152" s="747">
        <v>32.988880551254788</v>
      </c>
      <c r="J152" s="747">
        <v>22.546678442422621</v>
      </c>
      <c r="K152" s="747">
        <v>21.438117806063381</v>
      </c>
      <c r="L152" s="747">
        <v>22.819846628512064</v>
      </c>
      <c r="M152" s="747">
        <v>21.801030415338754</v>
      </c>
      <c r="N152" s="747">
        <v>26.162527856729188</v>
      </c>
      <c r="O152" s="747">
        <v>27.9354119584704</v>
      </c>
      <c r="P152" s="747">
        <v>26.279481764805688</v>
      </c>
      <c r="Q152" s="747">
        <v>27.875233432995017</v>
      </c>
      <c r="R152" s="747">
        <v>21.161849772619483</v>
      </c>
      <c r="S152" s="747">
        <v>20.325354861553009</v>
      </c>
      <c r="T152" s="747">
        <v>19.907174686561913</v>
      </c>
      <c r="U152" s="747">
        <v>28.365716377635799</v>
      </c>
      <c r="V152" s="747">
        <v>27.904919616295217</v>
      </c>
      <c r="W152" s="747">
        <v>21.161849772619483</v>
      </c>
    </row>
    <row r="153" spans="1:23" ht="9.75" customHeight="1">
      <c r="A153" s="744">
        <v>2007</v>
      </c>
      <c r="B153" s="747">
        <v>17.222409985383436</v>
      </c>
      <c r="C153" s="747">
        <v>18.265320890267336</v>
      </c>
      <c r="D153" s="747">
        <v>29.099110032229287</v>
      </c>
      <c r="E153" s="747">
        <v>27.332797397698101</v>
      </c>
      <c r="F153" s="747">
        <v>19.41525365479858</v>
      </c>
      <c r="G153" s="747">
        <v>15.857471430035103</v>
      </c>
      <c r="H153" s="747">
        <v>17.04103482537349</v>
      </c>
      <c r="I153" s="747">
        <v>31.827469339908745</v>
      </c>
      <c r="J153" s="747">
        <v>22.159363180159207</v>
      </c>
      <c r="K153" s="747">
        <v>20.720509014187208</v>
      </c>
      <c r="L153" s="747">
        <v>22.254266250123152</v>
      </c>
      <c r="M153" s="747">
        <v>21.006351118333573</v>
      </c>
      <c r="N153" s="747">
        <v>25.247689820882588</v>
      </c>
      <c r="O153" s="747">
        <v>26.502420243744588</v>
      </c>
      <c r="P153" s="747">
        <v>26.199804393357187</v>
      </c>
      <c r="Q153" s="747">
        <v>27.409613542777603</v>
      </c>
      <c r="R153" s="747">
        <v>20.603159491598564</v>
      </c>
      <c r="S153" s="747">
        <v>19.808555256890134</v>
      </c>
      <c r="T153" s="747">
        <v>19.396033164976565</v>
      </c>
      <c r="U153" s="747">
        <v>27.561787434887748</v>
      </c>
      <c r="V153" s="747">
        <v>27.032919968750061</v>
      </c>
      <c r="W153" s="747">
        <v>20.603159491598564</v>
      </c>
    </row>
    <row r="154" spans="1:23" ht="9.75" customHeight="1">
      <c r="A154" s="744">
        <v>2008</v>
      </c>
      <c r="B154" s="747">
        <v>17.490513836778941</v>
      </c>
      <c r="C154" s="747">
        <v>18.759839564674639</v>
      </c>
      <c r="D154" s="747">
        <v>29.434001279806811</v>
      </c>
      <c r="E154" s="747">
        <v>27.653233143580426</v>
      </c>
      <c r="F154" s="747">
        <v>20.169847767675918</v>
      </c>
      <c r="G154" s="747">
        <v>15.807709742625821</v>
      </c>
      <c r="H154" s="747">
        <v>17.36435874412825</v>
      </c>
      <c r="I154" s="747">
        <v>32.557215821187988</v>
      </c>
      <c r="J154" s="747">
        <v>22.282401132174741</v>
      </c>
      <c r="K154" s="747">
        <v>20.933007027778984</v>
      </c>
      <c r="L154" s="747">
        <v>23.006104203850501</v>
      </c>
      <c r="M154" s="747">
        <v>21.011040703692597</v>
      </c>
      <c r="N154" s="747">
        <v>26.056016177813319</v>
      </c>
      <c r="O154" s="747">
        <v>26.830230079434148</v>
      </c>
      <c r="P154" s="747">
        <v>25.875138726983732</v>
      </c>
      <c r="Q154" s="747">
        <v>28.124355815455271</v>
      </c>
      <c r="R154" s="747">
        <v>20.941511290631841</v>
      </c>
      <c r="S154" s="747">
        <v>20.114672524303753</v>
      </c>
      <c r="T154" s="747">
        <v>19.689220517716663</v>
      </c>
      <c r="U154" s="747">
        <v>28.111228534106999</v>
      </c>
      <c r="V154" s="747">
        <v>27.643144610092467</v>
      </c>
      <c r="W154" s="747">
        <v>20.941511290631841</v>
      </c>
    </row>
    <row r="155" spans="1:23" ht="9.75" customHeight="1">
      <c r="A155" s="744">
        <v>2009</v>
      </c>
      <c r="B155" s="747">
        <v>19.432150680078408</v>
      </c>
      <c r="C155" s="747">
        <v>19.767914544632532</v>
      </c>
      <c r="D155" s="747">
        <v>30.299974067554409</v>
      </c>
      <c r="E155" s="747">
        <v>29.219214478569988</v>
      </c>
      <c r="F155" s="747">
        <v>21.97401886462389</v>
      </c>
      <c r="G155" s="747">
        <v>17.064924574966341</v>
      </c>
      <c r="H155" s="747">
        <v>18.404918152760281</v>
      </c>
      <c r="I155" s="747">
        <v>33.444725961149985</v>
      </c>
      <c r="J155" s="747">
        <v>23.921586840153623</v>
      </c>
      <c r="K155" s="747">
        <v>22.590528585033809</v>
      </c>
      <c r="L155" s="747">
        <v>24.43380057658679</v>
      </c>
      <c r="M155" s="747">
        <v>24.000099341801896</v>
      </c>
      <c r="N155" s="747">
        <v>27.474299979845096</v>
      </c>
      <c r="O155" s="747">
        <v>28.797738978770354</v>
      </c>
      <c r="P155" s="747">
        <v>27.365339300671707</v>
      </c>
      <c r="Q155" s="747">
        <v>30.275114661193246</v>
      </c>
      <c r="R155" s="747">
        <v>22.455598554199725</v>
      </c>
      <c r="S155" s="747">
        <v>21.60706293355544</v>
      </c>
      <c r="T155" s="747">
        <v>21.191575735396995</v>
      </c>
      <c r="U155" s="747">
        <v>29.53736104150164</v>
      </c>
      <c r="V155" s="747">
        <v>29.258465339258041</v>
      </c>
      <c r="W155" s="747">
        <v>22.455598554199725</v>
      </c>
    </row>
    <row r="156" spans="1:23" ht="9.75" customHeight="1">
      <c r="A156" s="744">
        <v>2010</v>
      </c>
      <c r="B156" s="747">
        <v>18.434902753883893</v>
      </c>
      <c r="C156" s="747">
        <v>19.320550454748098</v>
      </c>
      <c r="D156" s="747">
        <v>30.327482154672087</v>
      </c>
      <c r="E156" s="747">
        <v>28.459486505805767</v>
      </c>
      <c r="F156" s="747">
        <v>21.706005906181456</v>
      </c>
      <c r="G156" s="747">
        <v>17.014298840582608</v>
      </c>
      <c r="H156" s="747">
        <v>18.361363405524976</v>
      </c>
      <c r="I156" s="747">
        <v>33.448867809529951</v>
      </c>
      <c r="J156" s="747">
        <v>22.853500400896312</v>
      </c>
      <c r="K156" s="747">
        <v>22.686616731560566</v>
      </c>
      <c r="L156" s="747">
        <v>23.561457102325207</v>
      </c>
      <c r="M156" s="747">
        <v>23.591754382977843</v>
      </c>
      <c r="N156" s="747">
        <v>27.033018281042072</v>
      </c>
      <c r="O156" s="747">
        <v>27.599530965001762</v>
      </c>
      <c r="P156" s="747">
        <v>27.340710022721193</v>
      </c>
      <c r="Q156" s="747">
        <v>29.47378104524962</v>
      </c>
      <c r="R156" s="747">
        <v>22.018021550221107</v>
      </c>
      <c r="S156" s="747">
        <v>21.196707815968121</v>
      </c>
      <c r="T156" s="747">
        <v>20.764520257229357</v>
      </c>
      <c r="U156" s="747">
        <v>29.065534291847928</v>
      </c>
      <c r="V156" s="747">
        <v>28.607928523526173</v>
      </c>
      <c r="W156" s="747">
        <v>22.018021550221107</v>
      </c>
    </row>
    <row r="157" spans="1:23" ht="9.75" customHeight="1">
      <c r="A157" s="744">
        <v>2011</v>
      </c>
      <c r="B157" s="747">
        <v>17.95176681055413</v>
      </c>
      <c r="C157" s="747">
        <v>18.684596889738678</v>
      </c>
      <c r="D157" s="747">
        <v>29.970003536238437</v>
      </c>
      <c r="E157" s="747">
        <v>28.0461986358285</v>
      </c>
      <c r="F157" s="747">
        <v>21.613920655625318</v>
      </c>
      <c r="G157" s="747">
        <v>17.277996679299008</v>
      </c>
      <c r="H157" s="747">
        <v>18.309043799835433</v>
      </c>
      <c r="I157" s="747">
        <v>32.69346425336763</v>
      </c>
      <c r="J157" s="747">
        <v>22.365410945228341</v>
      </c>
      <c r="K157" s="747">
        <v>22.548695943650653</v>
      </c>
      <c r="L157" s="747">
        <v>23.432423486077674</v>
      </c>
      <c r="M157" s="747">
        <v>22.523616747383514</v>
      </c>
      <c r="N157" s="747">
        <v>26.582820229261703</v>
      </c>
      <c r="O157" s="747">
        <v>27.645279215411215</v>
      </c>
      <c r="P157" s="747">
        <v>27.561505886743671</v>
      </c>
      <c r="Q157" s="747">
        <v>28.117929234371037</v>
      </c>
      <c r="R157" s="747">
        <v>21.66172683583261</v>
      </c>
      <c r="S157" s="747">
        <v>20.872346985743714</v>
      </c>
      <c r="T157" s="747">
        <v>20.442809437539339</v>
      </c>
      <c r="U157" s="747">
        <v>28.574633257911636</v>
      </c>
      <c r="V157" s="747">
        <v>28.064365010093326</v>
      </c>
      <c r="W157" s="747">
        <v>21.66172683583261</v>
      </c>
    </row>
    <row r="158" spans="1:23" ht="9.75" customHeight="1">
      <c r="A158" s="744">
        <v>2012</v>
      </c>
      <c r="B158" s="747">
        <v>18.051413200891961</v>
      </c>
      <c r="C158" s="747">
        <v>18.668840991131262</v>
      </c>
      <c r="D158" s="747">
        <v>30.565492601290064</v>
      </c>
      <c r="E158" s="747">
        <v>28.154872639735775</v>
      </c>
      <c r="F158" s="747">
        <v>21.137462211292242</v>
      </c>
      <c r="G158" s="747">
        <v>17.520092822462122</v>
      </c>
      <c r="H158" s="747">
        <v>19.09613360450928</v>
      </c>
      <c r="I158" s="747">
        <v>33.776727144002621</v>
      </c>
      <c r="J158" s="747">
        <v>22.685612616514337</v>
      </c>
      <c r="K158" s="747">
        <v>22.98069891666249</v>
      </c>
      <c r="L158" s="747">
        <v>23.492905886202742</v>
      </c>
      <c r="M158" s="747">
        <v>22.953514595129199</v>
      </c>
      <c r="N158" s="747">
        <v>27.073073822593827</v>
      </c>
      <c r="O158" s="747">
        <v>27.363142597989409</v>
      </c>
      <c r="P158" s="747">
        <v>27.221784914724097</v>
      </c>
      <c r="Q158" s="747">
        <v>28.914277876144713</v>
      </c>
      <c r="R158" s="747">
        <v>21.931137967393948</v>
      </c>
      <c r="S158" s="747">
        <v>21.124106236310158</v>
      </c>
      <c r="T158" s="747">
        <v>20.679947601120638</v>
      </c>
      <c r="U158" s="747">
        <v>29.018916408670322</v>
      </c>
      <c r="V158" s="747">
        <v>28.457018472753784</v>
      </c>
      <c r="W158" s="747">
        <v>21.931137967393948</v>
      </c>
    </row>
    <row r="159" spans="1:23" ht="9.75" customHeight="1">
      <c r="A159" s="744">
        <v>2013</v>
      </c>
      <c r="B159" s="747">
        <v>18.049325417099777</v>
      </c>
      <c r="C159" s="747">
        <v>18.850568467170426</v>
      </c>
      <c r="D159" s="747">
        <v>31.120828087046792</v>
      </c>
      <c r="E159" s="747">
        <v>28.4327126250801</v>
      </c>
      <c r="F159" s="747">
        <v>21.294399568607556</v>
      </c>
      <c r="G159" s="747">
        <v>17.46086318554017</v>
      </c>
      <c r="H159" s="747">
        <v>19.34191310533058</v>
      </c>
      <c r="I159" s="747">
        <v>33.442242433062901</v>
      </c>
      <c r="J159" s="747">
        <v>23.096775475828984</v>
      </c>
      <c r="K159" s="747">
        <v>23.157108557859171</v>
      </c>
      <c r="L159" s="747">
        <v>23.736261824828841</v>
      </c>
      <c r="M159" s="747">
        <v>24.187474373496531</v>
      </c>
      <c r="N159" s="747">
        <v>27.191113294733746</v>
      </c>
      <c r="O159" s="747">
        <v>27.666969341661481</v>
      </c>
      <c r="P159" s="747">
        <v>27.306809027074451</v>
      </c>
      <c r="Q159" s="747">
        <v>28.95965695797787</v>
      </c>
      <c r="R159" s="747">
        <v>22.114354184904919</v>
      </c>
      <c r="S159" s="747">
        <v>21.311095171297282</v>
      </c>
      <c r="T159" s="747">
        <v>20.847331579590126</v>
      </c>
      <c r="U159" s="747">
        <v>29.255637509638628</v>
      </c>
      <c r="V159" s="747">
        <v>28.578104246933954</v>
      </c>
      <c r="W159" s="747">
        <v>22.114354184904919</v>
      </c>
    </row>
    <row r="160" spans="1:23" ht="9.75" customHeight="1">
      <c r="A160" s="744">
        <v>2014</v>
      </c>
      <c r="B160" s="747">
        <v>17.95845916218763</v>
      </c>
      <c r="C160" s="747">
        <v>18.714300194680821</v>
      </c>
      <c r="D160" s="747">
        <v>31.080735325527833</v>
      </c>
      <c r="E160" s="747">
        <v>27.956920327023465</v>
      </c>
      <c r="F160" s="747">
        <v>21.467955004814662</v>
      </c>
      <c r="G160" s="747">
        <v>17.694160881523423</v>
      </c>
      <c r="H160" s="747">
        <v>19.065287963721829</v>
      </c>
      <c r="I160" s="747">
        <v>33.308062282639717</v>
      </c>
      <c r="J160" s="747">
        <v>23.066839623315033</v>
      </c>
      <c r="K160" s="747">
        <v>22.977340654338878</v>
      </c>
      <c r="L160" s="747">
        <v>23.534917948227754</v>
      </c>
      <c r="M160" s="747">
        <v>24.224360723976201</v>
      </c>
      <c r="N160" s="747">
        <v>26.856624896442479</v>
      </c>
      <c r="O160" s="747">
        <v>28.137495635082999</v>
      </c>
      <c r="P160" s="747">
        <v>27.179177045123655</v>
      </c>
      <c r="Q160" s="747">
        <v>28.504703359904234</v>
      </c>
      <c r="R160" s="747">
        <v>21.990648074120255</v>
      </c>
      <c r="S160" s="747">
        <v>21.19504468462409</v>
      </c>
      <c r="T160" s="747">
        <v>20.723355207716523</v>
      </c>
      <c r="U160" s="747">
        <v>29.088264330421161</v>
      </c>
      <c r="V160" s="747">
        <v>28.361641751596558</v>
      </c>
      <c r="W160" s="747">
        <v>21.990648074120255</v>
      </c>
    </row>
    <row r="161" spans="1:23" ht="9.75" customHeight="1">
      <c r="A161" s="744">
        <v>2015</v>
      </c>
      <c r="B161" s="747">
        <v>17.682958912122317</v>
      </c>
      <c r="C161" s="747">
        <v>18.665121837234658</v>
      </c>
      <c r="D161" s="747">
        <v>31.16916331421664</v>
      </c>
      <c r="E161" s="747">
        <v>28.13073444967257</v>
      </c>
      <c r="F161" s="747">
        <v>21.64764876028207</v>
      </c>
      <c r="G161" s="747">
        <v>17.773410558213069</v>
      </c>
      <c r="H161" s="747">
        <v>19.126697157839686</v>
      </c>
      <c r="I161" s="747">
        <v>33.760000044391461</v>
      </c>
      <c r="J161" s="747">
        <v>23.690810079443125</v>
      </c>
      <c r="K161" s="747">
        <v>22.935486288105327</v>
      </c>
      <c r="L161" s="747">
        <v>23.34886406817958</v>
      </c>
      <c r="M161" s="747">
        <v>24.089972474196333</v>
      </c>
      <c r="N161" s="747">
        <v>26.571514248325514</v>
      </c>
      <c r="O161" s="747">
        <v>28.249318376355735</v>
      </c>
      <c r="P161" s="747">
        <v>27.488446323510914</v>
      </c>
      <c r="Q161" s="747">
        <v>28.670559055570308</v>
      </c>
      <c r="R161" s="747">
        <v>21.98900081557079</v>
      </c>
      <c r="S161" s="747">
        <v>21.19530053805115</v>
      </c>
      <c r="T161" s="747">
        <v>20.710031380939398</v>
      </c>
      <c r="U161" s="747">
        <v>29.146082376728842</v>
      </c>
      <c r="V161" s="747">
        <v>28.389186421763913</v>
      </c>
      <c r="W161" s="747">
        <v>21.98900081557079</v>
      </c>
    </row>
    <row r="162" spans="1:23" ht="9.75" customHeight="1">
      <c r="A162" s="744">
        <v>2016</v>
      </c>
      <c r="B162" s="747">
        <v>17.67971252407709</v>
      </c>
      <c r="C162" s="747">
        <v>18.538172703729614</v>
      </c>
      <c r="D162" s="747">
        <v>31.754291771063922</v>
      </c>
      <c r="E162" s="747">
        <v>27.617892165470803</v>
      </c>
      <c r="F162" s="747">
        <v>21.531097919674849</v>
      </c>
      <c r="G162" s="747">
        <v>17.720252029651931</v>
      </c>
      <c r="H162" s="747">
        <v>18.9302892497216</v>
      </c>
      <c r="I162" s="747">
        <v>33.954821107846385</v>
      </c>
      <c r="J162" s="747">
        <v>22.806926476161504</v>
      </c>
      <c r="K162" s="747">
        <v>23.014486461467435</v>
      </c>
      <c r="L162" s="747">
        <v>23.460042100248501</v>
      </c>
      <c r="M162" s="747">
        <v>24.483371778448909</v>
      </c>
      <c r="N162" s="747">
        <v>26.586882657575124</v>
      </c>
      <c r="O162" s="747">
        <v>28.197008791331026</v>
      </c>
      <c r="P162" s="747">
        <v>27.44851242883923</v>
      </c>
      <c r="Q162" s="747">
        <v>28.591083794524401</v>
      </c>
      <c r="R162" s="747">
        <v>21.917076801905299</v>
      </c>
      <c r="S162" s="747">
        <v>21.132076128531605</v>
      </c>
      <c r="T162" s="747">
        <v>20.599675556946146</v>
      </c>
      <c r="U162" s="747">
        <v>29.257566068499816</v>
      </c>
      <c r="V162" s="747">
        <v>28.290110789597591</v>
      </c>
      <c r="W162" s="747">
        <v>21.917076801905299</v>
      </c>
    </row>
    <row r="163" spans="1:23" ht="9.75" customHeight="1">
      <c r="A163" s="744">
        <v>2017</v>
      </c>
      <c r="B163" s="747">
        <v>17.651524172681086</v>
      </c>
      <c r="C163" s="747">
        <v>18.438341992581822</v>
      </c>
      <c r="D163" s="747">
        <v>31.996890509602618</v>
      </c>
      <c r="E163" s="747">
        <v>27.520917456597886</v>
      </c>
      <c r="F163" s="747">
        <v>21.882841470934586</v>
      </c>
      <c r="G163" s="747">
        <v>17.852143025795975</v>
      </c>
      <c r="H163" s="747">
        <v>18.986844176517657</v>
      </c>
      <c r="I163" s="747">
        <v>32.191722037982572</v>
      </c>
      <c r="J163" s="747">
        <v>22.914968215800332</v>
      </c>
      <c r="K163" s="747">
        <v>23.131667512465807</v>
      </c>
      <c r="L163" s="747">
        <v>23.746479077376801</v>
      </c>
      <c r="M163" s="747">
        <v>24.490587088208656</v>
      </c>
      <c r="N163" s="747">
        <v>26.602521158377055</v>
      </c>
      <c r="O163" s="747">
        <v>28.437786597456689</v>
      </c>
      <c r="P163" s="747">
        <v>27.18339760341194</v>
      </c>
      <c r="Q163" s="747">
        <v>28.661750631748347</v>
      </c>
      <c r="R163" s="747">
        <v>21.940888714074443</v>
      </c>
      <c r="S163" s="747">
        <v>21.1768937482647</v>
      </c>
      <c r="T163" s="747">
        <v>20.624287405899835</v>
      </c>
      <c r="U163" s="747">
        <v>29.225966234647274</v>
      </c>
      <c r="V163" s="747">
        <v>28.134448985959676</v>
      </c>
      <c r="W163" s="747">
        <v>21.940888714074443</v>
      </c>
    </row>
    <row r="164" spans="1:23" ht="9.75" customHeight="1">
      <c r="A164" s="744">
        <v>2018</v>
      </c>
      <c r="B164" s="747">
        <v>17.476436362338777</v>
      </c>
      <c r="C164" s="747">
        <v>18.7356328032898</v>
      </c>
      <c r="D164" s="747">
        <v>32.157933284575535</v>
      </c>
      <c r="E164" s="747">
        <v>27.816215412824931</v>
      </c>
      <c r="F164" s="747">
        <v>22.376917998578531</v>
      </c>
      <c r="G164" s="747">
        <v>18.132899943639103</v>
      </c>
      <c r="H164" s="747">
        <v>19.394741778756423</v>
      </c>
      <c r="I164" s="747">
        <v>32.957245299206207</v>
      </c>
      <c r="J164" s="747">
        <v>22.864499052051244</v>
      </c>
      <c r="K164" s="747">
        <v>23.176504919604064</v>
      </c>
      <c r="L164" s="747">
        <v>24.073236312306989</v>
      </c>
      <c r="M164" s="747">
        <v>24.82737983316823</v>
      </c>
      <c r="N164" s="747">
        <v>26.940966310458229</v>
      </c>
      <c r="O164" s="747">
        <v>28.628522372753089</v>
      </c>
      <c r="P164" s="747">
        <v>27.174924951477117</v>
      </c>
      <c r="Q164" s="747">
        <v>28.887746097050687</v>
      </c>
      <c r="R164" s="747">
        <v>22.090218205607083</v>
      </c>
      <c r="S164" s="747">
        <v>21.311941522728961</v>
      </c>
      <c r="T164" s="747">
        <v>20.74332990327478</v>
      </c>
      <c r="U164" s="747">
        <v>29.529856001611257</v>
      </c>
      <c r="V164" s="747">
        <v>28.458610819098034</v>
      </c>
      <c r="W164" s="747">
        <v>22.090218205607083</v>
      </c>
    </row>
    <row r="165" spans="1:23" ht="9.75" customHeight="1">
      <c r="A165" s="744">
        <v>2019</v>
      </c>
      <c r="B165" s="747">
        <v>18.162161773700429</v>
      </c>
      <c r="C165" s="747">
        <v>18.834179364620802</v>
      </c>
      <c r="D165" s="747">
        <v>32.587016602787678</v>
      </c>
      <c r="E165" s="747">
        <v>27.948355337749526</v>
      </c>
      <c r="F165" s="747">
        <v>23.572778351212385</v>
      </c>
      <c r="G165" s="747">
        <v>18.41706725289789</v>
      </c>
      <c r="H165" s="747">
        <v>19.738608353155527</v>
      </c>
      <c r="I165" s="747">
        <v>32.396779547063154</v>
      </c>
      <c r="J165" s="747">
        <v>22.914059684116893</v>
      </c>
      <c r="K165" s="747">
        <v>23.851040383657551</v>
      </c>
      <c r="L165" s="747">
        <v>24.496268090028696</v>
      </c>
      <c r="M165" s="747">
        <v>25.588930988881849</v>
      </c>
      <c r="N165" s="747">
        <v>27.285018607980962</v>
      </c>
      <c r="O165" s="747">
        <v>28.355166325233736</v>
      </c>
      <c r="P165" s="747">
        <v>27.1476374496491</v>
      </c>
      <c r="Q165" s="747">
        <v>29.279778916607608</v>
      </c>
      <c r="R165" s="747">
        <v>22.482575900632551</v>
      </c>
      <c r="S165" s="747">
        <v>21.729785025020071</v>
      </c>
      <c r="T165" s="747">
        <v>21.148263347548987</v>
      </c>
      <c r="U165" s="747">
        <v>29.737366668077403</v>
      </c>
      <c r="V165" s="747">
        <v>28.566543643913914</v>
      </c>
      <c r="W165" s="747">
        <v>22.482575900632551</v>
      </c>
    </row>
    <row r="166" spans="1:23" ht="9.75" customHeight="1">
      <c r="A166" s="744">
        <v>2020</v>
      </c>
      <c r="B166" s="747">
        <v>18.756648050506726</v>
      </c>
      <c r="C166" s="747">
        <v>19.378230526485055</v>
      </c>
      <c r="D166" s="747">
        <v>33.81431330614145</v>
      </c>
      <c r="E166" s="747">
        <v>28.666558070825452</v>
      </c>
      <c r="F166" s="747">
        <v>24.657957588232311</v>
      </c>
      <c r="G166" s="747">
        <v>19.401408221811554</v>
      </c>
      <c r="H166" s="747">
        <v>20.340605836917142</v>
      </c>
      <c r="I166" s="747">
        <v>33.127003135713124</v>
      </c>
      <c r="J166" s="747">
        <v>23.687974859822958</v>
      </c>
      <c r="K166" s="747">
        <v>24.471571734050407</v>
      </c>
      <c r="L166" s="747">
        <v>25.209314321673173</v>
      </c>
      <c r="M166" s="747">
        <v>26.468127104003813</v>
      </c>
      <c r="N166" s="747">
        <v>28.116031258698779</v>
      </c>
      <c r="O166" s="747">
        <v>29.058007438461871</v>
      </c>
      <c r="P166" s="747">
        <v>27.427878234446396</v>
      </c>
      <c r="Q166" s="747">
        <v>29.790456350856743</v>
      </c>
      <c r="R166" s="747">
        <v>23.181398222711866</v>
      </c>
      <c r="S166" s="747">
        <v>22.417300919489087</v>
      </c>
      <c r="T166" s="747">
        <v>21.794753263184472</v>
      </c>
      <c r="U166" s="747">
        <v>30.611592006433373</v>
      </c>
      <c r="V166" s="747">
        <v>29.286245775962971</v>
      </c>
      <c r="W166" s="747">
        <v>23.181398222711866</v>
      </c>
    </row>
    <row r="167" spans="1:23" ht="9.75" customHeight="1">
      <c r="A167" s="744">
        <v>2021</v>
      </c>
      <c r="B167" s="747">
        <v>18.42162131325815</v>
      </c>
      <c r="C167" s="747">
        <v>19.037490112864536</v>
      </c>
      <c r="D167" s="747">
        <v>33.852054374077923</v>
      </c>
      <c r="E167" s="747">
        <v>28.144468078514944</v>
      </c>
      <c r="F167" s="747">
        <v>23.510637495023843</v>
      </c>
      <c r="G167" s="747">
        <v>18.651176315634117</v>
      </c>
      <c r="H167" s="747">
        <v>20.070823024531187</v>
      </c>
      <c r="I167" s="747">
        <v>32.36181415063453</v>
      </c>
      <c r="J167" s="747">
        <v>23.645681064413967</v>
      </c>
      <c r="K167" s="747">
        <v>24.207610079770145</v>
      </c>
      <c r="L167" s="747">
        <v>23.28293366767819</v>
      </c>
      <c r="M167" s="747">
        <v>26.247103804406596</v>
      </c>
      <c r="N167" s="747">
        <v>27.703966373047013</v>
      </c>
      <c r="O167" s="747">
        <v>28.281940841486744</v>
      </c>
      <c r="P167" s="747">
        <v>27.277449782823602</v>
      </c>
      <c r="Q167" s="747">
        <v>29.395754619690539</v>
      </c>
      <c r="R167" s="747">
        <v>22.79492795452725</v>
      </c>
      <c r="S167" s="747">
        <v>22.050412733570742</v>
      </c>
      <c r="T167" s="747">
        <v>21.407283286211484</v>
      </c>
      <c r="U167" s="747">
        <v>30.244583082143382</v>
      </c>
      <c r="V167" s="747">
        <v>28.752727887781756</v>
      </c>
      <c r="W167" s="747">
        <v>22.79492795452725</v>
      </c>
    </row>
    <row r="168" spans="1:23" ht="9.75" customHeight="1">
      <c r="A168" s="744">
        <v>2022</v>
      </c>
      <c r="B168" s="747">
        <v>18.155287578130824</v>
      </c>
      <c r="C168" s="747">
        <v>18.668518002143141</v>
      </c>
      <c r="D168" s="747">
        <v>32.73892454455514</v>
      </c>
      <c r="E168" s="747">
        <v>27.409932273008724</v>
      </c>
      <c r="F168" s="747">
        <v>22.200447540499571</v>
      </c>
      <c r="G168" s="747">
        <v>17.996476080374848</v>
      </c>
      <c r="H168" s="747">
        <v>19.59760125122682</v>
      </c>
      <c r="I168" s="747">
        <v>31.781138629349666</v>
      </c>
      <c r="J168" s="747">
        <v>23.142593388326212</v>
      </c>
      <c r="K168" s="747">
        <v>23.720275612836268</v>
      </c>
      <c r="L168" s="747">
        <v>22.902033622877873</v>
      </c>
      <c r="M168" s="747">
        <v>25.828742941025798</v>
      </c>
      <c r="N168" s="747">
        <v>27.204411373158376</v>
      </c>
      <c r="O168" s="747">
        <v>26.981673794527246</v>
      </c>
      <c r="P168" s="747">
        <v>26.840840874989635</v>
      </c>
      <c r="Q168" s="747">
        <v>29.297484342267211</v>
      </c>
      <c r="R168" s="747">
        <v>22.324199405744469</v>
      </c>
      <c r="S168" s="747">
        <v>21.589391329055353</v>
      </c>
      <c r="T168" s="747">
        <v>20.974398732542571</v>
      </c>
      <c r="U168" s="747">
        <v>29.461843256928475</v>
      </c>
      <c r="V168" s="747">
        <v>28.11240564188827</v>
      </c>
      <c r="W168" s="747">
        <v>22.324199405744469</v>
      </c>
    </row>
    <row r="175" spans="1:23">
      <c r="A175" s="226">
        <v>2030</v>
      </c>
    </row>
    <row r="176" spans="1:23">
      <c r="A176" s="226">
        <v>2031</v>
      </c>
    </row>
    <row r="177" spans="1:1">
      <c r="A177" s="226">
        <v>2032</v>
      </c>
    </row>
    <row r="178" spans="1:1">
      <c r="A178" s="226">
        <v>2033</v>
      </c>
    </row>
    <row r="179" spans="1:1">
      <c r="A179" s="226">
        <v>2034</v>
      </c>
    </row>
    <row r="180" spans="1:1">
      <c r="A180" s="226">
        <v>2035</v>
      </c>
    </row>
    <row r="181" spans="1:1">
      <c r="A181" s="226">
        <v>2036</v>
      </c>
    </row>
    <row r="182" spans="1:1">
      <c r="A182" s="226">
        <v>2037</v>
      </c>
    </row>
    <row r="183" spans="1:1">
      <c r="A183" s="226">
        <v>2038</v>
      </c>
    </row>
    <row r="184" spans="1:1">
      <c r="A184" s="226">
        <v>2039</v>
      </c>
    </row>
    <row r="185" spans="1:1">
      <c r="A185" s="226">
        <v>2040</v>
      </c>
    </row>
  </sheetData>
  <mergeCells count="15">
    <mergeCell ref="B5:J5"/>
    <mergeCell ref="K5:R5"/>
    <mergeCell ref="S5:W5"/>
    <mergeCell ref="B38:J38"/>
    <mergeCell ref="K38:R38"/>
    <mergeCell ref="S38:W38"/>
    <mergeCell ref="B136:J136"/>
    <mergeCell ref="K136:R136"/>
    <mergeCell ref="S136:W136"/>
    <mergeCell ref="B70:J70"/>
    <mergeCell ref="K70:R70"/>
    <mergeCell ref="S70:W70"/>
    <mergeCell ref="B103:J103"/>
    <mergeCell ref="K103:R103"/>
    <mergeCell ref="S103:W103"/>
  </mergeCells>
  <hyperlinks>
    <hyperlink ref="K1" location="Inhalt!B39" tooltip="zurück zum Inhaltsverzeichnis" display="zurück"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0"/>
  <sheetViews>
    <sheetView workbookViewId="0">
      <selection activeCell="B20" sqref="B20"/>
    </sheetView>
  </sheetViews>
  <sheetFormatPr baseColWidth="10" defaultRowHeight="12.5"/>
  <cols>
    <col min="4" max="4" width="57.26953125" customWidth="1"/>
  </cols>
  <sheetData>
    <row r="1" spans="1:6" ht="13" thickBot="1">
      <c r="A1" s="1251" t="s">
        <v>818</v>
      </c>
      <c r="B1" s="1252"/>
      <c r="C1" s="1252"/>
      <c r="D1" s="1252"/>
      <c r="F1" s="27" t="s">
        <v>131</v>
      </c>
    </row>
    <row r="2" spans="1:6" ht="13" thickBot="1">
      <c r="A2" s="777" t="s">
        <v>132</v>
      </c>
      <c r="B2" s="777" t="s">
        <v>614</v>
      </c>
      <c r="C2" s="777" t="s">
        <v>615</v>
      </c>
      <c r="D2" s="777" t="s">
        <v>819</v>
      </c>
    </row>
    <row r="3" spans="1:6" ht="19.5" thickBot="1">
      <c r="A3" s="771" t="s">
        <v>19</v>
      </c>
      <c r="B3" s="772">
        <v>13444</v>
      </c>
      <c r="C3" s="771">
        <v>36.1</v>
      </c>
      <c r="D3" s="771">
        <v>121</v>
      </c>
    </row>
    <row r="4" spans="1:6" ht="13" thickBot="1">
      <c r="A4" s="773" t="s">
        <v>6</v>
      </c>
      <c r="B4" s="774">
        <v>10548</v>
      </c>
      <c r="C4" s="773">
        <v>28.4</v>
      </c>
      <c r="D4" s="773">
        <v>80</v>
      </c>
    </row>
    <row r="5" spans="1:6" ht="19.5" thickBot="1">
      <c r="A5" s="771" t="s">
        <v>120</v>
      </c>
      <c r="B5" s="772">
        <v>5292</v>
      </c>
      <c r="C5" s="771">
        <v>14.2</v>
      </c>
      <c r="D5" s="771">
        <v>30</v>
      </c>
    </row>
    <row r="6" spans="1:6" ht="13" thickBot="1">
      <c r="A6" s="773" t="s">
        <v>119</v>
      </c>
      <c r="B6" s="774">
        <v>2792</v>
      </c>
      <c r="C6" s="773">
        <v>7.5</v>
      </c>
      <c r="D6" s="773">
        <v>35</v>
      </c>
    </row>
    <row r="7" spans="1:6" ht="13" thickBot="1">
      <c r="A7" s="771" t="s">
        <v>35</v>
      </c>
      <c r="B7" s="772">
        <v>1202</v>
      </c>
      <c r="C7" s="771">
        <v>3.2</v>
      </c>
      <c r="D7" s="771">
        <v>19</v>
      </c>
    </row>
    <row r="8" spans="1:6" ht="13" thickBot="1">
      <c r="A8" s="773" t="s">
        <v>39</v>
      </c>
      <c r="B8" s="773">
        <v>804</v>
      </c>
      <c r="C8" s="773">
        <v>2.2000000000000002</v>
      </c>
      <c r="D8" s="773">
        <v>20</v>
      </c>
    </row>
    <row r="9" spans="1:6" ht="13" thickBot="1">
      <c r="A9" s="771" t="s">
        <v>41</v>
      </c>
      <c r="B9" s="771">
        <v>592</v>
      </c>
      <c r="C9" s="771">
        <v>1.6</v>
      </c>
      <c r="D9" s="771">
        <v>15</v>
      </c>
    </row>
    <row r="10" spans="1:6" ht="13" thickBot="1">
      <c r="A10" s="773" t="s">
        <v>31</v>
      </c>
      <c r="B10" s="773">
        <v>480</v>
      </c>
      <c r="C10" s="773">
        <v>1.3</v>
      </c>
      <c r="D10" s="773">
        <v>13</v>
      </c>
    </row>
    <row r="11" spans="1:6" ht="13" thickBot="1">
      <c r="A11" s="771" t="s">
        <v>44</v>
      </c>
      <c r="B11" s="771">
        <v>470</v>
      </c>
      <c r="C11" s="771">
        <v>1.3</v>
      </c>
      <c r="D11" s="771">
        <v>22</v>
      </c>
    </row>
    <row r="12" spans="1:6" ht="13" thickBot="1">
      <c r="A12" s="773" t="s">
        <v>121</v>
      </c>
      <c r="B12" s="773">
        <v>427</v>
      </c>
      <c r="C12" s="773">
        <v>1.1000000000000001</v>
      </c>
      <c r="D12" s="773">
        <v>15</v>
      </c>
    </row>
    <row r="13" spans="1:6" ht="13" thickBot="1">
      <c r="A13" s="771" t="s">
        <v>34</v>
      </c>
      <c r="B13" s="771">
        <v>375</v>
      </c>
      <c r="C13" s="771">
        <v>1</v>
      </c>
      <c r="D13" s="771">
        <v>20</v>
      </c>
    </row>
    <row r="14" spans="1:6" ht="13" thickBot="1">
      <c r="A14" s="773" t="s">
        <v>117</v>
      </c>
      <c r="B14" s="773">
        <v>228</v>
      </c>
      <c r="C14" s="773">
        <v>0.6</v>
      </c>
      <c r="D14" s="773">
        <v>9</v>
      </c>
    </row>
    <row r="15" spans="1:6" ht="19.5" thickBot="1">
      <c r="A15" s="771" t="s">
        <v>118</v>
      </c>
      <c r="B15" s="771">
        <v>176</v>
      </c>
      <c r="C15" s="771">
        <v>0.5</v>
      </c>
      <c r="D15" s="771">
        <v>11</v>
      </c>
    </row>
    <row r="16" spans="1:6" ht="13" thickBot="1">
      <c r="A16" s="773" t="s">
        <v>40</v>
      </c>
      <c r="B16" s="773">
        <v>137</v>
      </c>
      <c r="C16" s="773">
        <v>0.4</v>
      </c>
      <c r="D16" s="773">
        <v>14</v>
      </c>
    </row>
    <row r="17" spans="1:4" ht="13" thickBot="1">
      <c r="A17" s="771" t="s">
        <v>42</v>
      </c>
      <c r="B17" s="771">
        <v>122</v>
      </c>
      <c r="C17" s="771">
        <v>0.3</v>
      </c>
      <c r="D17" s="771">
        <v>6</v>
      </c>
    </row>
    <row r="18" spans="1:4" ht="13" thickBot="1">
      <c r="A18" s="773" t="s">
        <v>33</v>
      </c>
      <c r="B18" s="773">
        <v>105</v>
      </c>
      <c r="C18" s="773">
        <v>0.3</v>
      </c>
      <c r="D18" s="773">
        <v>16</v>
      </c>
    </row>
    <row r="19" spans="1:4" ht="13" thickBot="1">
      <c r="A19" s="775" t="s">
        <v>0</v>
      </c>
      <c r="B19" s="776">
        <v>37194</v>
      </c>
      <c r="C19" s="775">
        <v>100</v>
      </c>
      <c r="D19" s="775">
        <v>45</v>
      </c>
    </row>
    <row r="20" spans="1:4">
      <c r="A20" s="579"/>
      <c r="B20" s="579">
        <f>SUM(B3:B18)-B19</f>
        <v>0</v>
      </c>
      <c r="C20" s="579">
        <f>SUM(C3:C18)-C19</f>
        <v>0</v>
      </c>
      <c r="D20" s="579"/>
    </row>
  </sheetData>
  <mergeCells count="1">
    <mergeCell ref="A1:D1"/>
  </mergeCells>
  <hyperlinks>
    <hyperlink ref="F1" r:id="rId1" xr:uid="{00000000-0004-0000-1400-000000000000}"/>
  </hyperlinks>
  <pageMargins left="0.7" right="0.7" top="0.78740157499999996" bottom="0.78740157499999996"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285"/>
  <sheetViews>
    <sheetView topLeftCell="A82" zoomScale="90" zoomScaleNormal="90" workbookViewId="0">
      <selection activeCell="J93" sqref="J93"/>
    </sheetView>
  </sheetViews>
  <sheetFormatPr baseColWidth="10" defaultRowHeight="12.5"/>
  <cols>
    <col min="1" max="1" width="40.81640625" customWidth="1"/>
    <col min="2" max="2" width="23.54296875" customWidth="1"/>
    <col min="3" max="3" width="27.81640625" bestFit="1" customWidth="1"/>
    <col min="5" max="5" width="16.7265625" customWidth="1"/>
    <col min="6" max="6" width="20.453125" customWidth="1"/>
    <col min="12" max="12" width="17.26953125" customWidth="1"/>
    <col min="13" max="13" width="30.81640625" customWidth="1"/>
    <col min="14" max="14" width="13.453125" customWidth="1"/>
    <col min="15" max="15" width="12.7265625" customWidth="1"/>
    <col min="16" max="16" width="13" customWidth="1"/>
    <col min="17" max="17" width="15.453125" customWidth="1"/>
    <col min="19" max="19" width="10.81640625" customWidth="1"/>
    <col min="20" max="20" width="43.1796875" customWidth="1"/>
    <col min="21" max="21" width="18.81640625" customWidth="1"/>
    <col min="22" max="22" width="14.453125" customWidth="1"/>
    <col min="23" max="23" width="13.453125" customWidth="1"/>
    <col min="24" max="24" width="16.54296875" customWidth="1"/>
    <col min="25" max="25" width="3" customWidth="1"/>
    <col min="26" max="26" width="3.54296875" customWidth="1"/>
    <col min="27" max="27" width="25.81640625" customWidth="1"/>
    <col min="28" max="28" width="13" customWidth="1"/>
    <col min="29" max="29" width="16.81640625" customWidth="1"/>
    <col min="30" max="30" width="12.453125" customWidth="1"/>
    <col min="31" max="31" width="16.1796875" customWidth="1"/>
  </cols>
  <sheetData>
    <row r="1" spans="1:31" ht="14.5" customHeight="1">
      <c r="A1" s="254" t="s">
        <v>483</v>
      </c>
      <c r="B1" s="111"/>
      <c r="C1" s="111"/>
      <c r="D1" s="111"/>
      <c r="E1" s="111"/>
      <c r="F1" s="111"/>
      <c r="G1" s="111"/>
      <c r="L1" s="1263"/>
      <c r="M1" s="1263"/>
      <c r="N1" s="1263"/>
      <c r="S1" s="27" t="s">
        <v>143</v>
      </c>
    </row>
    <row r="2" spans="1:31" ht="14.5" customHeight="1">
      <c r="A2" s="111" t="s">
        <v>132</v>
      </c>
      <c r="B2" s="111" t="s">
        <v>357</v>
      </c>
      <c r="C2" s="111" t="s">
        <v>358</v>
      </c>
      <c r="D2" s="111" t="s">
        <v>133</v>
      </c>
      <c r="E2" s="111"/>
      <c r="F2" s="111" t="s">
        <v>134</v>
      </c>
      <c r="G2" s="111"/>
      <c r="L2" s="1218" t="s">
        <v>466</v>
      </c>
      <c r="M2" s="1254"/>
      <c r="N2" s="1254"/>
    </row>
    <row r="3" spans="1:31" ht="15" thickBot="1">
      <c r="A3" s="111"/>
      <c r="B3" s="111"/>
      <c r="C3" s="111"/>
      <c r="D3" s="111" t="s">
        <v>135</v>
      </c>
      <c r="E3" s="111" t="s">
        <v>136</v>
      </c>
      <c r="F3" s="111" t="s">
        <v>359</v>
      </c>
      <c r="G3" s="111" t="s">
        <v>360</v>
      </c>
      <c r="L3" s="1218" t="s">
        <v>264</v>
      </c>
      <c r="M3" s="1254"/>
      <c r="N3" s="1254"/>
    </row>
    <row r="4" spans="1:31" ht="67" customHeight="1">
      <c r="A4" s="111"/>
      <c r="B4" s="111" t="s">
        <v>137</v>
      </c>
      <c r="C4" s="111"/>
      <c r="D4" s="111" t="s">
        <v>4</v>
      </c>
      <c r="E4" s="111" t="s">
        <v>138</v>
      </c>
      <c r="F4" s="111" t="s">
        <v>4</v>
      </c>
      <c r="G4" s="111"/>
      <c r="L4" s="1220" t="s">
        <v>144</v>
      </c>
      <c r="M4" s="596" t="s">
        <v>266</v>
      </c>
      <c r="N4" s="597" t="s">
        <v>467</v>
      </c>
      <c r="S4" s="1270" t="s">
        <v>455</v>
      </c>
      <c r="T4" s="1271"/>
      <c r="U4" s="10"/>
      <c r="V4" s="10"/>
      <c r="W4" s="10"/>
      <c r="X4" s="10"/>
      <c r="AA4" s="393" t="s">
        <v>607</v>
      </c>
    </row>
    <row r="5" spans="1:31" ht="15" thickBot="1">
      <c r="A5" s="111" t="s">
        <v>19</v>
      </c>
      <c r="B5" s="112">
        <v>203004</v>
      </c>
      <c r="C5" s="112">
        <v>511420</v>
      </c>
      <c r="D5" s="111">
        <v>39.700000000000003</v>
      </c>
      <c r="E5" s="112">
        <v>18339</v>
      </c>
      <c r="F5" s="111">
        <v>1.4</v>
      </c>
      <c r="G5" s="111">
        <v>3.1</v>
      </c>
      <c r="L5" s="1222"/>
      <c r="M5" s="598" t="s">
        <v>267</v>
      </c>
      <c r="N5" s="599" t="s">
        <v>267</v>
      </c>
      <c r="S5" s="1272" t="s">
        <v>456</v>
      </c>
      <c r="T5" s="1272" t="s">
        <v>457</v>
      </c>
      <c r="U5" s="1275" t="s">
        <v>458</v>
      </c>
      <c r="V5" s="1276"/>
      <c r="W5" s="1276"/>
      <c r="X5" s="1276"/>
      <c r="AA5" s="1283" t="s">
        <v>608</v>
      </c>
      <c r="AB5" s="1278" t="s">
        <v>587</v>
      </c>
      <c r="AC5" s="1279"/>
      <c r="AD5" s="1279"/>
      <c r="AE5" s="1279"/>
    </row>
    <row r="6" spans="1:31" ht="14.5">
      <c r="A6" s="111" t="s">
        <v>6</v>
      </c>
      <c r="B6" s="112">
        <v>190518</v>
      </c>
      <c r="C6" s="112">
        <v>625161</v>
      </c>
      <c r="D6" s="111">
        <v>30.5</v>
      </c>
      <c r="E6" s="112">
        <v>14569</v>
      </c>
      <c r="F6" s="111">
        <v>-0.1</v>
      </c>
      <c r="G6" s="111">
        <v>2.1</v>
      </c>
      <c r="L6" s="1286" t="s">
        <v>601</v>
      </c>
      <c r="M6" s="1254"/>
      <c r="N6" s="1254"/>
      <c r="S6" s="1273"/>
      <c r="T6" s="1273"/>
      <c r="U6" s="1268" t="s">
        <v>19</v>
      </c>
      <c r="V6" s="1277"/>
      <c r="W6" s="1268" t="s">
        <v>0</v>
      </c>
      <c r="X6" s="1269"/>
      <c r="AA6" s="1284"/>
      <c r="AB6" s="1280" t="s">
        <v>19</v>
      </c>
      <c r="AC6" s="1280"/>
      <c r="AD6" s="1281" t="s">
        <v>0</v>
      </c>
      <c r="AE6" s="1282"/>
    </row>
    <row r="7" spans="1:31" ht="14.5">
      <c r="A7" s="111" t="s">
        <v>31</v>
      </c>
      <c r="B7" s="112">
        <v>14634</v>
      </c>
      <c r="C7" s="112">
        <v>147057</v>
      </c>
      <c r="D7" s="111">
        <v>10</v>
      </c>
      <c r="E7" s="112">
        <v>4015</v>
      </c>
      <c r="F7" s="111">
        <v>-1.2</v>
      </c>
      <c r="G7" s="111">
        <v>2.4</v>
      </c>
      <c r="L7" s="595" t="s">
        <v>19</v>
      </c>
      <c r="M7" s="594">
        <v>221469118</v>
      </c>
      <c r="N7" s="594">
        <v>198548669</v>
      </c>
      <c r="S7" s="1273"/>
      <c r="T7" s="1273"/>
      <c r="U7" s="250" t="s">
        <v>459</v>
      </c>
      <c r="V7" s="249" t="s">
        <v>460</v>
      </c>
      <c r="W7" s="250" t="s">
        <v>459</v>
      </c>
      <c r="X7" s="249" t="s">
        <v>460</v>
      </c>
      <c r="AA7" s="1284"/>
      <c r="AB7" s="394" t="s">
        <v>459</v>
      </c>
      <c r="AC7" s="394" t="s">
        <v>460</v>
      </c>
      <c r="AD7" s="394" t="s">
        <v>459</v>
      </c>
      <c r="AE7" s="395" t="s">
        <v>460</v>
      </c>
    </row>
    <row r="8" spans="1:31" ht="14.5">
      <c r="A8" s="111" t="s">
        <v>117</v>
      </c>
      <c r="B8" s="112">
        <v>12912</v>
      </c>
      <c r="C8" s="112">
        <v>73722</v>
      </c>
      <c r="D8" s="111">
        <v>17.5</v>
      </c>
      <c r="E8" s="112">
        <v>5140</v>
      </c>
      <c r="F8" s="111">
        <v>2</v>
      </c>
      <c r="G8" s="111">
        <v>0.6</v>
      </c>
      <c r="L8" s="595" t="s">
        <v>6</v>
      </c>
      <c r="M8" s="594">
        <v>189628275</v>
      </c>
      <c r="N8" s="594">
        <v>211849947</v>
      </c>
      <c r="S8" s="1274"/>
      <c r="T8" s="1274"/>
      <c r="U8" s="250" t="s">
        <v>461</v>
      </c>
      <c r="V8" s="249" t="s">
        <v>138</v>
      </c>
      <c r="W8" s="251" t="s">
        <v>461</v>
      </c>
      <c r="X8" s="249" t="s">
        <v>138</v>
      </c>
      <c r="AA8" s="1285"/>
      <c r="AB8" s="394" t="s">
        <v>609</v>
      </c>
      <c r="AC8" s="394" t="s">
        <v>150</v>
      </c>
      <c r="AD8" s="394" t="s">
        <v>609</v>
      </c>
      <c r="AE8" s="395" t="s">
        <v>150</v>
      </c>
    </row>
    <row r="9" spans="1:31" ht="14.5">
      <c r="A9" s="111" t="s">
        <v>33</v>
      </c>
      <c r="B9" s="112">
        <v>21439</v>
      </c>
      <c r="C9" s="112">
        <v>34294</v>
      </c>
      <c r="D9" s="111">
        <v>62.5</v>
      </c>
      <c r="E9" s="112">
        <v>31390</v>
      </c>
      <c r="F9" s="111">
        <v>0.9</v>
      </c>
      <c r="G9" s="111">
        <v>5</v>
      </c>
      <c r="L9" s="595" t="s">
        <v>31</v>
      </c>
      <c r="M9" s="594">
        <v>15801833</v>
      </c>
      <c r="N9" s="594">
        <v>16011338</v>
      </c>
      <c r="S9">
        <v>245</v>
      </c>
      <c r="T9" t="s">
        <v>462</v>
      </c>
      <c r="U9" s="252">
        <v>36688777880</v>
      </c>
      <c r="V9" s="252">
        <v>205172279720</v>
      </c>
      <c r="W9" s="252">
        <v>428316459798</v>
      </c>
      <c r="X9" s="252">
        <v>1327779851604</v>
      </c>
      <c r="AA9" s="392" t="s">
        <v>606</v>
      </c>
      <c r="AB9">
        <v>34517567.700000003</v>
      </c>
      <c r="AC9">
        <v>189991947.57100001</v>
      </c>
      <c r="AD9">
        <v>404790975.79500002</v>
      </c>
      <c r="AE9">
        <v>1205044980.6270001</v>
      </c>
    </row>
    <row r="10" spans="1:31" ht="14.5">
      <c r="A10" s="111" t="s">
        <v>34</v>
      </c>
      <c r="B10" s="112">
        <v>52470</v>
      </c>
      <c r="C10" s="112">
        <v>120332</v>
      </c>
      <c r="D10" s="111">
        <v>43.6</v>
      </c>
      <c r="E10" s="112">
        <v>28498</v>
      </c>
      <c r="F10" s="111">
        <v>-1.7</v>
      </c>
      <c r="G10" s="111">
        <v>5.3</v>
      </c>
      <c r="L10" s="595" t="s">
        <v>117</v>
      </c>
      <c r="M10" s="594">
        <v>13537840</v>
      </c>
      <c r="N10" s="594">
        <v>20628790</v>
      </c>
    </row>
    <row r="11" spans="1:31" ht="14.5">
      <c r="A11" s="111" t="s">
        <v>35</v>
      </c>
      <c r="B11" s="112">
        <v>64512</v>
      </c>
      <c r="C11" s="112">
        <v>292016</v>
      </c>
      <c r="D11" s="111">
        <v>22.1</v>
      </c>
      <c r="E11" s="112">
        <v>10296</v>
      </c>
      <c r="F11" s="111">
        <v>2</v>
      </c>
      <c r="G11" s="111">
        <v>2.4</v>
      </c>
      <c r="L11" s="595" t="s">
        <v>33</v>
      </c>
      <c r="M11" s="594">
        <v>16013669</v>
      </c>
      <c r="N11" s="594">
        <v>15944272</v>
      </c>
      <c r="S11" t="s">
        <v>463</v>
      </c>
    </row>
    <row r="12" spans="1:31" ht="14.5">
      <c r="A12" s="111" t="s">
        <v>118</v>
      </c>
      <c r="B12" s="112">
        <v>7214</v>
      </c>
      <c r="C12" s="112">
        <v>44914</v>
      </c>
      <c r="D12" s="111">
        <v>16.100000000000001</v>
      </c>
      <c r="E12" s="112">
        <v>4482</v>
      </c>
      <c r="F12" s="111">
        <v>0</v>
      </c>
      <c r="G12" s="111">
        <v>1.9</v>
      </c>
      <c r="L12" s="595" t="s">
        <v>34</v>
      </c>
      <c r="M12" s="594">
        <v>42537521</v>
      </c>
      <c r="N12" s="594">
        <v>65814030</v>
      </c>
      <c r="S12" t="s">
        <v>464</v>
      </c>
      <c r="AA12" s="24" t="s">
        <v>610</v>
      </c>
    </row>
    <row r="13" spans="1:31" ht="14.5">
      <c r="A13" s="111" t="s">
        <v>119</v>
      </c>
      <c r="B13" s="112">
        <v>85745</v>
      </c>
      <c r="C13" s="112">
        <v>296164</v>
      </c>
      <c r="D13" s="111">
        <v>29</v>
      </c>
      <c r="E13" s="112">
        <v>10742</v>
      </c>
      <c r="F13" s="111">
        <v>-2.4</v>
      </c>
      <c r="G13" s="111">
        <v>1.4</v>
      </c>
      <c r="L13" s="595" t="s">
        <v>35</v>
      </c>
      <c r="M13" s="594">
        <v>68791364</v>
      </c>
      <c r="N13" s="594">
        <v>119548490</v>
      </c>
      <c r="S13" t="s">
        <v>465</v>
      </c>
    </row>
    <row r="14" spans="1:31" ht="52.5">
      <c r="A14" s="111" t="s">
        <v>120</v>
      </c>
      <c r="B14" s="112">
        <v>196158</v>
      </c>
      <c r="C14" s="112">
        <v>705066</v>
      </c>
      <c r="D14" s="111">
        <v>27.8</v>
      </c>
      <c r="E14" s="112">
        <v>10939</v>
      </c>
      <c r="F14" s="111">
        <v>3.1</v>
      </c>
      <c r="G14" s="111">
        <v>1.4</v>
      </c>
      <c r="L14" s="595" t="s">
        <v>118</v>
      </c>
      <c r="M14" s="594">
        <v>9577720</v>
      </c>
      <c r="N14" s="594">
        <v>7562141</v>
      </c>
      <c r="AA14" s="577" t="s">
        <v>607</v>
      </c>
    </row>
    <row r="15" spans="1:31" ht="14.5">
      <c r="A15" s="111" t="s">
        <v>39</v>
      </c>
      <c r="B15" s="112">
        <v>59891</v>
      </c>
      <c r="C15" s="112">
        <v>149148</v>
      </c>
      <c r="D15" s="111">
        <v>40.200000000000003</v>
      </c>
      <c r="E15" s="112">
        <v>14662</v>
      </c>
      <c r="F15" s="111">
        <v>9.1999999999999993</v>
      </c>
      <c r="G15" s="111">
        <v>3</v>
      </c>
      <c r="L15" s="595" t="s">
        <v>119</v>
      </c>
      <c r="M15" s="594">
        <v>85626056</v>
      </c>
      <c r="N15" s="594">
        <v>105368584</v>
      </c>
      <c r="AA15" s="1260" t="s">
        <v>608</v>
      </c>
      <c r="AB15" s="1255" t="s">
        <v>717</v>
      </c>
      <c r="AC15" s="1256"/>
      <c r="AD15" s="1256"/>
      <c r="AE15" s="1256"/>
    </row>
    <row r="16" spans="1:31" ht="14.5">
      <c r="A16" s="111" t="s">
        <v>40</v>
      </c>
      <c r="B16" s="112">
        <v>15752</v>
      </c>
      <c r="C16" s="112">
        <v>35961</v>
      </c>
      <c r="D16" s="111">
        <v>43.8</v>
      </c>
      <c r="E16" s="112">
        <v>15903</v>
      </c>
      <c r="F16" s="111">
        <v>-4.7</v>
      </c>
      <c r="G16" s="111">
        <v>1.3</v>
      </c>
      <c r="L16" s="595" t="s">
        <v>120</v>
      </c>
      <c r="M16" s="594">
        <v>201895848</v>
      </c>
      <c r="N16" s="594">
        <v>262879546</v>
      </c>
      <c r="S16" s="24" t="s">
        <v>484</v>
      </c>
      <c r="U16" s="285">
        <f>V9-M7</f>
        <v>204950810602</v>
      </c>
      <c r="AA16" s="1261"/>
      <c r="AB16" s="1257" t="s">
        <v>19</v>
      </c>
      <c r="AC16" s="1257"/>
      <c r="AD16" s="1258" t="s">
        <v>0</v>
      </c>
      <c r="AE16" s="1259"/>
    </row>
    <row r="17" spans="1:31" ht="14.5">
      <c r="A17" s="111" t="s">
        <v>41</v>
      </c>
      <c r="B17" s="112">
        <v>40486</v>
      </c>
      <c r="C17" s="112">
        <v>126364</v>
      </c>
      <c r="D17" s="111">
        <v>32</v>
      </c>
      <c r="E17" s="112">
        <v>9928</v>
      </c>
      <c r="F17" s="111">
        <v>-1.9</v>
      </c>
      <c r="G17" s="111">
        <v>5.7</v>
      </c>
      <c r="L17" s="595" t="s">
        <v>39</v>
      </c>
      <c r="M17" s="594">
        <v>53989401</v>
      </c>
      <c r="N17" s="594">
        <v>41776638</v>
      </c>
      <c r="AA17" s="1261"/>
      <c r="AB17" s="575" t="s">
        <v>459</v>
      </c>
      <c r="AC17" s="575" t="s">
        <v>460</v>
      </c>
      <c r="AD17" s="575" t="s">
        <v>459</v>
      </c>
      <c r="AE17" s="576" t="s">
        <v>460</v>
      </c>
    </row>
    <row r="18" spans="1:31" ht="14.5">
      <c r="A18" s="111" t="s">
        <v>42</v>
      </c>
      <c r="B18" s="112">
        <v>16560</v>
      </c>
      <c r="C18" s="112">
        <v>63504</v>
      </c>
      <c r="D18" s="111">
        <v>26.1</v>
      </c>
      <c r="E18" s="112">
        <v>7499</v>
      </c>
      <c r="F18" s="111">
        <v>6.9</v>
      </c>
      <c r="G18" s="111">
        <v>2.7</v>
      </c>
      <c r="L18" s="595" t="s">
        <v>40</v>
      </c>
      <c r="M18" s="594">
        <v>15029763</v>
      </c>
      <c r="N18" s="594">
        <v>16059287</v>
      </c>
      <c r="AA18" s="1262"/>
      <c r="AB18" s="575" t="s">
        <v>609</v>
      </c>
      <c r="AC18" s="575" t="s">
        <v>150</v>
      </c>
      <c r="AD18" s="575" t="s">
        <v>609</v>
      </c>
      <c r="AE18" s="576" t="s">
        <v>150</v>
      </c>
    </row>
    <row r="19" spans="1:31" ht="14.5">
      <c r="A19" s="111" t="s">
        <v>121</v>
      </c>
      <c r="B19" s="112">
        <v>21322</v>
      </c>
      <c r="C19" s="112">
        <v>97074</v>
      </c>
      <c r="D19" s="111">
        <v>22</v>
      </c>
      <c r="E19" s="112">
        <v>7361</v>
      </c>
      <c r="F19" s="111">
        <v>-3.1</v>
      </c>
      <c r="G19" s="111">
        <v>1.6</v>
      </c>
      <c r="L19" s="595" t="s">
        <v>41</v>
      </c>
      <c r="M19" s="594">
        <v>44839407</v>
      </c>
      <c r="N19" s="594">
        <v>32328022</v>
      </c>
      <c r="AA19" s="578" t="s">
        <v>606</v>
      </c>
      <c r="AB19">
        <v>36346080.891000003</v>
      </c>
      <c r="AC19">
        <v>221665387.60499999</v>
      </c>
      <c r="AD19">
        <v>418563117.23699999</v>
      </c>
      <c r="AE19">
        <v>1375390923.8800001</v>
      </c>
    </row>
    <row r="20" spans="1:31" ht="14.5">
      <c r="A20" s="111" t="s">
        <v>44</v>
      </c>
      <c r="B20" s="112">
        <v>15469</v>
      </c>
      <c r="C20" s="112">
        <v>63804</v>
      </c>
      <c r="D20" s="111">
        <v>24.2</v>
      </c>
      <c r="E20" s="112">
        <v>7218</v>
      </c>
      <c r="F20" s="111">
        <v>2.1</v>
      </c>
      <c r="G20" s="111">
        <v>3.4</v>
      </c>
      <c r="L20" s="595" t="s">
        <v>42</v>
      </c>
      <c r="M20" s="594">
        <v>19192550</v>
      </c>
      <c r="N20" s="594">
        <v>19043530</v>
      </c>
      <c r="S20" s="749"/>
      <c r="T20" s="749"/>
      <c r="U20" s="749"/>
    </row>
    <row r="21" spans="1:31" ht="14.5">
      <c r="A21" s="111" t="s">
        <v>139</v>
      </c>
      <c r="B21" s="112">
        <v>1018085</v>
      </c>
      <c r="C21" s="112">
        <v>3386000</v>
      </c>
      <c r="D21" s="111">
        <v>30.1</v>
      </c>
      <c r="E21" s="112">
        <v>12263</v>
      </c>
      <c r="F21" s="111">
        <v>1.1000000000000001</v>
      </c>
      <c r="G21" s="111">
        <v>2.5</v>
      </c>
      <c r="L21" s="595" t="s">
        <v>121</v>
      </c>
      <c r="M21" s="594">
        <v>22913740</v>
      </c>
      <c r="N21" s="594">
        <v>27679900</v>
      </c>
      <c r="S21" s="749"/>
      <c r="T21" s="749"/>
      <c r="U21" s="749"/>
      <c r="AA21" s="573" t="s">
        <v>718</v>
      </c>
    </row>
    <row r="22" spans="1:31" ht="14.5">
      <c r="A22" s="111" t="s">
        <v>361</v>
      </c>
      <c r="B22" s="112">
        <v>1317440</v>
      </c>
      <c r="C22" s="112">
        <v>3386000</v>
      </c>
      <c r="D22" s="111">
        <v>38.9</v>
      </c>
      <c r="E22" s="112">
        <v>15869</v>
      </c>
      <c r="F22" s="111">
        <v>3</v>
      </c>
      <c r="G22" s="111">
        <v>3</v>
      </c>
      <c r="L22" s="595" t="s">
        <v>44</v>
      </c>
      <c r="M22" s="594">
        <v>16992132</v>
      </c>
      <c r="N22" s="594">
        <v>13654434</v>
      </c>
      <c r="S22" s="749"/>
      <c r="T22" s="749"/>
      <c r="U22" s="749"/>
    </row>
    <row r="23" spans="1:31" ht="14.5">
      <c r="A23" s="111" t="s">
        <v>140</v>
      </c>
      <c r="B23" s="112">
        <v>925443</v>
      </c>
      <c r="C23" s="112">
        <v>2907096</v>
      </c>
      <c r="D23" s="111">
        <v>31.8</v>
      </c>
      <c r="E23" s="112">
        <v>13133</v>
      </c>
      <c r="F23" s="111">
        <v>1.1000000000000001</v>
      </c>
      <c r="G23" s="111">
        <v>2.4</v>
      </c>
      <c r="L23" s="253" t="s">
        <v>469</v>
      </c>
      <c r="M23">
        <f>SUM(M7:M22)</f>
        <v>1037836237</v>
      </c>
      <c r="S23" s="749"/>
      <c r="T23" s="749"/>
      <c r="U23" s="749"/>
    </row>
    <row r="24" spans="1:31" ht="14.5">
      <c r="A24" s="111" t="s">
        <v>141</v>
      </c>
      <c r="B24" s="112">
        <v>92641</v>
      </c>
      <c r="C24" s="112">
        <v>356254</v>
      </c>
      <c r="D24" s="111">
        <v>26</v>
      </c>
      <c r="E24" s="112">
        <v>7381</v>
      </c>
      <c r="F24" s="111">
        <v>0.9</v>
      </c>
      <c r="G24" s="111">
        <v>3.6</v>
      </c>
      <c r="S24" s="749"/>
      <c r="T24" s="749"/>
      <c r="U24" s="749"/>
    </row>
    <row r="25" spans="1:31" ht="14.5">
      <c r="A25" s="111" t="s">
        <v>362</v>
      </c>
      <c r="B25" s="111"/>
      <c r="C25" s="111"/>
      <c r="D25" s="111"/>
      <c r="E25" s="111"/>
      <c r="F25" s="111"/>
      <c r="G25" s="111"/>
      <c r="S25" s="749"/>
      <c r="T25" s="749"/>
      <c r="U25" s="749"/>
      <c r="AA25" s="579">
        <v>221665387605</v>
      </c>
      <c r="AE25" s="579">
        <v>1375390923880</v>
      </c>
    </row>
    <row r="26" spans="1:31" ht="14.5">
      <c r="A26" s="111" t="s">
        <v>363</v>
      </c>
      <c r="B26" s="111"/>
      <c r="C26" s="111"/>
      <c r="D26" s="111"/>
      <c r="E26" s="111"/>
      <c r="F26" s="111"/>
      <c r="G26" s="111"/>
      <c r="S26" s="749"/>
      <c r="T26" s="749"/>
      <c r="U26" s="749"/>
      <c r="AA26" s="579">
        <v>11110295</v>
      </c>
      <c r="AE26">
        <v>83129285</v>
      </c>
    </row>
    <row r="27" spans="1:31" ht="14.5">
      <c r="A27" s="111" t="s">
        <v>364</v>
      </c>
      <c r="B27" s="111"/>
      <c r="C27" s="111"/>
      <c r="D27" s="111"/>
      <c r="E27" s="111"/>
      <c r="F27" s="111"/>
      <c r="G27" s="111"/>
      <c r="S27" s="749"/>
      <c r="T27" s="749"/>
      <c r="U27" s="749"/>
      <c r="AA27">
        <f>QUOTIENT(AA25,AA26)</f>
        <v>19951</v>
      </c>
      <c r="AE27">
        <f>QUOTIENT(AE25,AE26)</f>
        <v>16545</v>
      </c>
    </row>
    <row r="28" spans="1:31" ht="14.5">
      <c r="A28" s="111" t="s">
        <v>142</v>
      </c>
      <c r="B28" s="111"/>
      <c r="C28" s="111"/>
      <c r="D28" s="111"/>
      <c r="E28" s="111"/>
      <c r="F28" s="111"/>
      <c r="G28" s="111"/>
      <c r="N28" s="122"/>
      <c r="S28" s="749"/>
      <c r="T28" s="749"/>
      <c r="U28" s="749"/>
    </row>
    <row r="29" spans="1:31" ht="14.5">
      <c r="A29" s="111" t="s">
        <v>354</v>
      </c>
      <c r="B29" s="111"/>
      <c r="C29" s="111"/>
      <c r="D29" s="111"/>
      <c r="E29" s="111"/>
      <c r="F29" s="111"/>
      <c r="G29" s="111"/>
      <c r="L29" s="604" t="s">
        <v>180</v>
      </c>
      <c r="M29" s="601">
        <v>337566632</v>
      </c>
      <c r="N29" s="601">
        <v>34431473</v>
      </c>
      <c r="S29" s="749"/>
      <c r="T29" s="749"/>
      <c r="U29" s="749"/>
    </row>
    <row r="30" spans="1:31">
      <c r="L30" s="604" t="s">
        <v>468</v>
      </c>
      <c r="M30" s="601">
        <v>169123</v>
      </c>
      <c r="N30" s="601">
        <v>186919</v>
      </c>
      <c r="S30" s="749"/>
      <c r="T30" s="749"/>
      <c r="U30" s="749"/>
    </row>
    <row r="31" spans="1:31" ht="14.5">
      <c r="A31" s="254" t="s">
        <v>365</v>
      </c>
      <c r="B31" s="113"/>
      <c r="C31" s="113"/>
      <c r="D31" s="113"/>
      <c r="E31" s="113"/>
      <c r="F31" s="113"/>
      <c r="L31" s="602" t="s">
        <v>122</v>
      </c>
      <c r="M31" s="600"/>
      <c r="N31" s="600"/>
      <c r="S31" s="749"/>
      <c r="T31" s="749"/>
      <c r="U31" s="749"/>
    </row>
    <row r="32" spans="1:31" ht="58">
      <c r="A32" s="113" t="s">
        <v>144</v>
      </c>
      <c r="B32" s="113" t="s">
        <v>145</v>
      </c>
      <c r="C32" s="113"/>
      <c r="D32" s="113" t="s">
        <v>146</v>
      </c>
      <c r="E32" s="113"/>
      <c r="F32" s="114" t="s">
        <v>147</v>
      </c>
      <c r="L32" s="579"/>
      <c r="M32" s="579"/>
      <c r="N32" s="122"/>
      <c r="S32" s="749"/>
      <c r="T32" s="749"/>
      <c r="U32" s="749"/>
    </row>
    <row r="33" spans="1:18" ht="14.5">
      <c r="A33" s="113"/>
      <c r="B33" s="113" t="s">
        <v>148</v>
      </c>
      <c r="C33" s="113" t="s">
        <v>149</v>
      </c>
      <c r="D33" s="113" t="s">
        <v>148</v>
      </c>
      <c r="E33" s="113" t="s">
        <v>149</v>
      </c>
      <c r="F33" s="113" t="s">
        <v>4</v>
      </c>
      <c r="L33" s="603" t="s">
        <v>735</v>
      </c>
      <c r="M33" s="600"/>
      <c r="N33" s="600"/>
    </row>
    <row r="34" spans="1:18" ht="14.5">
      <c r="A34" s="113"/>
      <c r="B34" s="113" t="s">
        <v>150</v>
      </c>
      <c r="C34" s="113" t="s">
        <v>151</v>
      </c>
      <c r="D34" s="113" t="s">
        <v>150</v>
      </c>
      <c r="E34" s="113" t="s">
        <v>151</v>
      </c>
      <c r="F34" s="113"/>
      <c r="L34" s="605" t="s">
        <v>736</v>
      </c>
      <c r="N34" s="122"/>
    </row>
    <row r="35" spans="1:18" ht="14.5">
      <c r="A35" s="113" t="s">
        <v>152</v>
      </c>
      <c r="B35" s="115">
        <v>370701858</v>
      </c>
      <c r="C35" s="113">
        <v>2.6</v>
      </c>
      <c r="D35" s="115">
        <v>203528511</v>
      </c>
      <c r="E35" s="113">
        <v>2.2999999999999998</v>
      </c>
      <c r="F35" s="113">
        <v>54.9</v>
      </c>
      <c r="H35">
        <f>D35/B35</f>
        <v>0.54903558373856332</v>
      </c>
      <c r="N35" s="122"/>
    </row>
    <row r="36" spans="1:18" ht="14.5">
      <c r="A36" s="113" t="s">
        <v>153</v>
      </c>
      <c r="B36" s="115">
        <v>376053985</v>
      </c>
      <c r="C36" s="113">
        <v>1.7</v>
      </c>
      <c r="D36" s="115">
        <v>199446266</v>
      </c>
      <c r="E36" s="113">
        <v>1.4</v>
      </c>
      <c r="F36" s="113">
        <v>53</v>
      </c>
      <c r="N36" s="122"/>
    </row>
    <row r="37" spans="1:18" ht="14.5">
      <c r="A37" s="113" t="s">
        <v>31</v>
      </c>
      <c r="B37" s="115">
        <v>25978158</v>
      </c>
      <c r="C37" s="113">
        <v>3.2</v>
      </c>
      <c r="D37" s="115">
        <v>14545943</v>
      </c>
      <c r="E37" s="113">
        <v>0.8</v>
      </c>
      <c r="F37" s="113">
        <v>56</v>
      </c>
      <c r="L37" s="1263" t="s">
        <v>504</v>
      </c>
      <c r="M37" s="1264"/>
      <c r="N37" s="1264"/>
      <c r="O37" s="1264"/>
      <c r="P37" s="1264"/>
      <c r="Q37" s="1264"/>
      <c r="R37" s="1264"/>
    </row>
    <row r="38" spans="1:18" ht="14.5">
      <c r="A38" s="113" t="s">
        <v>117</v>
      </c>
      <c r="B38" s="115">
        <v>27043146</v>
      </c>
      <c r="C38" s="113">
        <v>2.9</v>
      </c>
      <c r="D38" s="115">
        <v>7752619</v>
      </c>
      <c r="E38" s="113">
        <v>5.3</v>
      </c>
      <c r="F38" s="113">
        <v>28.7</v>
      </c>
      <c r="L38" s="1263" t="s">
        <v>505</v>
      </c>
      <c r="M38" s="1264"/>
      <c r="N38" s="1264"/>
      <c r="O38" s="1264"/>
      <c r="P38" s="1264"/>
      <c r="Q38" s="1264"/>
      <c r="R38" s="1264"/>
    </row>
    <row r="39" spans="1:18" ht="15" thickBot="1">
      <c r="A39" s="113" t="s">
        <v>33</v>
      </c>
      <c r="B39" s="115">
        <v>37294035</v>
      </c>
      <c r="C39" s="113">
        <v>4</v>
      </c>
      <c r="D39" s="115">
        <v>23709755</v>
      </c>
      <c r="E39" s="113">
        <v>3.2</v>
      </c>
      <c r="F39" s="113">
        <v>63.6</v>
      </c>
      <c r="L39" s="1263" t="s">
        <v>0</v>
      </c>
      <c r="M39" s="1264"/>
      <c r="N39" s="1264"/>
      <c r="O39" s="1264"/>
      <c r="P39" s="1264"/>
      <c r="Q39" s="1264"/>
      <c r="R39" s="1264"/>
    </row>
    <row r="40" spans="1:18" ht="57.65" customHeight="1">
      <c r="A40" s="113" t="s">
        <v>34</v>
      </c>
      <c r="B40" s="115">
        <v>79745883</v>
      </c>
      <c r="C40" s="113">
        <v>2</v>
      </c>
      <c r="D40" s="115">
        <v>24990432</v>
      </c>
      <c r="E40" s="113">
        <v>3.6</v>
      </c>
      <c r="F40" s="113">
        <v>31.3</v>
      </c>
      <c r="L40" s="1265" t="s">
        <v>506</v>
      </c>
      <c r="M40" s="247" t="s">
        <v>487</v>
      </c>
      <c r="N40" s="247" t="s">
        <v>269</v>
      </c>
      <c r="O40" s="247" t="s">
        <v>507</v>
      </c>
      <c r="P40" s="247" t="s">
        <v>145</v>
      </c>
      <c r="Q40" s="247" t="s">
        <v>508</v>
      </c>
      <c r="R40" s="248" t="s">
        <v>146</v>
      </c>
    </row>
    <row r="41" spans="1:18" ht="15" thickBot="1">
      <c r="A41" s="113" t="s">
        <v>35</v>
      </c>
      <c r="B41" s="115">
        <v>121349986</v>
      </c>
      <c r="C41" s="113">
        <v>4.7</v>
      </c>
      <c r="D41" s="115">
        <v>64737692</v>
      </c>
      <c r="E41" s="113">
        <v>6.1</v>
      </c>
      <c r="F41" s="113">
        <v>53.3</v>
      </c>
      <c r="L41" s="1266"/>
      <c r="M41" s="125" t="s">
        <v>24</v>
      </c>
      <c r="N41" s="125" t="s">
        <v>24</v>
      </c>
      <c r="O41" s="125" t="s">
        <v>267</v>
      </c>
      <c r="P41" s="125" t="s">
        <v>267</v>
      </c>
      <c r="Q41" s="125" t="s">
        <v>267</v>
      </c>
      <c r="R41" s="126" t="s">
        <v>267</v>
      </c>
    </row>
    <row r="42" spans="1:18" ht="14.5">
      <c r="A42" s="113" t="s">
        <v>118</v>
      </c>
      <c r="B42" s="115">
        <v>14912025</v>
      </c>
      <c r="C42" s="113">
        <v>-6.6</v>
      </c>
      <c r="D42" s="115">
        <v>4713157</v>
      </c>
      <c r="E42" s="113">
        <v>-11.1</v>
      </c>
      <c r="F42" s="113">
        <v>31.6</v>
      </c>
      <c r="L42" s="1267" t="s">
        <v>85</v>
      </c>
      <c r="M42" s="1264"/>
      <c r="N42" s="1264"/>
      <c r="O42" s="1264"/>
      <c r="P42" s="1264"/>
      <c r="Q42" s="1264"/>
      <c r="R42" s="1264"/>
    </row>
    <row r="43" spans="1:18" ht="14.5">
      <c r="A43" s="113" t="s">
        <v>119</v>
      </c>
      <c r="B43" s="115">
        <v>217867231</v>
      </c>
      <c r="C43" s="113">
        <v>1.9</v>
      </c>
      <c r="D43" s="115">
        <v>103914253</v>
      </c>
      <c r="E43" s="113">
        <v>4.0999999999999996</v>
      </c>
      <c r="F43" s="113">
        <v>47.7</v>
      </c>
      <c r="L43" s="124" t="s">
        <v>192</v>
      </c>
      <c r="M43" s="122">
        <v>45815</v>
      </c>
      <c r="N43" s="122">
        <v>6383046</v>
      </c>
      <c r="O43" s="122">
        <v>318838981</v>
      </c>
      <c r="P43" s="122">
        <v>1938254955</v>
      </c>
      <c r="Q43" s="122">
        <v>995546658</v>
      </c>
      <c r="R43" s="122">
        <v>942708298</v>
      </c>
    </row>
    <row r="44" spans="1:18" ht="14.5">
      <c r="A44" s="113" t="s">
        <v>120</v>
      </c>
      <c r="B44" s="115">
        <v>357840066</v>
      </c>
      <c r="C44" s="113">
        <v>2.2000000000000002</v>
      </c>
      <c r="D44" s="115">
        <v>158669920</v>
      </c>
      <c r="E44" s="113">
        <v>2</v>
      </c>
      <c r="F44" s="113">
        <v>44.3</v>
      </c>
      <c r="L44" s="124" t="s">
        <v>355</v>
      </c>
      <c r="M44" s="122">
        <v>46291</v>
      </c>
      <c r="N44" s="122">
        <v>6399357</v>
      </c>
      <c r="O44" s="122">
        <v>326725583</v>
      </c>
      <c r="P44" s="122">
        <v>1930601704</v>
      </c>
      <c r="Q44" s="122">
        <v>985063167</v>
      </c>
      <c r="R44" s="122">
        <v>945538536</v>
      </c>
    </row>
    <row r="45" spans="1:18" ht="14.5">
      <c r="A45" s="113" t="s">
        <v>39</v>
      </c>
      <c r="B45" s="115">
        <v>105855557</v>
      </c>
      <c r="C45" s="113">
        <v>6.5</v>
      </c>
      <c r="D45" s="115">
        <v>58852595</v>
      </c>
      <c r="E45" s="113">
        <v>9.9</v>
      </c>
      <c r="F45" s="113">
        <v>55.6</v>
      </c>
      <c r="L45" s="121" t="s">
        <v>122</v>
      </c>
      <c r="M45" s="312"/>
      <c r="N45" s="312"/>
      <c r="O45" s="312"/>
      <c r="P45" s="312"/>
      <c r="Q45" s="312"/>
      <c r="R45" s="312"/>
    </row>
    <row r="46" spans="1:18" ht="14.5">
      <c r="A46" s="113" t="s">
        <v>40</v>
      </c>
      <c r="B46" s="115">
        <v>28419974</v>
      </c>
      <c r="C46" s="113">
        <v>-2.5</v>
      </c>
      <c r="D46" s="115">
        <v>14191014</v>
      </c>
      <c r="E46" s="113">
        <v>-4.2</v>
      </c>
      <c r="F46" s="113">
        <v>49.9</v>
      </c>
      <c r="L46" s="121" t="s">
        <v>509</v>
      </c>
      <c r="M46" s="312"/>
      <c r="N46" s="312"/>
      <c r="O46" s="312"/>
      <c r="P46" s="312"/>
      <c r="Q46" s="312"/>
      <c r="R46" s="312"/>
    </row>
    <row r="47" spans="1:18" ht="14.5">
      <c r="A47" s="113" t="s">
        <v>41</v>
      </c>
      <c r="B47" s="115">
        <v>68630961</v>
      </c>
      <c r="C47" s="113">
        <v>1.8</v>
      </c>
      <c r="D47" s="115">
        <v>25361664</v>
      </c>
      <c r="E47" s="113">
        <v>0.8</v>
      </c>
      <c r="F47" s="113">
        <v>37</v>
      </c>
      <c r="L47" s="121" t="s">
        <v>510</v>
      </c>
      <c r="M47" s="312"/>
      <c r="N47" s="312"/>
      <c r="O47" s="312"/>
      <c r="P47" s="312"/>
      <c r="Q47" s="312"/>
      <c r="R47" s="312"/>
    </row>
    <row r="48" spans="1:18" ht="14.5">
      <c r="A48" s="113" t="s">
        <v>42</v>
      </c>
      <c r="B48" s="115">
        <v>43003770</v>
      </c>
      <c r="C48" s="113">
        <v>5.0999999999999996</v>
      </c>
      <c r="D48" s="115">
        <v>12737834</v>
      </c>
      <c r="E48" s="113">
        <v>5.8</v>
      </c>
      <c r="F48" s="113">
        <v>29.6</v>
      </c>
    </row>
    <row r="49" spans="1:18" ht="14.5">
      <c r="A49" s="113" t="s">
        <v>121</v>
      </c>
      <c r="B49" s="115">
        <v>36997819</v>
      </c>
      <c r="C49" s="113">
        <v>-2.4</v>
      </c>
      <c r="D49" s="115">
        <v>14434940</v>
      </c>
      <c r="E49" s="113">
        <v>0</v>
      </c>
      <c r="F49" s="113">
        <v>39</v>
      </c>
      <c r="L49" s="121" t="s">
        <v>511</v>
      </c>
      <c r="M49" s="312"/>
      <c r="N49" s="312"/>
      <c r="O49" s="312"/>
      <c r="P49" s="312"/>
      <c r="Q49" s="312"/>
      <c r="R49" s="312"/>
    </row>
    <row r="50" spans="1:18" ht="14.5">
      <c r="A50" s="113" t="s">
        <v>44</v>
      </c>
      <c r="B50" s="115">
        <v>36340371</v>
      </c>
      <c r="C50" s="113">
        <v>2.4</v>
      </c>
      <c r="D50" s="115">
        <v>12373466</v>
      </c>
      <c r="E50" s="113">
        <v>7.2</v>
      </c>
      <c r="F50" s="113">
        <v>34</v>
      </c>
      <c r="L50" s="121" t="s">
        <v>512</v>
      </c>
      <c r="M50" s="312"/>
      <c r="N50" s="312"/>
      <c r="O50" s="312"/>
      <c r="P50" s="312"/>
      <c r="Q50" s="312"/>
      <c r="R50" s="312"/>
    </row>
    <row r="51" spans="1:18" ht="14.5">
      <c r="A51" s="113" t="s">
        <v>0</v>
      </c>
      <c r="B51" s="115">
        <v>1948034824</v>
      </c>
      <c r="C51" s="113">
        <v>2.4</v>
      </c>
      <c r="D51" s="115">
        <v>943960060</v>
      </c>
      <c r="E51" s="113">
        <v>2.9</v>
      </c>
      <c r="F51" s="113">
        <v>48.5</v>
      </c>
      <c r="L51" s="121" t="s">
        <v>513</v>
      </c>
      <c r="M51" s="312"/>
      <c r="N51" s="312"/>
      <c r="O51" s="312"/>
      <c r="P51" s="312"/>
      <c r="Q51" s="312"/>
      <c r="R51" s="312"/>
    </row>
    <row r="52" spans="1:18" ht="14.5">
      <c r="A52" s="113" t="s">
        <v>154</v>
      </c>
      <c r="B52" s="113"/>
      <c r="C52" s="113"/>
      <c r="D52" s="113"/>
      <c r="E52" s="113"/>
      <c r="F52" s="113"/>
      <c r="L52" s="121" t="s">
        <v>514</v>
      </c>
      <c r="M52" s="312"/>
      <c r="N52" s="312"/>
      <c r="O52" s="312"/>
      <c r="P52" s="312"/>
      <c r="Q52" s="312"/>
      <c r="R52" s="312"/>
    </row>
    <row r="53" spans="1:18" ht="14.5">
      <c r="A53" s="113" t="s">
        <v>155</v>
      </c>
      <c r="B53" s="113"/>
      <c r="C53" s="113"/>
      <c r="D53" s="113"/>
      <c r="E53" s="113"/>
      <c r="F53" s="113"/>
      <c r="L53" s="121" t="s">
        <v>515</v>
      </c>
    </row>
    <row r="54" spans="1:18" ht="14.5">
      <c r="A54" s="113" t="s">
        <v>638</v>
      </c>
      <c r="B54" s="113"/>
      <c r="C54" s="113"/>
      <c r="D54" s="113"/>
      <c r="E54" s="113"/>
      <c r="F54" s="113"/>
      <c r="L54" s="123" t="s">
        <v>516</v>
      </c>
    </row>
    <row r="55" spans="1:18" ht="14.5">
      <c r="A55" s="113" t="s">
        <v>354</v>
      </c>
      <c r="B55" s="113"/>
      <c r="C55" s="113"/>
      <c r="D55" s="113"/>
      <c r="E55" s="113"/>
      <c r="F55" s="113"/>
    </row>
    <row r="58" spans="1:18" ht="14.5">
      <c r="A58" s="289" t="s">
        <v>485</v>
      </c>
      <c r="B58" s="289"/>
      <c r="C58" s="289"/>
      <c r="D58" s="289"/>
      <c r="E58" s="289"/>
      <c r="F58" s="289"/>
      <c r="G58" s="289"/>
    </row>
    <row r="59" spans="1:18" ht="29">
      <c r="A59" s="289" t="s">
        <v>486</v>
      </c>
      <c r="B59" s="289" t="s">
        <v>487</v>
      </c>
      <c r="C59" s="289" t="s">
        <v>269</v>
      </c>
      <c r="D59" s="290" t="s">
        <v>488</v>
      </c>
      <c r="E59" s="290" t="s">
        <v>489</v>
      </c>
      <c r="F59" s="289" t="s">
        <v>490</v>
      </c>
      <c r="G59" s="289" t="s">
        <v>491</v>
      </c>
    </row>
    <row r="60" spans="1:18" ht="14.5">
      <c r="A60" s="289"/>
      <c r="B60" s="289" t="s">
        <v>492</v>
      </c>
      <c r="C60" s="289"/>
      <c r="D60" s="289"/>
      <c r="E60" s="289" t="s">
        <v>493</v>
      </c>
      <c r="F60" s="289" t="s">
        <v>494</v>
      </c>
      <c r="G60" s="289"/>
    </row>
    <row r="61" spans="1:18" ht="14.5">
      <c r="A61" s="289">
        <v>2018</v>
      </c>
      <c r="B61" s="291">
        <v>8470</v>
      </c>
      <c r="C61" s="291">
        <v>1323880</v>
      </c>
      <c r="D61" s="289" t="s">
        <v>165</v>
      </c>
      <c r="E61" s="289" t="s">
        <v>165</v>
      </c>
      <c r="F61" s="291">
        <v>370701858</v>
      </c>
      <c r="G61" s="291">
        <v>72112083</v>
      </c>
    </row>
    <row r="62" spans="1:18" ht="14.5">
      <c r="A62" s="288">
        <v>2019</v>
      </c>
      <c r="B62" s="291">
        <v>8550</v>
      </c>
      <c r="C62" s="291">
        <v>1333826</v>
      </c>
      <c r="D62" s="289" t="s">
        <v>165</v>
      </c>
      <c r="E62" s="289" t="s">
        <v>165</v>
      </c>
      <c r="F62" s="287">
        <v>369854946</v>
      </c>
      <c r="G62" s="291">
        <v>74294509</v>
      </c>
    </row>
    <row r="63" spans="1:18" ht="14.5">
      <c r="A63" s="289" t="s">
        <v>637</v>
      </c>
      <c r="B63" s="289"/>
      <c r="C63" s="289"/>
      <c r="D63" s="289"/>
      <c r="E63" s="289"/>
      <c r="F63" s="289"/>
      <c r="G63" s="289"/>
    </row>
    <row r="64" spans="1:18" ht="14.5">
      <c r="A64" s="289" t="s">
        <v>495</v>
      </c>
      <c r="B64" s="289"/>
      <c r="C64" s="289"/>
      <c r="D64" s="289"/>
      <c r="E64" s="289"/>
      <c r="F64" s="289"/>
      <c r="G64" s="289"/>
    </row>
    <row r="65" spans="1:7" ht="14.5">
      <c r="A65" s="289" t="s">
        <v>496</v>
      </c>
      <c r="B65" s="289"/>
      <c r="C65" s="289"/>
      <c r="D65" s="289"/>
      <c r="E65" s="289"/>
      <c r="F65" s="289"/>
      <c r="G65" s="289"/>
    </row>
    <row r="66" spans="1:7" ht="14.5">
      <c r="A66" s="289" t="s">
        <v>497</v>
      </c>
      <c r="B66" s="289"/>
      <c r="C66" s="289"/>
      <c r="D66" s="289"/>
      <c r="E66" s="289"/>
      <c r="F66" s="289"/>
      <c r="G66" s="289"/>
    </row>
    <row r="67" spans="1:7" ht="14.5">
      <c r="A67" s="289" t="s">
        <v>498</v>
      </c>
      <c r="B67" s="289"/>
      <c r="C67" s="289"/>
      <c r="D67" s="289"/>
      <c r="E67" s="289"/>
      <c r="F67" s="289"/>
      <c r="G67" s="289"/>
    </row>
    <row r="68" spans="1:7" ht="14.5">
      <c r="A68" s="289" t="s">
        <v>639</v>
      </c>
      <c r="B68" s="289"/>
      <c r="C68" s="289"/>
      <c r="D68" s="289"/>
      <c r="E68" s="289"/>
      <c r="F68" s="289"/>
      <c r="G68" s="289"/>
    </row>
    <row r="69" spans="1:7" ht="14.5">
      <c r="A69" s="289" t="s">
        <v>499</v>
      </c>
      <c r="B69" s="289"/>
      <c r="C69" s="289"/>
      <c r="D69" s="289"/>
      <c r="E69" s="289"/>
      <c r="F69" s="289"/>
      <c r="G69" s="289"/>
    </row>
    <row r="72" spans="1:7">
      <c r="A72" s="24" t="s">
        <v>634</v>
      </c>
    </row>
    <row r="74" spans="1:7" ht="62.5">
      <c r="A74" s="286" t="s">
        <v>636</v>
      </c>
    </row>
    <row r="76" spans="1:7">
      <c r="B76" s="24" t="s">
        <v>500</v>
      </c>
      <c r="C76" t="s">
        <v>146</v>
      </c>
    </row>
    <row r="78" spans="1:7">
      <c r="A78">
        <v>2019</v>
      </c>
      <c r="B78">
        <v>369854.9</v>
      </c>
      <c r="C78">
        <v>204212.4</v>
      </c>
    </row>
    <row r="81" spans="1:23" ht="71.150000000000006" customHeight="1">
      <c r="A81" s="286" t="s">
        <v>633</v>
      </c>
      <c r="B81" s="396"/>
    </row>
    <row r="83" spans="1:23">
      <c r="B83" s="398" t="s">
        <v>500</v>
      </c>
      <c r="C83" s="398" t="s">
        <v>146</v>
      </c>
      <c r="E83" s="27" t="s">
        <v>612</v>
      </c>
    </row>
    <row r="84" spans="1:23">
      <c r="B84" s="398" t="s">
        <v>611</v>
      </c>
      <c r="C84" s="398" t="s">
        <v>611</v>
      </c>
    </row>
    <row r="85" spans="1:23">
      <c r="A85">
        <v>2020</v>
      </c>
      <c r="B85" s="397">
        <v>328910572</v>
      </c>
      <c r="C85" s="397">
        <v>186429312</v>
      </c>
      <c r="E85" s="24" t="s">
        <v>613</v>
      </c>
    </row>
    <row r="87" spans="1:23">
      <c r="E87" s="424" t="s">
        <v>635</v>
      </c>
    </row>
    <row r="88" spans="1:23">
      <c r="T88" s="606" t="s">
        <v>739</v>
      </c>
    </row>
    <row r="90" spans="1:23" ht="43.5" customHeight="1">
      <c r="A90" s="396" t="s">
        <v>738</v>
      </c>
      <c r="B90" s="749"/>
      <c r="C90" s="749"/>
      <c r="D90" s="749"/>
      <c r="E90" s="749"/>
      <c r="F90" s="749"/>
      <c r="G90" s="749"/>
      <c r="H90" s="749"/>
      <c r="I90" s="429"/>
      <c r="J90" s="429"/>
      <c r="N90" s="1213" t="s">
        <v>504</v>
      </c>
      <c r="O90" s="1212"/>
      <c r="P90" s="1212"/>
      <c r="Q90" s="1212"/>
      <c r="R90" s="1212"/>
      <c r="S90" s="1212"/>
      <c r="T90" s="1212"/>
      <c r="U90" s="1212"/>
      <c r="V90" s="1212"/>
      <c r="W90" s="1212"/>
    </row>
    <row r="91" spans="1:23" ht="29.15" customHeight="1">
      <c r="A91" s="396" t="s">
        <v>640</v>
      </c>
      <c r="B91" s="749" t="s">
        <v>487</v>
      </c>
      <c r="C91" s="749" t="s">
        <v>641</v>
      </c>
      <c r="D91" s="749" t="s">
        <v>491</v>
      </c>
      <c r="E91" s="749" t="s">
        <v>642</v>
      </c>
      <c r="F91" s="749" t="s">
        <v>643</v>
      </c>
      <c r="G91" s="749"/>
      <c r="H91" s="749"/>
      <c r="I91" s="429"/>
      <c r="J91" s="429" t="s">
        <v>644</v>
      </c>
      <c r="N91" s="1213" t="s">
        <v>740</v>
      </c>
      <c r="O91" s="1212"/>
      <c r="P91" s="1212"/>
      <c r="Q91" s="1212"/>
      <c r="R91" s="1212"/>
      <c r="S91" s="1212"/>
      <c r="T91" s="1212"/>
      <c r="U91" s="1212"/>
      <c r="V91" s="1212"/>
      <c r="W91" s="1212"/>
    </row>
    <row r="92" spans="1:23" ht="14.5">
      <c r="A92" s="749"/>
      <c r="B92" s="749"/>
      <c r="C92" s="749"/>
      <c r="D92" s="749"/>
      <c r="E92" s="749"/>
      <c r="F92" s="749" t="s">
        <v>148</v>
      </c>
      <c r="G92" s="749" t="s">
        <v>146</v>
      </c>
      <c r="H92" s="749"/>
      <c r="I92" s="429"/>
      <c r="J92" s="429"/>
      <c r="N92" s="1213" t="s">
        <v>0</v>
      </c>
      <c r="O92" s="1212"/>
      <c r="P92" s="1212"/>
      <c r="Q92" s="1212"/>
      <c r="R92" s="1212"/>
      <c r="S92" s="1212"/>
      <c r="T92" s="1212"/>
      <c r="U92" s="1212"/>
      <c r="V92" s="1212"/>
      <c r="W92" s="1212"/>
    </row>
    <row r="93" spans="1:23" ht="15" thickBot="1">
      <c r="A93" s="749"/>
      <c r="B93" s="749"/>
      <c r="C93" s="749"/>
      <c r="D93" s="749"/>
      <c r="E93" s="749"/>
      <c r="F93" s="749"/>
      <c r="G93" s="749" t="s">
        <v>8</v>
      </c>
      <c r="H93" s="749" t="s">
        <v>645</v>
      </c>
      <c r="I93" s="429"/>
      <c r="J93" s="27" t="s">
        <v>646</v>
      </c>
      <c r="N93" s="1213" t="s">
        <v>487</v>
      </c>
      <c r="O93" s="1212"/>
      <c r="P93" s="1212"/>
      <c r="Q93" s="1212"/>
      <c r="R93" s="1212"/>
      <c r="S93" s="1212"/>
      <c r="T93" s="1212"/>
      <c r="U93" s="1212"/>
      <c r="V93" s="1212"/>
      <c r="W93" s="1212"/>
    </row>
    <row r="94" spans="1:23" ht="65.5" customHeight="1" thickBot="1">
      <c r="A94" s="749"/>
      <c r="B94" s="749" t="s">
        <v>647</v>
      </c>
      <c r="C94" s="749"/>
      <c r="D94" s="749" t="s">
        <v>137</v>
      </c>
      <c r="E94" s="749" t="s">
        <v>648</v>
      </c>
      <c r="F94" s="749" t="s">
        <v>137</v>
      </c>
      <c r="G94" s="749"/>
      <c r="H94" s="749"/>
      <c r="I94" s="429"/>
      <c r="J94" s="429"/>
      <c r="N94" s="1214" t="s">
        <v>506</v>
      </c>
      <c r="O94" s="770" t="s">
        <v>487</v>
      </c>
      <c r="P94" s="770" t="s">
        <v>269</v>
      </c>
      <c r="Q94" s="770" t="s">
        <v>346</v>
      </c>
      <c r="R94" s="770" t="s">
        <v>507</v>
      </c>
      <c r="S94" s="770" t="s">
        <v>145</v>
      </c>
      <c r="T94" s="770" t="s">
        <v>508</v>
      </c>
      <c r="U94" s="770" t="s">
        <v>146</v>
      </c>
      <c r="V94" s="770" t="s">
        <v>653</v>
      </c>
      <c r="W94" s="770" t="s">
        <v>654</v>
      </c>
    </row>
    <row r="95" spans="1:23" ht="15" thickBot="1">
      <c r="A95" s="749">
        <v>2000</v>
      </c>
      <c r="B95" s="763">
        <v>4509</v>
      </c>
      <c r="C95" s="763">
        <v>1130385</v>
      </c>
      <c r="D95" s="764">
        <v>42583.1</v>
      </c>
      <c r="E95" s="764">
        <v>1035.3</v>
      </c>
      <c r="F95" s="764">
        <v>220331.2</v>
      </c>
      <c r="G95" s="764">
        <v>95897.2</v>
      </c>
      <c r="H95" s="749" t="s">
        <v>160</v>
      </c>
      <c r="I95" s="429"/>
      <c r="J95" s="429"/>
      <c r="N95" s="1253"/>
      <c r="O95" s="770" t="s">
        <v>24</v>
      </c>
      <c r="P95" s="770" t="s">
        <v>24</v>
      </c>
      <c r="Q95" s="770" t="s">
        <v>655</v>
      </c>
      <c r="R95" s="770" t="s">
        <v>267</v>
      </c>
      <c r="S95" s="770" t="s">
        <v>267</v>
      </c>
      <c r="T95" s="770" t="s">
        <v>267</v>
      </c>
      <c r="U95" s="770" t="s">
        <v>267</v>
      </c>
      <c r="V95" s="770" t="s">
        <v>267</v>
      </c>
      <c r="W95" s="770" t="s">
        <v>267</v>
      </c>
    </row>
    <row r="96" spans="1:23" ht="14.5">
      <c r="A96" s="749">
        <v>2001</v>
      </c>
      <c r="B96" s="763">
        <v>4547</v>
      </c>
      <c r="C96" s="763">
        <v>1149438</v>
      </c>
      <c r="D96" s="764">
        <v>44310.7</v>
      </c>
      <c r="E96" s="764">
        <v>1036.9000000000001</v>
      </c>
      <c r="F96" s="764">
        <v>227430.7</v>
      </c>
      <c r="G96" s="764">
        <v>101324.5</v>
      </c>
      <c r="H96" s="749" t="s">
        <v>160</v>
      </c>
      <c r="I96" s="429"/>
      <c r="J96" s="429"/>
      <c r="N96" s="1211" t="s">
        <v>85</v>
      </c>
      <c r="O96" s="1212"/>
      <c r="P96" s="1212"/>
      <c r="Q96" s="1212"/>
      <c r="R96" s="1212"/>
      <c r="S96" s="1212"/>
      <c r="T96" s="1212"/>
      <c r="U96" s="1212"/>
      <c r="V96" s="1212"/>
      <c r="W96" s="1212"/>
    </row>
    <row r="97" spans="1:23" ht="14.5">
      <c r="A97" s="749">
        <v>2002</v>
      </c>
      <c r="B97" s="763">
        <v>4646</v>
      </c>
      <c r="C97" s="763">
        <v>1134556</v>
      </c>
      <c r="D97" s="764">
        <v>44612.6</v>
      </c>
      <c r="E97" s="749">
        <v>991.6</v>
      </c>
      <c r="F97" s="764">
        <v>225054.3</v>
      </c>
      <c r="G97" s="764">
        <v>101120.8</v>
      </c>
      <c r="H97" s="749" t="s">
        <v>160</v>
      </c>
      <c r="I97" s="429"/>
      <c r="J97" s="429"/>
      <c r="N97" s="769" t="s">
        <v>601</v>
      </c>
      <c r="O97" s="766">
        <v>22499</v>
      </c>
      <c r="P97" s="766">
        <v>5462827</v>
      </c>
      <c r="Q97" s="766">
        <v>8055127</v>
      </c>
      <c r="R97" s="766">
        <v>294668518</v>
      </c>
      <c r="S97" s="766">
        <v>1861951646</v>
      </c>
      <c r="T97" s="766">
        <v>923373094</v>
      </c>
      <c r="U97" s="766">
        <v>938578552</v>
      </c>
      <c r="V97" s="766">
        <v>373560325</v>
      </c>
      <c r="W97" s="766">
        <v>565018228</v>
      </c>
    </row>
    <row r="98" spans="1:23" ht="14.5">
      <c r="A98" s="749">
        <v>2003</v>
      </c>
      <c r="B98" s="763">
        <v>4507</v>
      </c>
      <c r="C98" s="763">
        <v>1106521</v>
      </c>
      <c r="D98" s="764">
        <v>44769.4</v>
      </c>
      <c r="E98" s="764">
        <v>1654.4</v>
      </c>
      <c r="F98" s="764">
        <v>226483.4</v>
      </c>
      <c r="G98" s="764">
        <v>102386.3</v>
      </c>
      <c r="H98" s="764">
        <v>42807.9</v>
      </c>
      <c r="I98" s="429"/>
      <c r="J98" s="429"/>
      <c r="N98" s="769" t="s">
        <v>707</v>
      </c>
      <c r="O98" s="766">
        <v>22451</v>
      </c>
      <c r="P98" s="766">
        <v>5507493</v>
      </c>
      <c r="Q98" s="766">
        <v>8083753</v>
      </c>
      <c r="R98" s="766">
        <v>310023178</v>
      </c>
      <c r="S98" s="766">
        <v>2212494273</v>
      </c>
      <c r="T98" s="766">
        <v>1092626703</v>
      </c>
      <c r="U98" s="766">
        <v>1119867573</v>
      </c>
      <c r="V98" s="766">
        <v>440123916</v>
      </c>
      <c r="W98" s="766">
        <v>679743655</v>
      </c>
    </row>
    <row r="99" spans="1:23" ht="14.5">
      <c r="A99" s="749">
        <v>2004</v>
      </c>
      <c r="B99" s="763">
        <v>4460</v>
      </c>
      <c r="C99" s="763">
        <v>1091055</v>
      </c>
      <c r="D99" s="764">
        <v>45068.7</v>
      </c>
      <c r="E99" s="764">
        <v>1663.7</v>
      </c>
      <c r="F99" s="764">
        <v>235392</v>
      </c>
      <c r="G99" s="764">
        <v>110272.1</v>
      </c>
      <c r="H99" s="764">
        <v>48008.2</v>
      </c>
      <c r="I99" s="429"/>
      <c r="J99" s="429"/>
      <c r="N99" s="767" t="s">
        <v>122</v>
      </c>
      <c r="O99" s="765"/>
      <c r="P99" s="765"/>
      <c r="Q99" s="765"/>
      <c r="R99" s="765"/>
      <c r="S99" s="765"/>
      <c r="T99" s="765"/>
      <c r="U99" s="765"/>
      <c r="V99" s="765"/>
      <c r="W99" s="765"/>
    </row>
    <row r="100" spans="1:23" ht="14.5">
      <c r="A100" s="749">
        <v>2005</v>
      </c>
      <c r="B100" s="763">
        <v>4311</v>
      </c>
      <c r="C100" s="763">
        <v>1055172</v>
      </c>
      <c r="D100" s="764">
        <v>44052.3</v>
      </c>
      <c r="E100" s="764">
        <v>1604.7</v>
      </c>
      <c r="F100" s="764">
        <v>238463.2</v>
      </c>
      <c r="G100" s="764">
        <v>118184</v>
      </c>
      <c r="H100" s="764">
        <v>48797.8</v>
      </c>
      <c r="I100" s="429"/>
      <c r="J100" s="429"/>
      <c r="N100" s="767" t="s">
        <v>656</v>
      </c>
      <c r="O100" s="765"/>
      <c r="P100" s="765"/>
      <c r="Q100" s="765"/>
      <c r="R100" s="765"/>
      <c r="S100" s="765"/>
      <c r="T100" s="765"/>
      <c r="U100" s="765"/>
      <c r="V100" s="765"/>
      <c r="W100" s="765"/>
    </row>
    <row r="101" spans="1:23" ht="14.5">
      <c r="A101" s="749">
        <v>2006</v>
      </c>
      <c r="B101" s="763">
        <v>4269</v>
      </c>
      <c r="C101" s="763">
        <v>1049149</v>
      </c>
      <c r="D101" s="764">
        <v>45377.2</v>
      </c>
      <c r="E101" s="764">
        <v>1604</v>
      </c>
      <c r="F101" s="764">
        <v>258877.8</v>
      </c>
      <c r="G101" s="764">
        <v>131314.70000000001</v>
      </c>
      <c r="H101" s="764">
        <v>52983.5</v>
      </c>
      <c r="I101" s="429"/>
      <c r="J101" s="429"/>
      <c r="N101" s="767" t="s">
        <v>512</v>
      </c>
      <c r="O101" s="765"/>
      <c r="P101" s="765"/>
      <c r="Q101" s="765"/>
      <c r="R101" s="765"/>
      <c r="S101" s="765"/>
      <c r="T101" s="765"/>
      <c r="U101" s="765"/>
      <c r="V101" s="765"/>
      <c r="W101" s="765"/>
    </row>
    <row r="102" spans="1:23" ht="14.5">
      <c r="A102" s="749">
        <v>2007</v>
      </c>
      <c r="B102" s="763">
        <v>4304</v>
      </c>
      <c r="C102" s="763">
        <v>1066571</v>
      </c>
      <c r="D102" s="764">
        <v>47556.7</v>
      </c>
      <c r="E102" s="764">
        <v>1631.9</v>
      </c>
      <c r="F102" s="764">
        <v>276214.5</v>
      </c>
      <c r="G102" s="764">
        <v>143086</v>
      </c>
      <c r="H102" s="764">
        <v>58058.6</v>
      </c>
      <c r="I102" s="429"/>
      <c r="J102" s="429"/>
      <c r="N102" s="767" t="s">
        <v>657</v>
      </c>
      <c r="O102" s="765"/>
      <c r="P102" s="765"/>
      <c r="Q102" s="765"/>
      <c r="R102" s="765"/>
      <c r="S102" s="765"/>
      <c r="T102" s="765"/>
      <c r="U102" s="765"/>
      <c r="V102" s="765"/>
      <c r="W102" s="765"/>
    </row>
    <row r="103" spans="1:23" ht="14.5">
      <c r="A103" s="749">
        <v>2008</v>
      </c>
      <c r="B103" s="763">
        <v>4405</v>
      </c>
      <c r="C103" s="763">
        <v>1094432</v>
      </c>
      <c r="D103" s="764">
        <v>49309.2</v>
      </c>
      <c r="E103" s="764">
        <v>1665.6</v>
      </c>
      <c r="F103" s="764">
        <v>275683.90000000002</v>
      </c>
      <c r="G103" s="764">
        <v>139318.20000000001</v>
      </c>
      <c r="H103" s="764">
        <v>55186.2</v>
      </c>
      <c r="I103" s="429"/>
      <c r="J103" s="429"/>
      <c r="N103" s="767" t="s">
        <v>658</v>
      </c>
      <c r="O103" s="765"/>
      <c r="P103" s="765"/>
      <c r="Q103" s="765"/>
      <c r="R103" s="765"/>
      <c r="S103" s="765"/>
      <c r="T103" s="765"/>
      <c r="U103" s="765"/>
      <c r="V103" s="765"/>
      <c r="W103" s="765"/>
    </row>
    <row r="104" spans="1:23" ht="14.5">
      <c r="A104" s="749">
        <v>2009</v>
      </c>
      <c r="B104" s="763">
        <v>4402</v>
      </c>
      <c r="C104" s="763">
        <v>1054397</v>
      </c>
      <c r="D104" s="764">
        <v>45180.2</v>
      </c>
      <c r="E104" s="764">
        <v>1468.7</v>
      </c>
      <c r="F104" s="764">
        <v>219244.3</v>
      </c>
      <c r="G104" s="764">
        <v>107191.9</v>
      </c>
      <c r="H104" s="764">
        <v>42505.1</v>
      </c>
      <c r="I104" s="429"/>
      <c r="J104" s="429"/>
      <c r="N104" s="767" t="s">
        <v>515</v>
      </c>
      <c r="O104" s="765"/>
      <c r="P104" s="765"/>
      <c r="Q104" s="765"/>
      <c r="R104" s="765"/>
      <c r="S104" s="765"/>
      <c r="T104" s="765"/>
      <c r="U104" s="765"/>
      <c r="V104" s="765"/>
      <c r="W104" s="765"/>
    </row>
    <row r="105" spans="1:23" ht="14.5">
      <c r="A105" s="749">
        <v>2010</v>
      </c>
      <c r="B105" s="763">
        <v>4124</v>
      </c>
      <c r="C105" s="763">
        <v>1022440</v>
      </c>
      <c r="D105" s="764">
        <v>46433.5</v>
      </c>
      <c r="E105" s="764">
        <v>1527.5</v>
      </c>
      <c r="F105" s="764">
        <v>255644.2</v>
      </c>
      <c r="G105" s="764">
        <v>132872.79999999999</v>
      </c>
      <c r="H105" s="764">
        <v>46608</v>
      </c>
      <c r="I105" s="429"/>
      <c r="J105" s="429"/>
      <c r="N105" s="768" t="s">
        <v>817</v>
      </c>
      <c r="O105" s="765"/>
      <c r="P105" s="765"/>
      <c r="Q105" s="765"/>
      <c r="R105" s="765"/>
      <c r="S105" s="765"/>
      <c r="T105" s="765"/>
      <c r="U105" s="765"/>
      <c r="V105" s="765"/>
      <c r="W105" s="765"/>
    </row>
    <row r="106" spans="1:23">
      <c r="A106" s="749">
        <v>2011</v>
      </c>
      <c r="B106" s="763">
        <v>4159</v>
      </c>
      <c r="C106" s="763">
        <v>1048150</v>
      </c>
      <c r="D106" s="764">
        <v>50101.1</v>
      </c>
      <c r="E106" s="764">
        <v>1594.4</v>
      </c>
      <c r="F106" s="764">
        <v>285623.3</v>
      </c>
      <c r="G106" s="764">
        <v>148498.20000000001</v>
      </c>
      <c r="H106" s="764">
        <v>50455.5</v>
      </c>
    </row>
    <row r="107" spans="1:23">
      <c r="A107" s="749">
        <v>2012</v>
      </c>
      <c r="B107" s="763">
        <v>4237</v>
      </c>
      <c r="C107" s="763">
        <v>1075088</v>
      </c>
      <c r="D107" s="764">
        <v>52768</v>
      </c>
      <c r="E107" s="764">
        <v>1609.6</v>
      </c>
      <c r="F107" s="764">
        <v>290648.3</v>
      </c>
      <c r="G107" s="764">
        <v>154549.70000000001</v>
      </c>
      <c r="H107" s="764">
        <v>49431.4</v>
      </c>
    </row>
    <row r="108" spans="1:23">
      <c r="A108" s="749">
        <v>2013</v>
      </c>
      <c r="B108" s="763">
        <v>4307</v>
      </c>
      <c r="C108" s="763">
        <v>1086642</v>
      </c>
      <c r="D108" s="764">
        <v>54537.1</v>
      </c>
      <c r="E108" s="764">
        <v>1620.9</v>
      </c>
      <c r="F108" s="764">
        <v>295512.09999999998</v>
      </c>
      <c r="G108" s="764">
        <v>161208.9</v>
      </c>
      <c r="H108" s="764">
        <v>49384.2</v>
      </c>
    </row>
    <row r="109" spans="1:23">
      <c r="A109" s="749">
        <v>2014</v>
      </c>
      <c r="B109" s="763">
        <v>4269</v>
      </c>
      <c r="C109" s="763">
        <v>1095702</v>
      </c>
      <c r="D109" s="764">
        <v>56607.4</v>
      </c>
      <c r="E109" s="764">
        <v>1644.6</v>
      </c>
      <c r="F109" s="764">
        <v>309343.59999999998</v>
      </c>
      <c r="G109" s="764">
        <v>174212.1</v>
      </c>
      <c r="H109" s="764">
        <v>51809.9</v>
      </c>
    </row>
    <row r="110" spans="1:23">
      <c r="A110" s="749">
        <v>2015</v>
      </c>
      <c r="B110" s="763">
        <v>4302</v>
      </c>
      <c r="C110" s="763">
        <v>1109556</v>
      </c>
      <c r="D110" s="764">
        <v>58994.6</v>
      </c>
      <c r="E110" s="764">
        <v>1664.7</v>
      </c>
      <c r="F110" s="764">
        <v>326952.09999999998</v>
      </c>
      <c r="G110" s="764">
        <v>188583.5</v>
      </c>
      <c r="H110" s="764">
        <v>56771.5</v>
      </c>
    </row>
    <row r="111" spans="1:23">
      <c r="A111" s="749">
        <v>2016</v>
      </c>
      <c r="B111" s="763">
        <v>4328</v>
      </c>
      <c r="C111" s="763">
        <v>1123289</v>
      </c>
      <c r="D111" s="764">
        <v>60978.1</v>
      </c>
      <c r="E111" s="764">
        <v>1681.2</v>
      </c>
      <c r="F111" s="764">
        <v>331108.8</v>
      </c>
      <c r="G111" s="764">
        <v>188731.2</v>
      </c>
      <c r="H111" s="764">
        <v>60748.6</v>
      </c>
    </row>
    <row r="112" spans="1:23">
      <c r="A112" s="749">
        <v>2017</v>
      </c>
      <c r="B112" s="763">
        <v>4404</v>
      </c>
      <c r="C112" s="763">
        <v>1148035</v>
      </c>
      <c r="D112" s="764">
        <v>63789.599999999999</v>
      </c>
      <c r="E112" s="764">
        <v>1699.9</v>
      </c>
      <c r="F112" s="764">
        <v>343035.6</v>
      </c>
      <c r="G112" s="764">
        <v>195505.5</v>
      </c>
      <c r="H112" s="764">
        <v>63136.7</v>
      </c>
    </row>
    <row r="113" spans="1:8">
      <c r="A113" s="749">
        <v>2018</v>
      </c>
      <c r="B113" s="763">
        <v>4470</v>
      </c>
      <c r="C113" s="763">
        <v>1183184</v>
      </c>
      <c r="D113" s="764">
        <v>67593.899999999994</v>
      </c>
      <c r="E113" s="764">
        <v>1748.2</v>
      </c>
      <c r="F113" s="764">
        <v>351376.5</v>
      </c>
      <c r="G113" s="764">
        <v>199695</v>
      </c>
      <c r="H113" s="764">
        <v>65951.3</v>
      </c>
    </row>
    <row r="114" spans="1:8">
      <c r="A114" s="749">
        <v>2019</v>
      </c>
      <c r="B114" s="763">
        <v>4543</v>
      </c>
      <c r="C114" s="763">
        <v>1201819</v>
      </c>
      <c r="D114" s="764">
        <v>69778.5</v>
      </c>
      <c r="E114" s="764">
        <v>1749.5</v>
      </c>
      <c r="F114" s="764">
        <v>350952.5</v>
      </c>
      <c r="G114" s="764">
        <v>200418.4</v>
      </c>
      <c r="H114" s="764">
        <v>67849.100000000006</v>
      </c>
    </row>
    <row r="115" spans="1:8">
      <c r="A115" s="749">
        <v>2020</v>
      </c>
      <c r="B115" s="763">
        <v>4561</v>
      </c>
      <c r="C115" s="763">
        <v>1168792</v>
      </c>
      <c r="D115" s="764">
        <v>64600.800000000003</v>
      </c>
      <c r="E115" s="764">
        <v>1597</v>
      </c>
      <c r="F115" s="764">
        <v>328910.59999999998</v>
      </c>
      <c r="G115" s="764">
        <v>186429.3</v>
      </c>
      <c r="H115" s="764">
        <v>61411.199999999997</v>
      </c>
    </row>
    <row r="116" spans="1:8">
      <c r="A116" s="749">
        <v>2021</v>
      </c>
      <c r="B116" s="763">
        <v>4419</v>
      </c>
      <c r="C116" s="763">
        <v>1147852</v>
      </c>
      <c r="D116" s="764">
        <v>67064.399999999994</v>
      </c>
      <c r="E116" s="764">
        <v>1652.4</v>
      </c>
      <c r="F116" s="764">
        <v>369765.2</v>
      </c>
      <c r="G116" s="764">
        <v>216847.6</v>
      </c>
      <c r="H116" s="764">
        <v>68697.100000000006</v>
      </c>
    </row>
    <row r="117" spans="1:8">
      <c r="A117" s="749">
        <v>2022</v>
      </c>
      <c r="B117" s="763">
        <v>4410</v>
      </c>
      <c r="C117" s="763">
        <v>1160681</v>
      </c>
      <c r="D117" s="764">
        <v>70425.8</v>
      </c>
      <c r="E117" s="764">
        <v>1668.3</v>
      </c>
      <c r="F117" s="764">
        <v>414981.4</v>
      </c>
      <c r="G117" s="764">
        <v>247942.3</v>
      </c>
      <c r="H117" s="764">
        <v>76690.100000000006</v>
      </c>
    </row>
    <row r="118" spans="1:8">
      <c r="A118" s="749">
        <v>2015</v>
      </c>
      <c r="B118" s="749"/>
      <c r="C118" s="749"/>
      <c r="D118" s="749"/>
      <c r="E118" s="749"/>
      <c r="F118" s="749"/>
      <c r="G118" s="749"/>
      <c r="H118" s="749"/>
    </row>
    <row r="119" spans="1:8">
      <c r="A119" s="749" t="s">
        <v>69</v>
      </c>
      <c r="B119" s="763">
        <v>4283</v>
      </c>
      <c r="C119" s="763">
        <v>1098942</v>
      </c>
      <c r="D119" s="764">
        <v>4429.7</v>
      </c>
      <c r="E119" s="749">
        <v>130.69999999999999</v>
      </c>
      <c r="F119" s="764">
        <v>22664</v>
      </c>
      <c r="G119" s="764">
        <v>12704.6</v>
      </c>
      <c r="H119" s="764">
        <v>4075.4</v>
      </c>
    </row>
    <row r="120" spans="1:8">
      <c r="A120" s="749" t="s">
        <v>70</v>
      </c>
      <c r="B120" s="763">
        <v>4305</v>
      </c>
      <c r="C120" s="763">
        <v>1100993</v>
      </c>
      <c r="D120" s="764">
        <v>4371.8</v>
      </c>
      <c r="E120" s="749">
        <v>136.4</v>
      </c>
      <c r="F120" s="764">
        <v>25598.6</v>
      </c>
      <c r="G120" s="764">
        <v>15067</v>
      </c>
      <c r="H120" s="764">
        <v>4572.1000000000004</v>
      </c>
    </row>
    <row r="121" spans="1:8">
      <c r="A121" s="749" t="s">
        <v>71</v>
      </c>
      <c r="B121" s="763">
        <v>4312</v>
      </c>
      <c r="C121" s="763">
        <v>1103188</v>
      </c>
      <c r="D121" s="764">
        <v>4822.8</v>
      </c>
      <c r="E121" s="749">
        <v>151.6</v>
      </c>
      <c r="F121" s="764">
        <v>30029.200000000001</v>
      </c>
      <c r="G121" s="764">
        <v>17537.7</v>
      </c>
      <c r="H121" s="764">
        <v>5177.8999999999996</v>
      </c>
    </row>
    <row r="122" spans="1:8">
      <c r="A122" s="749" t="s">
        <v>72</v>
      </c>
      <c r="B122" s="763">
        <v>4310</v>
      </c>
      <c r="C122" s="763">
        <v>1102932</v>
      </c>
      <c r="D122" s="764">
        <v>5251.4</v>
      </c>
      <c r="E122" s="749">
        <v>140.69999999999999</v>
      </c>
      <c r="F122" s="764">
        <v>27548.2</v>
      </c>
      <c r="G122" s="764">
        <v>15971.2</v>
      </c>
      <c r="H122" s="764">
        <v>4659.5</v>
      </c>
    </row>
    <row r="123" spans="1:8">
      <c r="A123" s="749" t="s">
        <v>73</v>
      </c>
      <c r="B123" s="763">
        <v>4308</v>
      </c>
      <c r="C123" s="763">
        <v>1103839</v>
      </c>
      <c r="D123" s="764">
        <v>5283</v>
      </c>
      <c r="E123" s="749">
        <v>126.3</v>
      </c>
      <c r="F123" s="764">
        <v>25546.799999999999</v>
      </c>
      <c r="G123" s="764">
        <v>14843.1</v>
      </c>
      <c r="H123" s="764">
        <v>4438.3999999999996</v>
      </c>
    </row>
    <row r="124" spans="1:8">
      <c r="A124" s="749" t="s">
        <v>74</v>
      </c>
      <c r="B124" s="763">
        <v>4308</v>
      </c>
      <c r="C124" s="763">
        <v>1106942</v>
      </c>
      <c r="D124" s="764">
        <v>5558.5</v>
      </c>
      <c r="E124" s="749">
        <v>140.30000000000001</v>
      </c>
      <c r="F124" s="764">
        <v>29282</v>
      </c>
      <c r="G124" s="764">
        <v>16703.400000000001</v>
      </c>
      <c r="H124" s="764">
        <v>5173.1000000000004</v>
      </c>
    </row>
    <row r="125" spans="1:8">
      <c r="A125" s="749" t="s">
        <v>75</v>
      </c>
      <c r="B125" s="763">
        <v>4302</v>
      </c>
      <c r="C125" s="763">
        <v>1113191</v>
      </c>
      <c r="D125" s="764">
        <v>4635.6000000000004</v>
      </c>
      <c r="E125" s="749">
        <v>151.80000000000001</v>
      </c>
      <c r="F125" s="764">
        <v>29426</v>
      </c>
      <c r="G125" s="764">
        <v>16983.5</v>
      </c>
      <c r="H125" s="764">
        <v>4959.8999999999996</v>
      </c>
    </row>
    <row r="126" spans="1:8">
      <c r="A126" s="749" t="s">
        <v>76</v>
      </c>
      <c r="B126" s="763">
        <v>4302</v>
      </c>
      <c r="C126" s="763">
        <v>1118595</v>
      </c>
      <c r="D126" s="764">
        <v>4535.3999999999996</v>
      </c>
      <c r="E126" s="749">
        <v>120.2</v>
      </c>
      <c r="F126" s="764">
        <v>23310.400000000001</v>
      </c>
      <c r="G126" s="764">
        <v>13401.5</v>
      </c>
      <c r="H126" s="764">
        <v>3706.6</v>
      </c>
    </row>
    <row r="127" spans="1:8">
      <c r="A127" s="749" t="s">
        <v>177</v>
      </c>
      <c r="B127" s="763">
        <v>4298</v>
      </c>
      <c r="C127" s="763">
        <v>1119838</v>
      </c>
      <c r="D127" s="764">
        <v>4524.2</v>
      </c>
      <c r="E127" s="749">
        <v>143.5</v>
      </c>
      <c r="F127" s="764">
        <v>28421</v>
      </c>
      <c r="G127" s="764">
        <v>16244</v>
      </c>
      <c r="H127" s="764">
        <v>4998</v>
      </c>
    </row>
    <row r="128" spans="1:8">
      <c r="A128" s="749" t="s">
        <v>252</v>
      </c>
      <c r="B128" s="763">
        <v>4300</v>
      </c>
      <c r="C128" s="763">
        <v>1115646</v>
      </c>
      <c r="D128" s="764">
        <v>4559.1000000000004</v>
      </c>
      <c r="E128" s="749">
        <v>151.30000000000001</v>
      </c>
      <c r="F128" s="764">
        <v>29577.200000000001</v>
      </c>
      <c r="G128" s="764">
        <v>17026.400000000001</v>
      </c>
      <c r="H128" s="764">
        <v>5218.5</v>
      </c>
    </row>
    <row r="129" spans="1:8">
      <c r="A129" s="749" t="s">
        <v>253</v>
      </c>
      <c r="B129" s="763">
        <v>4300</v>
      </c>
      <c r="C129" s="763">
        <v>1116551</v>
      </c>
      <c r="D129" s="764">
        <v>6249.9</v>
      </c>
      <c r="E129" s="749">
        <v>148.19999999999999</v>
      </c>
      <c r="F129" s="764">
        <v>28803.8</v>
      </c>
      <c r="G129" s="764">
        <v>16388.3</v>
      </c>
      <c r="H129" s="764">
        <v>5109.1000000000004</v>
      </c>
    </row>
    <row r="130" spans="1:8">
      <c r="A130" s="749" t="s">
        <v>254</v>
      </c>
      <c r="B130" s="763">
        <v>4296</v>
      </c>
      <c r="C130" s="763">
        <v>1114011</v>
      </c>
      <c r="D130" s="764">
        <v>4773.2</v>
      </c>
      <c r="E130" s="749">
        <v>123.7</v>
      </c>
      <c r="F130" s="764">
        <v>26744.9</v>
      </c>
      <c r="G130" s="764">
        <v>15713</v>
      </c>
      <c r="H130" s="764">
        <v>4683.1000000000004</v>
      </c>
    </row>
    <row r="131" spans="1:8">
      <c r="A131" s="749">
        <v>2016</v>
      </c>
      <c r="B131" s="749"/>
      <c r="C131" s="749"/>
      <c r="D131" s="749"/>
      <c r="E131" s="749"/>
      <c r="F131" s="749"/>
      <c r="G131" s="749"/>
      <c r="H131" s="749"/>
    </row>
    <row r="132" spans="1:8">
      <c r="A132" s="749" t="s">
        <v>69</v>
      </c>
      <c r="B132" s="763">
        <v>4302</v>
      </c>
      <c r="C132" s="763">
        <v>1112393</v>
      </c>
      <c r="D132" s="764">
        <v>4570</v>
      </c>
      <c r="E132" s="749">
        <v>127.8</v>
      </c>
      <c r="F132" s="764">
        <v>22089.7</v>
      </c>
      <c r="G132" s="764">
        <v>12371.5</v>
      </c>
      <c r="H132" s="764">
        <v>4312.7</v>
      </c>
    </row>
    <row r="133" spans="1:8">
      <c r="A133" s="749" t="s">
        <v>70</v>
      </c>
      <c r="B133" s="763">
        <v>4336</v>
      </c>
      <c r="C133" s="763">
        <v>1115314</v>
      </c>
      <c r="D133" s="764">
        <v>4552.8999999999996</v>
      </c>
      <c r="E133" s="749">
        <v>145.80000000000001</v>
      </c>
      <c r="F133" s="764">
        <v>27098.6</v>
      </c>
      <c r="G133" s="764">
        <v>15464</v>
      </c>
      <c r="H133" s="764">
        <v>5035</v>
      </c>
    </row>
    <row r="134" spans="1:8">
      <c r="A134" s="749" t="s">
        <v>71</v>
      </c>
      <c r="B134" s="763">
        <v>4337</v>
      </c>
      <c r="C134" s="763">
        <v>1116232</v>
      </c>
      <c r="D134" s="764">
        <v>4884.8</v>
      </c>
      <c r="E134" s="749">
        <v>147.5</v>
      </c>
      <c r="F134" s="764">
        <v>29407</v>
      </c>
      <c r="G134" s="764">
        <v>16893.599999999999</v>
      </c>
      <c r="H134" s="764">
        <v>5597.4</v>
      </c>
    </row>
    <row r="135" spans="1:8">
      <c r="A135" s="749" t="s">
        <v>72</v>
      </c>
      <c r="B135" s="763">
        <v>4337</v>
      </c>
      <c r="C135" s="763">
        <v>1116381</v>
      </c>
      <c r="D135" s="764">
        <v>5507.8</v>
      </c>
      <c r="E135" s="749">
        <v>149.19999999999999</v>
      </c>
      <c r="F135" s="764">
        <v>29132</v>
      </c>
      <c r="G135" s="764">
        <v>16725.5</v>
      </c>
      <c r="H135" s="764">
        <v>5366.5</v>
      </c>
    </row>
    <row r="136" spans="1:8">
      <c r="A136" s="749" t="s">
        <v>73</v>
      </c>
      <c r="B136" s="763">
        <v>4332</v>
      </c>
      <c r="C136" s="763">
        <v>1117093</v>
      </c>
      <c r="D136" s="764">
        <v>5402.7</v>
      </c>
      <c r="E136" s="749">
        <v>127.9</v>
      </c>
      <c r="F136" s="764">
        <v>25818.1</v>
      </c>
      <c r="G136" s="764">
        <v>14818.5</v>
      </c>
      <c r="H136" s="764">
        <v>4793.7</v>
      </c>
    </row>
    <row r="137" spans="1:8">
      <c r="A137" s="749" t="s">
        <v>74</v>
      </c>
      <c r="B137" s="763">
        <v>4333</v>
      </c>
      <c r="C137" s="763">
        <v>1119231</v>
      </c>
      <c r="D137" s="764">
        <v>5752.5</v>
      </c>
      <c r="E137" s="749">
        <v>150.9</v>
      </c>
      <c r="F137" s="764">
        <v>29789.3</v>
      </c>
      <c r="G137" s="764">
        <v>17000</v>
      </c>
      <c r="H137" s="764">
        <v>5482.1</v>
      </c>
    </row>
    <row r="138" spans="1:8">
      <c r="A138" s="749" t="s">
        <v>75</v>
      </c>
      <c r="B138" s="763">
        <v>4331</v>
      </c>
      <c r="C138" s="763">
        <v>1126635</v>
      </c>
      <c r="D138" s="764">
        <v>4773</v>
      </c>
      <c r="E138" s="749">
        <v>143.1</v>
      </c>
      <c r="F138" s="764">
        <v>26981.5</v>
      </c>
      <c r="G138" s="764">
        <v>15341.7</v>
      </c>
      <c r="H138" s="764">
        <v>4940.3999999999996</v>
      </c>
    </row>
    <row r="139" spans="1:8">
      <c r="A139" s="749" t="s">
        <v>76</v>
      </c>
      <c r="B139" s="763">
        <v>4325</v>
      </c>
      <c r="C139" s="763">
        <v>1131355</v>
      </c>
      <c r="D139" s="764">
        <v>4683.3999999999996</v>
      </c>
      <c r="E139" s="749">
        <v>128.19999999999999</v>
      </c>
      <c r="F139" s="764">
        <v>25746</v>
      </c>
      <c r="G139" s="764">
        <v>14593.5</v>
      </c>
      <c r="H139" s="764">
        <v>4372.5</v>
      </c>
    </row>
    <row r="140" spans="1:8">
      <c r="A140" s="749" t="s">
        <v>177</v>
      </c>
      <c r="B140" s="763">
        <v>4323</v>
      </c>
      <c r="C140" s="763">
        <v>1133216</v>
      </c>
      <c r="D140" s="764">
        <v>4677.8</v>
      </c>
      <c r="E140" s="749">
        <v>144.69999999999999</v>
      </c>
      <c r="F140" s="764">
        <v>29971.3</v>
      </c>
      <c r="G140" s="764">
        <v>17134.900000000001</v>
      </c>
      <c r="H140" s="764">
        <v>5524.6</v>
      </c>
    </row>
    <row r="141" spans="1:8">
      <c r="A141" s="749" t="s">
        <v>252</v>
      </c>
      <c r="B141" s="763">
        <v>4326</v>
      </c>
      <c r="C141" s="763">
        <v>1130435</v>
      </c>
      <c r="D141" s="764">
        <v>4707</v>
      </c>
      <c r="E141" s="749">
        <v>140.4</v>
      </c>
      <c r="F141" s="764">
        <v>27679.8</v>
      </c>
      <c r="G141" s="764">
        <v>15672.5</v>
      </c>
      <c r="H141" s="764">
        <v>5069.3</v>
      </c>
    </row>
    <row r="142" spans="1:8">
      <c r="A142" s="749" t="s">
        <v>253</v>
      </c>
      <c r="B142" s="763">
        <v>4325</v>
      </c>
      <c r="C142" s="763">
        <v>1131549</v>
      </c>
      <c r="D142" s="764">
        <v>6478</v>
      </c>
      <c r="E142" s="749">
        <v>150.30000000000001</v>
      </c>
      <c r="F142" s="764">
        <v>29942.9</v>
      </c>
      <c r="G142" s="764">
        <v>17022.3</v>
      </c>
      <c r="H142" s="764">
        <v>5508.6</v>
      </c>
    </row>
    <row r="143" spans="1:8">
      <c r="A143" s="749" t="s">
        <v>254</v>
      </c>
      <c r="B143" s="763">
        <v>4323</v>
      </c>
      <c r="C143" s="763">
        <v>1129638</v>
      </c>
      <c r="D143" s="764">
        <v>4988.2</v>
      </c>
      <c r="E143" s="749">
        <v>125.5</v>
      </c>
      <c r="F143" s="764">
        <v>27452.400000000001</v>
      </c>
      <c r="G143" s="764">
        <v>15693.4</v>
      </c>
      <c r="H143" s="764">
        <v>4745.8</v>
      </c>
    </row>
    <row r="144" spans="1:8">
      <c r="A144" s="749">
        <v>2017</v>
      </c>
      <c r="B144" s="749"/>
      <c r="C144" s="749"/>
      <c r="D144" s="749"/>
      <c r="E144" s="749"/>
      <c r="F144" s="749"/>
      <c r="G144" s="749"/>
      <c r="H144" s="749"/>
    </row>
    <row r="145" spans="1:8">
      <c r="A145" s="749" t="s">
        <v>69</v>
      </c>
      <c r="B145" s="763">
        <v>4375</v>
      </c>
      <c r="C145" s="763">
        <v>1130474</v>
      </c>
      <c r="D145" s="764">
        <v>4771.2</v>
      </c>
      <c r="E145" s="749">
        <v>139.30000000000001</v>
      </c>
      <c r="F145" s="764">
        <v>24216.799999999999</v>
      </c>
      <c r="G145" s="764">
        <v>13787.8</v>
      </c>
      <c r="H145" s="764">
        <v>4653.6000000000004</v>
      </c>
    </row>
    <row r="146" spans="1:8">
      <c r="A146" s="749" t="s">
        <v>70</v>
      </c>
      <c r="B146" s="763">
        <v>4405</v>
      </c>
      <c r="C146" s="763">
        <v>1134466</v>
      </c>
      <c r="D146" s="764">
        <v>4735</v>
      </c>
      <c r="E146" s="749">
        <v>142.4</v>
      </c>
      <c r="F146" s="764">
        <v>26316.799999999999</v>
      </c>
      <c r="G146" s="764">
        <v>15056.2</v>
      </c>
      <c r="H146" s="764">
        <v>5008.7</v>
      </c>
    </row>
    <row r="147" spans="1:8">
      <c r="A147" s="749" t="s">
        <v>71</v>
      </c>
      <c r="B147" s="763">
        <v>4412</v>
      </c>
      <c r="C147" s="763">
        <v>1136555</v>
      </c>
      <c r="D147" s="764">
        <v>5166.7</v>
      </c>
      <c r="E147" s="749">
        <v>161.6</v>
      </c>
      <c r="F147" s="764">
        <v>32483.7</v>
      </c>
      <c r="G147" s="764">
        <v>18705.099999999999</v>
      </c>
      <c r="H147" s="764">
        <v>6004.8</v>
      </c>
    </row>
    <row r="148" spans="1:8">
      <c r="A148" s="749" t="s">
        <v>72</v>
      </c>
      <c r="B148" s="763">
        <v>4411</v>
      </c>
      <c r="C148" s="763">
        <v>1137581</v>
      </c>
      <c r="D148" s="764">
        <v>5886.7</v>
      </c>
      <c r="E148" s="749">
        <v>133.5</v>
      </c>
      <c r="F148" s="764">
        <v>26518.6</v>
      </c>
      <c r="G148" s="764">
        <v>15113.4</v>
      </c>
      <c r="H148" s="764">
        <v>4827.2</v>
      </c>
    </row>
    <row r="149" spans="1:8">
      <c r="A149" s="749" t="s">
        <v>73</v>
      </c>
      <c r="B149" s="763">
        <v>4412</v>
      </c>
      <c r="C149" s="763">
        <v>1139466</v>
      </c>
      <c r="D149" s="764">
        <v>5647.8</v>
      </c>
      <c r="E149" s="749">
        <v>147.9</v>
      </c>
      <c r="F149" s="764">
        <v>29826</v>
      </c>
      <c r="G149" s="764">
        <v>17020.7</v>
      </c>
      <c r="H149" s="764">
        <v>5517.5</v>
      </c>
    </row>
    <row r="150" spans="1:8">
      <c r="A150" s="749" t="s">
        <v>74</v>
      </c>
      <c r="B150" s="763">
        <v>4408</v>
      </c>
      <c r="C150" s="763">
        <v>1143069</v>
      </c>
      <c r="D150" s="764">
        <v>5899.4</v>
      </c>
      <c r="E150" s="749">
        <v>136.6</v>
      </c>
      <c r="F150" s="764">
        <v>29356.6</v>
      </c>
      <c r="G150" s="764">
        <v>16224.2</v>
      </c>
      <c r="H150" s="764">
        <v>5385</v>
      </c>
    </row>
    <row r="151" spans="1:8">
      <c r="A151" s="749" t="s">
        <v>75</v>
      </c>
      <c r="B151" s="763">
        <v>4410</v>
      </c>
      <c r="C151" s="763">
        <v>1153660</v>
      </c>
      <c r="D151" s="764">
        <v>4952.1000000000004</v>
      </c>
      <c r="E151" s="749">
        <v>145.30000000000001</v>
      </c>
      <c r="F151" s="764">
        <v>28242.9</v>
      </c>
      <c r="G151" s="764">
        <v>16012</v>
      </c>
      <c r="H151" s="764">
        <v>5080.8</v>
      </c>
    </row>
    <row r="152" spans="1:8">
      <c r="A152" s="749" t="s">
        <v>76</v>
      </c>
      <c r="B152" s="763">
        <v>4410</v>
      </c>
      <c r="C152" s="763">
        <v>1158942</v>
      </c>
      <c r="D152" s="764">
        <v>4898.7</v>
      </c>
      <c r="E152" s="749">
        <v>132.19999999999999</v>
      </c>
      <c r="F152" s="764">
        <v>26804.6</v>
      </c>
      <c r="G152" s="764">
        <v>15212.1</v>
      </c>
      <c r="H152" s="764">
        <v>4622.8999999999996</v>
      </c>
    </row>
    <row r="153" spans="1:8">
      <c r="A153" s="749" t="s">
        <v>177</v>
      </c>
      <c r="B153" s="763">
        <v>4405</v>
      </c>
      <c r="C153" s="763">
        <v>1161019</v>
      </c>
      <c r="D153" s="764">
        <v>4871.1000000000004</v>
      </c>
      <c r="E153" s="749">
        <v>143.6</v>
      </c>
      <c r="F153" s="764">
        <v>29711.7</v>
      </c>
      <c r="G153" s="764">
        <v>16826.8</v>
      </c>
      <c r="H153" s="764">
        <v>5588.9</v>
      </c>
    </row>
    <row r="154" spans="1:8">
      <c r="A154" s="749" t="s">
        <v>252</v>
      </c>
      <c r="B154" s="763">
        <v>4400</v>
      </c>
      <c r="C154" s="763">
        <v>1159305</v>
      </c>
      <c r="D154" s="764">
        <v>4941.1000000000004</v>
      </c>
      <c r="E154" s="749">
        <v>141.4</v>
      </c>
      <c r="F154" s="764">
        <v>28967.7</v>
      </c>
      <c r="G154" s="764">
        <v>16606</v>
      </c>
      <c r="H154" s="764">
        <v>5376.6</v>
      </c>
    </row>
    <row r="155" spans="1:8">
      <c r="A155" s="749" t="s">
        <v>253</v>
      </c>
      <c r="B155" s="763">
        <v>4400</v>
      </c>
      <c r="C155" s="763">
        <v>1161817</v>
      </c>
      <c r="D155" s="764">
        <v>6801</v>
      </c>
      <c r="E155" s="749">
        <v>153.30000000000001</v>
      </c>
      <c r="F155" s="764">
        <v>31908.6</v>
      </c>
      <c r="G155" s="764">
        <v>18248.900000000001</v>
      </c>
      <c r="H155" s="764">
        <v>6075.7</v>
      </c>
    </row>
    <row r="156" spans="1:8">
      <c r="A156" s="749" t="s">
        <v>254</v>
      </c>
      <c r="B156" s="763">
        <v>4400</v>
      </c>
      <c r="C156" s="763">
        <v>1160066</v>
      </c>
      <c r="D156" s="764">
        <v>5218.8999999999996</v>
      </c>
      <c r="E156" s="749">
        <v>122.8</v>
      </c>
      <c r="F156" s="764">
        <v>28681.5</v>
      </c>
      <c r="G156" s="764">
        <v>16692.2</v>
      </c>
      <c r="H156" s="764">
        <v>4994.8</v>
      </c>
    </row>
    <row r="157" spans="1:8">
      <c r="A157" s="749">
        <v>2018</v>
      </c>
      <c r="B157" s="749"/>
      <c r="C157" s="749"/>
      <c r="D157" s="749"/>
      <c r="E157" s="749"/>
      <c r="F157" s="749"/>
      <c r="G157" s="749"/>
      <c r="H157" s="749"/>
    </row>
    <row r="158" spans="1:8">
      <c r="A158" s="749" t="s">
        <v>69</v>
      </c>
      <c r="B158" s="763">
        <v>4458</v>
      </c>
      <c r="C158" s="763">
        <v>1163280</v>
      </c>
      <c r="D158" s="764">
        <v>5064</v>
      </c>
      <c r="E158" s="749">
        <v>149.6</v>
      </c>
      <c r="F158" s="764">
        <v>26985.7</v>
      </c>
      <c r="G158" s="764">
        <v>15333.8</v>
      </c>
      <c r="H158" s="764">
        <v>5247.2</v>
      </c>
    </row>
    <row r="159" spans="1:8">
      <c r="A159" s="749" t="s">
        <v>70</v>
      </c>
      <c r="B159" s="763">
        <v>4478</v>
      </c>
      <c r="C159" s="763">
        <v>1167224</v>
      </c>
      <c r="D159" s="764">
        <v>4949.2</v>
      </c>
      <c r="E159" s="749">
        <v>144.5</v>
      </c>
      <c r="F159" s="764">
        <v>27333.7</v>
      </c>
      <c r="G159" s="764">
        <v>15607.7</v>
      </c>
      <c r="H159" s="764">
        <v>5408.7</v>
      </c>
    </row>
    <row r="160" spans="1:8">
      <c r="A160" s="749" t="s">
        <v>71</v>
      </c>
      <c r="B160" s="763">
        <v>4479</v>
      </c>
      <c r="C160" s="763">
        <v>1171263</v>
      </c>
      <c r="D160" s="764">
        <v>5466.6</v>
      </c>
      <c r="E160" s="749">
        <v>153.1</v>
      </c>
      <c r="F160" s="764">
        <v>31060.6</v>
      </c>
      <c r="G160" s="764">
        <v>17711.099999999999</v>
      </c>
      <c r="H160" s="764">
        <v>5997.6</v>
      </c>
    </row>
    <row r="161" spans="1:8">
      <c r="A161" s="749" t="s">
        <v>72</v>
      </c>
      <c r="B161" s="763">
        <v>4478</v>
      </c>
      <c r="C161" s="763">
        <v>1171912</v>
      </c>
      <c r="D161" s="764">
        <v>6301.4</v>
      </c>
      <c r="E161" s="749">
        <v>146.69999999999999</v>
      </c>
      <c r="F161" s="764">
        <v>29783.8</v>
      </c>
      <c r="G161" s="764">
        <v>17074.900000000001</v>
      </c>
      <c r="H161" s="764">
        <v>5536.5</v>
      </c>
    </row>
    <row r="162" spans="1:8">
      <c r="A162" s="749" t="s">
        <v>73</v>
      </c>
      <c r="B162" s="763">
        <v>4478</v>
      </c>
      <c r="C162" s="763">
        <v>1174976</v>
      </c>
      <c r="D162" s="764">
        <v>6040.9</v>
      </c>
      <c r="E162" s="749">
        <v>137.1</v>
      </c>
      <c r="F162" s="764">
        <v>28702</v>
      </c>
      <c r="G162" s="764">
        <v>16378.1</v>
      </c>
      <c r="H162" s="764">
        <v>5588</v>
      </c>
    </row>
    <row r="163" spans="1:8">
      <c r="A163" s="749" t="s">
        <v>74</v>
      </c>
      <c r="B163" s="763">
        <v>4476</v>
      </c>
      <c r="C163" s="763">
        <v>1178151</v>
      </c>
      <c r="D163" s="764">
        <v>6225.9</v>
      </c>
      <c r="E163" s="749">
        <v>148.80000000000001</v>
      </c>
      <c r="F163" s="764">
        <v>30289.3</v>
      </c>
      <c r="G163" s="764">
        <v>16784.900000000001</v>
      </c>
      <c r="H163" s="764">
        <v>5868.2</v>
      </c>
    </row>
    <row r="164" spans="1:8">
      <c r="A164" s="749" t="s">
        <v>75</v>
      </c>
      <c r="B164" s="763">
        <v>4468</v>
      </c>
      <c r="C164" s="763">
        <v>1192462</v>
      </c>
      <c r="D164" s="764">
        <v>5273.7</v>
      </c>
      <c r="E164" s="749">
        <v>155</v>
      </c>
      <c r="F164" s="764">
        <v>29927.3</v>
      </c>
      <c r="G164" s="764">
        <v>16932.2</v>
      </c>
      <c r="H164" s="764">
        <v>5459.7</v>
      </c>
    </row>
    <row r="165" spans="1:8">
      <c r="A165" s="749" t="s">
        <v>76</v>
      </c>
      <c r="B165" s="763">
        <v>4471</v>
      </c>
      <c r="C165" s="763">
        <v>1196891</v>
      </c>
      <c r="D165" s="764">
        <v>5226.3999999999996</v>
      </c>
      <c r="E165" s="749">
        <v>136.4</v>
      </c>
      <c r="F165" s="764">
        <v>27829.200000000001</v>
      </c>
      <c r="G165" s="764">
        <v>16063.8</v>
      </c>
      <c r="H165" s="764">
        <v>4717.3</v>
      </c>
    </row>
    <row r="166" spans="1:8">
      <c r="A166" s="749" t="s">
        <v>177</v>
      </c>
      <c r="B166" s="763">
        <v>4469</v>
      </c>
      <c r="C166" s="763">
        <v>1195774</v>
      </c>
      <c r="D166" s="764">
        <v>5148.6000000000004</v>
      </c>
      <c r="E166" s="749">
        <v>142.5</v>
      </c>
      <c r="F166" s="764">
        <v>29016.5</v>
      </c>
      <c r="G166" s="764">
        <v>16718.599999999999</v>
      </c>
      <c r="H166" s="764">
        <v>5386.3</v>
      </c>
    </row>
    <row r="167" spans="1:8">
      <c r="A167" s="749" t="s">
        <v>252</v>
      </c>
      <c r="B167" s="763">
        <v>4465</v>
      </c>
      <c r="C167" s="763">
        <v>1196157</v>
      </c>
      <c r="D167" s="764">
        <v>5269.3</v>
      </c>
      <c r="E167" s="749">
        <v>158.4</v>
      </c>
      <c r="F167" s="764">
        <v>31879.9</v>
      </c>
      <c r="G167" s="764">
        <v>18226.3</v>
      </c>
      <c r="H167" s="764">
        <v>5922.2</v>
      </c>
    </row>
    <row r="168" spans="1:8">
      <c r="A168" s="749" t="s">
        <v>253</v>
      </c>
      <c r="B168" s="763">
        <v>4459</v>
      </c>
      <c r="C168" s="763">
        <v>1197203</v>
      </c>
      <c r="D168" s="764">
        <v>7174.7</v>
      </c>
      <c r="E168" s="749">
        <v>155.30000000000001</v>
      </c>
      <c r="F168" s="764">
        <v>31536.400000000001</v>
      </c>
      <c r="G168" s="764">
        <v>17610.599999999999</v>
      </c>
      <c r="H168" s="764">
        <v>5781.5</v>
      </c>
    </row>
    <row r="169" spans="1:8">
      <c r="A169" s="749" t="s">
        <v>254</v>
      </c>
      <c r="B169" s="763">
        <v>4459</v>
      </c>
      <c r="C169" s="763">
        <v>1192919</v>
      </c>
      <c r="D169" s="764">
        <v>5453.3</v>
      </c>
      <c r="E169" s="749">
        <v>120.8</v>
      </c>
      <c r="F169" s="764">
        <v>27032.2</v>
      </c>
      <c r="G169" s="764">
        <v>15252.9</v>
      </c>
      <c r="H169" s="764">
        <v>5038.1000000000004</v>
      </c>
    </row>
    <row r="170" spans="1:8">
      <c r="A170" s="749">
        <v>2019</v>
      </c>
      <c r="B170" s="749"/>
      <c r="C170" s="749"/>
      <c r="D170" s="749"/>
      <c r="E170" s="749"/>
      <c r="F170" s="749"/>
      <c r="G170" s="749"/>
      <c r="H170" s="749"/>
    </row>
    <row r="171" spans="1:8">
      <c r="A171" s="749" t="s">
        <v>69</v>
      </c>
      <c r="B171" s="763">
        <v>4515</v>
      </c>
      <c r="C171" s="763">
        <v>1197352</v>
      </c>
      <c r="D171" s="764">
        <v>5332.2</v>
      </c>
      <c r="E171" s="749">
        <v>154.69999999999999</v>
      </c>
      <c r="F171" s="764">
        <v>27032.3</v>
      </c>
      <c r="G171" s="764">
        <v>15164.8</v>
      </c>
      <c r="H171" s="764">
        <v>5451.7</v>
      </c>
    </row>
    <row r="172" spans="1:8">
      <c r="A172" s="749" t="s">
        <v>70</v>
      </c>
      <c r="B172" s="763">
        <v>4546</v>
      </c>
      <c r="C172" s="763">
        <v>1200399</v>
      </c>
      <c r="D172" s="764">
        <v>5272.5</v>
      </c>
      <c r="E172" s="749">
        <v>151.4</v>
      </c>
      <c r="F172" s="764">
        <v>28592.2</v>
      </c>
      <c r="G172" s="764">
        <v>16385.099999999999</v>
      </c>
      <c r="H172" s="764">
        <v>5655.1</v>
      </c>
    </row>
    <row r="173" spans="1:8">
      <c r="A173" s="749" t="s">
        <v>71</v>
      </c>
      <c r="B173" s="763">
        <v>4552</v>
      </c>
      <c r="C173" s="763">
        <v>1201214</v>
      </c>
      <c r="D173" s="764">
        <v>5613.7</v>
      </c>
      <c r="E173" s="749">
        <v>154</v>
      </c>
      <c r="F173" s="764">
        <v>30599.200000000001</v>
      </c>
      <c r="G173" s="764">
        <v>17468.5</v>
      </c>
      <c r="H173" s="764">
        <v>6056</v>
      </c>
    </row>
    <row r="174" spans="1:8">
      <c r="A174" s="749" t="s">
        <v>72</v>
      </c>
      <c r="B174" s="763">
        <v>4554</v>
      </c>
      <c r="C174" s="763">
        <v>1201374</v>
      </c>
      <c r="D174" s="764">
        <v>6479.3</v>
      </c>
      <c r="E174" s="749">
        <v>148.1</v>
      </c>
      <c r="F174" s="764">
        <v>29220.400000000001</v>
      </c>
      <c r="G174" s="764">
        <v>16645.7</v>
      </c>
      <c r="H174" s="764">
        <v>5916.7</v>
      </c>
    </row>
    <row r="175" spans="1:8">
      <c r="A175" s="749" t="s">
        <v>73</v>
      </c>
      <c r="B175" s="763">
        <v>4552</v>
      </c>
      <c r="C175" s="763">
        <v>1199706</v>
      </c>
      <c r="D175" s="764">
        <v>6197.7</v>
      </c>
      <c r="E175" s="749">
        <v>151.80000000000001</v>
      </c>
      <c r="F175" s="764">
        <v>30467.599999999999</v>
      </c>
      <c r="G175" s="764">
        <v>17391.5</v>
      </c>
      <c r="H175" s="764">
        <v>6153.7</v>
      </c>
    </row>
    <row r="176" spans="1:8">
      <c r="A176" s="749" t="s">
        <v>74</v>
      </c>
      <c r="B176" s="763">
        <v>4548</v>
      </c>
      <c r="C176" s="763">
        <v>1200206</v>
      </c>
      <c r="D176" s="764">
        <v>6421</v>
      </c>
      <c r="E176" s="749">
        <v>129.1</v>
      </c>
      <c r="F176" s="764">
        <v>26901.4</v>
      </c>
      <c r="G176" s="764">
        <v>15250.3</v>
      </c>
      <c r="H176" s="764">
        <v>5288.9</v>
      </c>
    </row>
    <row r="177" spans="1:8">
      <c r="A177" s="749" t="s">
        <v>75</v>
      </c>
      <c r="B177" s="763">
        <v>4544</v>
      </c>
      <c r="C177" s="763">
        <v>1207568</v>
      </c>
      <c r="D177" s="764">
        <v>5830.4</v>
      </c>
      <c r="E177" s="749">
        <v>157.6</v>
      </c>
      <c r="F177" s="764">
        <v>31357.3</v>
      </c>
      <c r="G177" s="764">
        <v>18080.099999999999</v>
      </c>
      <c r="H177" s="764">
        <v>5848.2</v>
      </c>
    </row>
    <row r="178" spans="1:8">
      <c r="A178" s="749" t="s">
        <v>76</v>
      </c>
      <c r="B178" s="763">
        <v>4542</v>
      </c>
      <c r="C178" s="763">
        <v>1207173</v>
      </c>
      <c r="D178" s="764">
        <v>5315.8</v>
      </c>
      <c r="E178" s="749">
        <v>132.4</v>
      </c>
      <c r="F178" s="764">
        <v>27185.5</v>
      </c>
      <c r="G178" s="764">
        <v>15639</v>
      </c>
      <c r="H178" s="764">
        <v>4799.5</v>
      </c>
    </row>
    <row r="179" spans="1:8">
      <c r="A179" s="749" t="s">
        <v>177</v>
      </c>
      <c r="B179" s="763">
        <v>4542</v>
      </c>
      <c r="C179" s="763">
        <v>1207825</v>
      </c>
      <c r="D179" s="764">
        <v>5276</v>
      </c>
      <c r="E179" s="749">
        <v>145.4</v>
      </c>
      <c r="F179" s="764">
        <v>30068.1</v>
      </c>
      <c r="G179" s="764">
        <v>17048.099999999999</v>
      </c>
      <c r="H179" s="764">
        <v>5934.2</v>
      </c>
    </row>
    <row r="180" spans="1:8">
      <c r="A180" s="749" t="s">
        <v>252</v>
      </c>
      <c r="B180" s="763">
        <v>4543</v>
      </c>
      <c r="C180" s="763">
        <v>1202633</v>
      </c>
      <c r="D180" s="764">
        <v>5336.3</v>
      </c>
      <c r="E180" s="749">
        <v>154.69999999999999</v>
      </c>
      <c r="F180" s="764">
        <v>32036.5</v>
      </c>
      <c r="G180" s="764">
        <v>18478.900000000001</v>
      </c>
      <c r="H180" s="764">
        <v>6231.4</v>
      </c>
    </row>
    <row r="181" spans="1:8">
      <c r="A181" s="749" t="s">
        <v>253</v>
      </c>
      <c r="B181" s="763">
        <v>4542</v>
      </c>
      <c r="C181" s="763">
        <v>1200442</v>
      </c>
      <c r="D181" s="764">
        <v>7186.9</v>
      </c>
      <c r="E181" s="749">
        <v>150.69999999999999</v>
      </c>
      <c r="F181" s="764">
        <v>30479.200000000001</v>
      </c>
      <c r="G181" s="764">
        <v>17298.400000000001</v>
      </c>
      <c r="H181" s="764">
        <v>5710.1</v>
      </c>
    </row>
    <row r="182" spans="1:8">
      <c r="A182" s="749" t="s">
        <v>254</v>
      </c>
      <c r="B182" s="763">
        <v>4541</v>
      </c>
      <c r="C182" s="763">
        <v>1195940</v>
      </c>
      <c r="D182" s="764">
        <v>5516.8</v>
      </c>
      <c r="E182" s="749">
        <v>119.6</v>
      </c>
      <c r="F182" s="764">
        <v>27012.7</v>
      </c>
      <c r="G182" s="764">
        <v>15568</v>
      </c>
      <c r="H182" s="764">
        <v>4803.6000000000004</v>
      </c>
    </row>
    <row r="183" spans="1:8">
      <c r="A183" s="749">
        <v>2020</v>
      </c>
      <c r="B183" s="749"/>
      <c r="C183" s="749"/>
      <c r="D183" s="749"/>
      <c r="E183" s="749"/>
      <c r="F183" s="749"/>
      <c r="G183" s="749"/>
      <c r="H183" s="749"/>
    </row>
    <row r="184" spans="1:8">
      <c r="A184" s="749" t="s">
        <v>69</v>
      </c>
      <c r="B184" s="763">
        <v>4548</v>
      </c>
      <c r="C184" s="763">
        <v>1191353</v>
      </c>
      <c r="D184" s="764">
        <v>5311.1</v>
      </c>
      <c r="E184" s="749">
        <v>146.6</v>
      </c>
      <c r="F184" s="764">
        <v>27470.6</v>
      </c>
      <c r="G184" s="764">
        <v>15934.4</v>
      </c>
      <c r="H184" s="764">
        <v>5533.9</v>
      </c>
    </row>
    <row r="185" spans="1:8">
      <c r="A185" s="749" t="s">
        <v>70</v>
      </c>
      <c r="B185" s="763">
        <v>4570</v>
      </c>
      <c r="C185" s="763">
        <v>1185828</v>
      </c>
      <c r="D185" s="764">
        <v>5180.6000000000004</v>
      </c>
      <c r="E185" s="749">
        <v>145.69999999999999</v>
      </c>
      <c r="F185" s="764">
        <v>28520.3</v>
      </c>
      <c r="G185" s="764">
        <v>16629.8</v>
      </c>
      <c r="H185" s="764">
        <v>5575.8</v>
      </c>
    </row>
    <row r="186" spans="1:8">
      <c r="A186" s="749" t="s">
        <v>71</v>
      </c>
      <c r="B186" s="763">
        <v>4572</v>
      </c>
      <c r="C186" s="763">
        <v>1182840</v>
      </c>
      <c r="D186" s="764">
        <v>5391.5</v>
      </c>
      <c r="E186" s="749">
        <v>147.69999999999999</v>
      </c>
      <c r="F186" s="764">
        <v>29293.599999999999</v>
      </c>
      <c r="G186" s="764">
        <v>16647.2</v>
      </c>
      <c r="H186" s="764">
        <v>5315</v>
      </c>
    </row>
    <row r="187" spans="1:8">
      <c r="A187" s="749" t="s">
        <v>72</v>
      </c>
      <c r="B187" s="763">
        <v>4573</v>
      </c>
      <c r="C187" s="763">
        <v>1174869</v>
      </c>
      <c r="D187" s="764">
        <v>5341.6</v>
      </c>
      <c r="E187" s="749">
        <v>115.2</v>
      </c>
      <c r="F187" s="764">
        <v>18845.8</v>
      </c>
      <c r="G187" s="764">
        <v>10085.4</v>
      </c>
      <c r="H187" s="764">
        <v>3366.8</v>
      </c>
    </row>
    <row r="188" spans="1:8">
      <c r="A188" s="749" t="s">
        <v>73</v>
      </c>
      <c r="B188" s="763">
        <v>4569</v>
      </c>
      <c r="C188" s="763">
        <v>1169071</v>
      </c>
      <c r="D188" s="764">
        <v>5383.3</v>
      </c>
      <c r="E188" s="749">
        <v>116.5</v>
      </c>
      <c r="F188" s="764">
        <v>21177.3</v>
      </c>
      <c r="G188" s="764">
        <v>11489.2</v>
      </c>
      <c r="H188" s="764">
        <v>4059.5</v>
      </c>
    </row>
    <row r="189" spans="1:8">
      <c r="A189" s="749" t="s">
        <v>74</v>
      </c>
      <c r="B189" s="763">
        <v>4564</v>
      </c>
      <c r="C189" s="763">
        <v>1166069</v>
      </c>
      <c r="D189" s="764">
        <v>5692.7</v>
      </c>
      <c r="E189" s="749">
        <v>122</v>
      </c>
      <c r="F189" s="764">
        <v>25932</v>
      </c>
      <c r="G189" s="764">
        <v>14560.7</v>
      </c>
      <c r="H189" s="764">
        <v>5079.8999999999996</v>
      </c>
    </row>
    <row r="190" spans="1:8">
      <c r="A190" s="749" t="s">
        <v>75</v>
      </c>
      <c r="B190" s="763">
        <v>4560</v>
      </c>
      <c r="C190" s="763">
        <v>1161906</v>
      </c>
      <c r="D190" s="764">
        <v>5240.8999999999996</v>
      </c>
      <c r="E190" s="749">
        <v>143</v>
      </c>
      <c r="F190" s="764">
        <v>29000.1</v>
      </c>
      <c r="G190" s="764">
        <v>16260.2</v>
      </c>
      <c r="H190" s="764">
        <v>5444.2</v>
      </c>
    </row>
    <row r="191" spans="1:8">
      <c r="A191" s="749" t="s">
        <v>76</v>
      </c>
      <c r="B191" s="763">
        <v>4558</v>
      </c>
      <c r="C191" s="763">
        <v>1157743</v>
      </c>
      <c r="D191" s="764">
        <v>4872.3</v>
      </c>
      <c r="E191" s="749">
        <v>113.8</v>
      </c>
      <c r="F191" s="764">
        <v>23920.6</v>
      </c>
      <c r="G191" s="764">
        <v>13566.9</v>
      </c>
      <c r="H191" s="764">
        <v>4320.3</v>
      </c>
    </row>
    <row r="192" spans="1:8">
      <c r="A192" s="749" t="s">
        <v>177</v>
      </c>
      <c r="B192" s="763">
        <v>4558</v>
      </c>
      <c r="C192" s="763">
        <v>1163968</v>
      </c>
      <c r="D192" s="764">
        <v>5009.8999999999996</v>
      </c>
      <c r="E192" s="749">
        <v>137.6</v>
      </c>
      <c r="F192" s="764">
        <v>29769.200000000001</v>
      </c>
      <c r="G192" s="764">
        <v>16874.3</v>
      </c>
      <c r="H192" s="764">
        <v>5730.1</v>
      </c>
    </row>
    <row r="193" spans="1:8">
      <c r="A193" s="749" t="s">
        <v>252</v>
      </c>
      <c r="B193" s="763">
        <v>4554</v>
      </c>
      <c r="C193" s="763">
        <v>1159719</v>
      </c>
      <c r="D193" s="764">
        <v>4994.8</v>
      </c>
      <c r="E193" s="749">
        <v>144.69999999999999</v>
      </c>
      <c r="F193" s="764">
        <v>31702.2</v>
      </c>
      <c r="G193" s="764">
        <v>18236.099999999999</v>
      </c>
      <c r="H193" s="764">
        <v>5922</v>
      </c>
    </row>
    <row r="194" spans="1:8">
      <c r="A194" s="749" t="s">
        <v>253</v>
      </c>
      <c r="B194" s="763">
        <v>4554</v>
      </c>
      <c r="C194" s="763">
        <v>1157956</v>
      </c>
      <c r="D194" s="764">
        <v>6815.4</v>
      </c>
      <c r="E194" s="749">
        <v>145.69999999999999</v>
      </c>
      <c r="F194" s="764">
        <v>32650.9</v>
      </c>
      <c r="G194" s="764">
        <v>18475.900000000001</v>
      </c>
      <c r="H194" s="764">
        <v>5992.6</v>
      </c>
    </row>
    <row r="195" spans="1:8">
      <c r="A195" s="749" t="s">
        <v>254</v>
      </c>
      <c r="B195" s="763">
        <v>4553</v>
      </c>
      <c r="C195" s="763">
        <v>1154178</v>
      </c>
      <c r="D195" s="764">
        <v>5366.7</v>
      </c>
      <c r="E195" s="749">
        <v>118.5</v>
      </c>
      <c r="F195" s="764">
        <v>30627.9</v>
      </c>
      <c r="G195" s="764">
        <v>17669.3</v>
      </c>
      <c r="H195" s="764">
        <v>5071.1000000000004</v>
      </c>
    </row>
    <row r="196" spans="1:8">
      <c r="A196" s="749">
        <v>2021</v>
      </c>
      <c r="B196" s="749"/>
      <c r="C196" s="749"/>
      <c r="D196" s="749"/>
      <c r="E196" s="749"/>
      <c r="F196" s="749"/>
      <c r="G196" s="749"/>
      <c r="H196" s="749"/>
    </row>
    <row r="197" spans="1:8">
      <c r="A197" s="749" t="s">
        <v>69</v>
      </c>
      <c r="B197" s="763">
        <v>4403</v>
      </c>
      <c r="C197" s="763">
        <v>1142365</v>
      </c>
      <c r="D197" s="764">
        <v>5232.3</v>
      </c>
      <c r="E197" s="749">
        <v>127.5</v>
      </c>
      <c r="F197" s="764">
        <v>24779.1</v>
      </c>
      <c r="G197" s="764">
        <v>14643.7</v>
      </c>
      <c r="H197" s="764">
        <v>4880.3</v>
      </c>
    </row>
    <row r="198" spans="1:8">
      <c r="A198" s="749" t="s">
        <v>70</v>
      </c>
      <c r="B198" s="763">
        <v>4422</v>
      </c>
      <c r="C198" s="763">
        <v>1142670</v>
      </c>
      <c r="D198" s="764">
        <v>4986.8999999999996</v>
      </c>
      <c r="E198" s="749">
        <v>142.5</v>
      </c>
      <c r="F198" s="764">
        <v>29307.200000000001</v>
      </c>
      <c r="G198" s="764">
        <v>17585.099999999999</v>
      </c>
      <c r="H198" s="764">
        <v>5626.3</v>
      </c>
    </row>
    <row r="199" spans="1:8">
      <c r="A199" s="749" t="s">
        <v>71</v>
      </c>
      <c r="B199" s="763">
        <v>4430</v>
      </c>
      <c r="C199" s="763">
        <v>1144534</v>
      </c>
      <c r="D199" s="764">
        <v>5431.5</v>
      </c>
      <c r="E199" s="749">
        <v>159.4</v>
      </c>
      <c r="F199" s="764">
        <v>35884.199999999997</v>
      </c>
      <c r="G199" s="764">
        <v>20969.3</v>
      </c>
      <c r="H199" s="764">
        <v>6543</v>
      </c>
    </row>
    <row r="200" spans="1:8">
      <c r="A200" s="749" t="s">
        <v>72</v>
      </c>
      <c r="B200" s="763">
        <v>4427</v>
      </c>
      <c r="C200" s="763">
        <v>1144299</v>
      </c>
      <c r="D200" s="764">
        <v>5800.3</v>
      </c>
      <c r="E200" s="749">
        <v>139.9</v>
      </c>
      <c r="F200" s="764">
        <v>30849.200000000001</v>
      </c>
      <c r="G200" s="764">
        <v>18001.400000000001</v>
      </c>
      <c r="H200" s="764">
        <v>5731</v>
      </c>
    </row>
    <row r="201" spans="1:8">
      <c r="A201" s="749" t="s">
        <v>73</v>
      </c>
      <c r="B201" s="763">
        <v>4427</v>
      </c>
      <c r="C201" s="763">
        <v>1144556</v>
      </c>
      <c r="D201" s="764">
        <v>5931.7</v>
      </c>
      <c r="E201" s="749">
        <v>129.1</v>
      </c>
      <c r="F201" s="764">
        <v>28501</v>
      </c>
      <c r="G201" s="764">
        <v>16651.2</v>
      </c>
      <c r="H201" s="764">
        <v>5423</v>
      </c>
    </row>
    <row r="202" spans="1:8">
      <c r="A202" s="749" t="s">
        <v>74</v>
      </c>
      <c r="B202" s="763">
        <v>4421</v>
      </c>
      <c r="C202" s="763">
        <v>1144297</v>
      </c>
      <c r="D202" s="764">
        <v>6362.8</v>
      </c>
      <c r="E202" s="749">
        <v>139.30000000000001</v>
      </c>
      <c r="F202" s="764">
        <v>32024.799999999999</v>
      </c>
      <c r="G202" s="764">
        <v>18483.3</v>
      </c>
      <c r="H202" s="764">
        <v>6038.1</v>
      </c>
    </row>
    <row r="203" spans="1:8">
      <c r="A203" s="749" t="s">
        <v>75</v>
      </c>
      <c r="B203" s="763">
        <v>4420</v>
      </c>
      <c r="C203" s="763">
        <v>1145876</v>
      </c>
      <c r="D203" s="764">
        <v>5447.1</v>
      </c>
      <c r="E203" s="749">
        <v>143.30000000000001</v>
      </c>
      <c r="F203" s="764">
        <v>29923.599999999999</v>
      </c>
      <c r="G203" s="764">
        <v>16877.400000000001</v>
      </c>
      <c r="H203" s="764">
        <v>5600.4</v>
      </c>
    </row>
    <row r="204" spans="1:8">
      <c r="A204" s="749" t="s">
        <v>76</v>
      </c>
      <c r="B204" s="763">
        <v>4420</v>
      </c>
      <c r="C204" s="763">
        <v>1149888</v>
      </c>
      <c r="D204" s="764">
        <v>5060.6000000000004</v>
      </c>
      <c r="E204" s="749">
        <v>120.2</v>
      </c>
      <c r="F204" s="764">
        <v>25803.9</v>
      </c>
      <c r="G204" s="764">
        <v>14778.5</v>
      </c>
      <c r="H204" s="764">
        <v>4582.6000000000004</v>
      </c>
    </row>
    <row r="205" spans="1:8">
      <c r="A205" s="749" t="s">
        <v>177</v>
      </c>
      <c r="B205" s="763">
        <v>4418</v>
      </c>
      <c r="C205" s="763">
        <v>1155694</v>
      </c>
      <c r="D205" s="764">
        <v>5111.7</v>
      </c>
      <c r="E205" s="749">
        <v>139.6</v>
      </c>
      <c r="F205" s="764">
        <v>30915.3</v>
      </c>
      <c r="G205" s="764">
        <v>18112</v>
      </c>
      <c r="H205" s="764">
        <v>6118</v>
      </c>
    </row>
    <row r="206" spans="1:8">
      <c r="A206" s="749" t="s">
        <v>252</v>
      </c>
      <c r="B206" s="763">
        <v>4416</v>
      </c>
      <c r="C206" s="763">
        <v>1153188</v>
      </c>
      <c r="D206" s="764">
        <v>5179.5</v>
      </c>
      <c r="E206" s="749">
        <v>143.9</v>
      </c>
      <c r="F206" s="764">
        <v>33009.300000000003</v>
      </c>
      <c r="G206" s="764">
        <v>19695.8</v>
      </c>
      <c r="H206" s="764">
        <v>5915.4</v>
      </c>
    </row>
    <row r="207" spans="1:8">
      <c r="A207" s="749" t="s">
        <v>253</v>
      </c>
      <c r="B207" s="763">
        <v>4413</v>
      </c>
      <c r="C207" s="763">
        <v>1154340</v>
      </c>
      <c r="D207" s="764">
        <v>7044.6</v>
      </c>
      <c r="E207" s="749">
        <v>145.4</v>
      </c>
      <c r="F207" s="764">
        <v>35858.300000000003</v>
      </c>
      <c r="G207" s="764">
        <v>21846.5</v>
      </c>
      <c r="H207" s="764">
        <v>6239.9</v>
      </c>
    </row>
    <row r="208" spans="1:8">
      <c r="A208" s="749" t="s">
        <v>254</v>
      </c>
      <c r="B208" s="763">
        <v>4411</v>
      </c>
      <c r="C208" s="763">
        <v>1152514</v>
      </c>
      <c r="D208" s="764">
        <v>5475.2</v>
      </c>
      <c r="E208" s="749">
        <v>122.3</v>
      </c>
      <c r="F208" s="764">
        <v>32909.199999999997</v>
      </c>
      <c r="G208" s="764">
        <v>19203.3</v>
      </c>
      <c r="H208" s="764">
        <v>5999.2</v>
      </c>
    </row>
    <row r="209" spans="1:8">
      <c r="A209" s="749">
        <v>2022</v>
      </c>
      <c r="B209" s="749"/>
      <c r="C209" s="749"/>
      <c r="D209" s="749"/>
      <c r="E209" s="749"/>
      <c r="F209" s="749"/>
      <c r="G209" s="749"/>
      <c r="H209" s="749"/>
    </row>
    <row r="210" spans="1:8">
      <c r="A210" s="749" t="s">
        <v>69</v>
      </c>
      <c r="B210" s="763">
        <v>4383</v>
      </c>
      <c r="C210" s="763">
        <v>1147479</v>
      </c>
      <c r="D210" s="764">
        <v>5362.6</v>
      </c>
      <c r="E210" s="749">
        <v>132.19999999999999</v>
      </c>
      <c r="F210" s="764">
        <v>28451.4</v>
      </c>
      <c r="G210" s="764">
        <v>16958.2</v>
      </c>
      <c r="H210" s="764">
        <v>5543.8</v>
      </c>
    </row>
    <row r="211" spans="1:8">
      <c r="A211" s="749" t="s">
        <v>70</v>
      </c>
      <c r="B211" s="763">
        <v>4416</v>
      </c>
      <c r="C211" s="763">
        <v>1151343</v>
      </c>
      <c r="D211" s="764">
        <v>5886.6</v>
      </c>
      <c r="E211" s="749">
        <v>142.1</v>
      </c>
      <c r="F211" s="764">
        <v>32737.5</v>
      </c>
      <c r="G211" s="764">
        <v>19625.7</v>
      </c>
      <c r="H211" s="764">
        <v>6126.6</v>
      </c>
    </row>
    <row r="212" spans="1:8">
      <c r="A212" s="749" t="s">
        <v>71</v>
      </c>
      <c r="B212" s="763">
        <v>4421</v>
      </c>
      <c r="C212" s="763">
        <v>1153477</v>
      </c>
      <c r="D212" s="764">
        <v>5659.2</v>
      </c>
      <c r="E212" s="749">
        <v>155.1</v>
      </c>
      <c r="F212" s="764">
        <v>37380.5</v>
      </c>
      <c r="G212" s="764">
        <v>22080.3</v>
      </c>
      <c r="H212" s="764">
        <v>6889.4</v>
      </c>
    </row>
    <row r="213" spans="1:8">
      <c r="A213" s="749" t="s">
        <v>72</v>
      </c>
      <c r="B213" s="763">
        <v>4418</v>
      </c>
      <c r="C213" s="763">
        <v>1153444</v>
      </c>
      <c r="D213" s="764">
        <v>6074.9</v>
      </c>
      <c r="E213" s="749">
        <v>134.6</v>
      </c>
      <c r="F213" s="764">
        <v>31275.8</v>
      </c>
      <c r="G213" s="764">
        <v>18357.7</v>
      </c>
      <c r="H213" s="764">
        <v>5955</v>
      </c>
    </row>
    <row r="214" spans="1:8">
      <c r="A214" s="749" t="s">
        <v>73</v>
      </c>
      <c r="B214" s="763">
        <v>4415</v>
      </c>
      <c r="C214" s="763">
        <v>1154500</v>
      </c>
      <c r="D214" s="764">
        <v>6201.9</v>
      </c>
      <c r="E214" s="749">
        <v>144.6</v>
      </c>
      <c r="F214" s="764">
        <v>35080.800000000003</v>
      </c>
      <c r="G214" s="764">
        <v>20775.3</v>
      </c>
      <c r="H214" s="764">
        <v>6639.3</v>
      </c>
    </row>
    <row r="215" spans="1:8">
      <c r="A215" s="749" t="s">
        <v>74</v>
      </c>
      <c r="B215" s="763">
        <v>4414</v>
      </c>
      <c r="C215" s="763">
        <v>1157332</v>
      </c>
      <c r="D215" s="764">
        <v>6302.3</v>
      </c>
      <c r="E215" s="749">
        <v>133.5</v>
      </c>
      <c r="F215" s="764">
        <v>34658.800000000003</v>
      </c>
      <c r="G215" s="764">
        <v>20603.2</v>
      </c>
      <c r="H215" s="764">
        <v>6615</v>
      </c>
    </row>
    <row r="216" spans="1:8">
      <c r="A216" s="749" t="s">
        <v>75</v>
      </c>
      <c r="B216" s="763">
        <v>4413</v>
      </c>
      <c r="C216" s="763">
        <v>1160629</v>
      </c>
      <c r="D216" s="764">
        <v>5773.4</v>
      </c>
      <c r="E216" s="749">
        <v>140.1</v>
      </c>
      <c r="F216" s="764">
        <v>32835.800000000003</v>
      </c>
      <c r="G216" s="764">
        <v>19328.900000000001</v>
      </c>
      <c r="H216" s="764">
        <v>6064.1</v>
      </c>
    </row>
    <row r="217" spans="1:8">
      <c r="A217" s="749" t="s">
        <v>76</v>
      </c>
      <c r="B217" s="763">
        <v>4412</v>
      </c>
      <c r="C217" s="763">
        <v>1165167</v>
      </c>
      <c r="D217" s="764">
        <v>5237.5</v>
      </c>
      <c r="E217" s="749">
        <v>129.69999999999999</v>
      </c>
      <c r="F217" s="764">
        <v>32419.599999999999</v>
      </c>
      <c r="G217" s="764">
        <v>19474.2</v>
      </c>
      <c r="H217" s="764">
        <v>5696.8</v>
      </c>
    </row>
    <row r="218" spans="1:8">
      <c r="A218" s="749" t="s">
        <v>177</v>
      </c>
      <c r="B218" s="763">
        <v>4409</v>
      </c>
      <c r="C218" s="763">
        <v>1171657</v>
      </c>
      <c r="D218" s="764">
        <v>5348.9</v>
      </c>
      <c r="E218" s="749">
        <v>144.1</v>
      </c>
      <c r="F218" s="764">
        <v>37576.5</v>
      </c>
      <c r="G218" s="764">
        <v>22678.7</v>
      </c>
      <c r="H218" s="764">
        <v>6904.2</v>
      </c>
    </row>
    <row r="219" spans="1:8">
      <c r="A219" s="749" t="s">
        <v>252</v>
      </c>
      <c r="B219" s="763">
        <v>4409</v>
      </c>
      <c r="C219" s="763">
        <v>1170294</v>
      </c>
      <c r="D219" s="764">
        <v>5301.3</v>
      </c>
      <c r="E219" s="749">
        <v>139.5</v>
      </c>
      <c r="F219" s="764">
        <v>35539.599999999999</v>
      </c>
      <c r="G219" s="764">
        <v>21363.200000000001</v>
      </c>
      <c r="H219" s="764">
        <v>6522.5</v>
      </c>
    </row>
    <row r="220" spans="1:8">
      <c r="A220" s="749" t="s">
        <v>253</v>
      </c>
      <c r="B220" s="763">
        <v>4405</v>
      </c>
      <c r="C220" s="763">
        <v>1172544</v>
      </c>
      <c r="D220" s="764">
        <v>7403.8</v>
      </c>
      <c r="E220" s="749">
        <v>150.30000000000001</v>
      </c>
      <c r="F220" s="764">
        <v>40156.699999999997</v>
      </c>
      <c r="G220" s="764">
        <v>24328.3</v>
      </c>
      <c r="H220" s="764">
        <v>7166</v>
      </c>
    </row>
    <row r="221" spans="1:8">
      <c r="A221" s="749" t="s">
        <v>254</v>
      </c>
      <c r="B221" s="763">
        <v>4403</v>
      </c>
      <c r="C221" s="763">
        <v>1170305</v>
      </c>
      <c r="D221" s="764">
        <v>5873.4</v>
      </c>
      <c r="E221" s="749">
        <v>122.4</v>
      </c>
      <c r="F221" s="764">
        <v>36868.300000000003</v>
      </c>
      <c r="G221" s="764">
        <v>22368.7</v>
      </c>
      <c r="H221" s="764">
        <v>6567.6</v>
      </c>
    </row>
    <row r="222" spans="1:8">
      <c r="A222" s="749" t="s">
        <v>814</v>
      </c>
      <c r="B222" s="749"/>
      <c r="C222" s="749"/>
      <c r="D222" s="749"/>
      <c r="E222" s="749"/>
      <c r="F222" s="749"/>
      <c r="G222" s="749"/>
      <c r="H222" s="749"/>
    </row>
    <row r="223" spans="1:8">
      <c r="A223" s="749" t="s">
        <v>69</v>
      </c>
      <c r="B223" s="763">
        <v>4387</v>
      </c>
      <c r="C223" s="763">
        <v>1168190</v>
      </c>
      <c r="D223" s="764">
        <v>5868.4</v>
      </c>
      <c r="E223" s="749">
        <v>141.6</v>
      </c>
      <c r="F223" s="764">
        <v>32935.9</v>
      </c>
      <c r="G223" s="764">
        <v>19931</v>
      </c>
      <c r="H223" s="764">
        <v>6549.2</v>
      </c>
    </row>
    <row r="224" spans="1:8">
      <c r="A224" s="749" t="s">
        <v>70</v>
      </c>
      <c r="B224" s="763">
        <v>4409</v>
      </c>
      <c r="C224" s="763">
        <v>1170889</v>
      </c>
      <c r="D224" s="764">
        <v>5790.6</v>
      </c>
      <c r="E224" s="749">
        <v>144.19999999999999</v>
      </c>
      <c r="F224" s="764">
        <v>34935.1</v>
      </c>
      <c r="G224" s="764">
        <v>21274.7</v>
      </c>
      <c r="H224" s="764">
        <v>6745.1</v>
      </c>
    </row>
    <row r="225" spans="1:8">
      <c r="A225" s="749" t="s">
        <v>71</v>
      </c>
      <c r="B225" s="749" t="s">
        <v>166</v>
      </c>
      <c r="C225" s="749" t="s">
        <v>166</v>
      </c>
      <c r="D225" s="749" t="s">
        <v>166</v>
      </c>
      <c r="E225" s="749" t="s">
        <v>166</v>
      </c>
      <c r="F225" s="749" t="s">
        <v>166</v>
      </c>
      <c r="G225" s="749" t="s">
        <v>166</v>
      </c>
      <c r="H225" s="749" t="s">
        <v>166</v>
      </c>
    </row>
    <row r="226" spans="1:8">
      <c r="A226" s="749" t="s">
        <v>72</v>
      </c>
      <c r="B226" s="749" t="s">
        <v>166</v>
      </c>
      <c r="C226" s="749" t="s">
        <v>166</v>
      </c>
      <c r="D226" s="749" t="s">
        <v>166</v>
      </c>
      <c r="E226" s="749" t="s">
        <v>166</v>
      </c>
      <c r="F226" s="749" t="s">
        <v>166</v>
      </c>
      <c r="G226" s="749" t="s">
        <v>166</v>
      </c>
      <c r="H226" s="749" t="s">
        <v>166</v>
      </c>
    </row>
    <row r="227" spans="1:8">
      <c r="A227" s="749" t="s">
        <v>73</v>
      </c>
      <c r="B227" s="749" t="s">
        <v>166</v>
      </c>
      <c r="C227" s="749" t="s">
        <v>166</v>
      </c>
      <c r="D227" s="749" t="s">
        <v>166</v>
      </c>
      <c r="E227" s="749" t="s">
        <v>166</v>
      </c>
      <c r="F227" s="749" t="s">
        <v>166</v>
      </c>
      <c r="G227" s="749" t="s">
        <v>166</v>
      </c>
      <c r="H227" s="749" t="s">
        <v>166</v>
      </c>
    </row>
    <row r="228" spans="1:8">
      <c r="A228" s="749" t="s">
        <v>74</v>
      </c>
      <c r="B228" s="749" t="s">
        <v>166</v>
      </c>
      <c r="C228" s="749" t="s">
        <v>166</v>
      </c>
      <c r="D228" s="749" t="s">
        <v>166</v>
      </c>
      <c r="E228" s="749" t="s">
        <v>166</v>
      </c>
      <c r="F228" s="749" t="s">
        <v>166</v>
      </c>
      <c r="G228" s="749" t="s">
        <v>166</v>
      </c>
      <c r="H228" s="749" t="s">
        <v>166</v>
      </c>
    </row>
    <row r="229" spans="1:8">
      <c r="A229" s="749" t="s">
        <v>75</v>
      </c>
      <c r="B229" s="749" t="s">
        <v>166</v>
      </c>
      <c r="C229" s="749" t="s">
        <v>166</v>
      </c>
      <c r="D229" s="749" t="s">
        <v>166</v>
      </c>
      <c r="E229" s="749" t="s">
        <v>166</v>
      </c>
      <c r="F229" s="749" t="s">
        <v>166</v>
      </c>
      <c r="G229" s="749" t="s">
        <v>166</v>
      </c>
      <c r="H229" s="749" t="s">
        <v>166</v>
      </c>
    </row>
    <row r="230" spans="1:8">
      <c r="A230" s="749" t="s">
        <v>76</v>
      </c>
      <c r="B230" s="749" t="s">
        <v>166</v>
      </c>
      <c r="C230" s="749" t="s">
        <v>166</v>
      </c>
      <c r="D230" s="749" t="s">
        <v>166</v>
      </c>
      <c r="E230" s="749" t="s">
        <v>166</v>
      </c>
      <c r="F230" s="749" t="s">
        <v>166</v>
      </c>
      <c r="G230" s="749" t="s">
        <v>166</v>
      </c>
      <c r="H230" s="749" t="s">
        <v>166</v>
      </c>
    </row>
    <row r="231" spans="1:8">
      <c r="A231" s="749" t="s">
        <v>177</v>
      </c>
      <c r="B231" s="749" t="s">
        <v>166</v>
      </c>
      <c r="C231" s="749" t="s">
        <v>166</v>
      </c>
      <c r="D231" s="749" t="s">
        <v>166</v>
      </c>
      <c r="E231" s="749" t="s">
        <v>166</v>
      </c>
      <c r="F231" s="749" t="s">
        <v>166</v>
      </c>
      <c r="G231" s="749" t="s">
        <v>166</v>
      </c>
      <c r="H231" s="749" t="s">
        <v>166</v>
      </c>
    </row>
    <row r="232" spans="1:8">
      <c r="A232" s="749" t="s">
        <v>252</v>
      </c>
      <c r="B232" s="749" t="s">
        <v>166</v>
      </c>
      <c r="C232" s="749" t="s">
        <v>166</v>
      </c>
      <c r="D232" s="749" t="s">
        <v>166</v>
      </c>
      <c r="E232" s="749" t="s">
        <v>166</v>
      </c>
      <c r="F232" s="749" t="s">
        <v>166</v>
      </c>
      <c r="G232" s="749" t="s">
        <v>166</v>
      </c>
      <c r="H232" s="749" t="s">
        <v>166</v>
      </c>
    </row>
    <row r="233" spans="1:8">
      <c r="A233" s="749" t="s">
        <v>253</v>
      </c>
      <c r="B233" s="749" t="s">
        <v>166</v>
      </c>
      <c r="C233" s="749" t="s">
        <v>166</v>
      </c>
      <c r="D233" s="749" t="s">
        <v>166</v>
      </c>
      <c r="E233" s="749" t="s">
        <v>166</v>
      </c>
      <c r="F233" s="749" t="s">
        <v>166</v>
      </c>
      <c r="G233" s="749" t="s">
        <v>166</v>
      </c>
      <c r="H233" s="749" t="s">
        <v>166</v>
      </c>
    </row>
    <row r="234" spans="1:8">
      <c r="A234" s="749" t="s">
        <v>254</v>
      </c>
      <c r="B234" s="749" t="s">
        <v>166</v>
      </c>
      <c r="C234" s="749" t="s">
        <v>166</v>
      </c>
      <c r="D234" s="749" t="s">
        <v>166</v>
      </c>
      <c r="E234" s="749" t="s">
        <v>166</v>
      </c>
      <c r="F234" s="749" t="s">
        <v>166</v>
      </c>
      <c r="G234" s="749" t="s">
        <v>166</v>
      </c>
      <c r="H234" s="749" t="s">
        <v>166</v>
      </c>
    </row>
    <row r="235" spans="1:8">
      <c r="A235" s="749" t="s">
        <v>649</v>
      </c>
      <c r="B235" s="749"/>
      <c r="C235" s="749"/>
      <c r="D235" s="749"/>
      <c r="E235" s="749"/>
      <c r="F235" s="749"/>
      <c r="G235" s="749"/>
      <c r="H235" s="749"/>
    </row>
    <row r="236" spans="1:8">
      <c r="A236" s="749" t="s">
        <v>650</v>
      </c>
      <c r="B236" s="749"/>
      <c r="C236" s="749"/>
      <c r="D236" s="749"/>
      <c r="E236" s="749"/>
      <c r="F236" s="749"/>
      <c r="G236" s="749"/>
      <c r="H236" s="749"/>
    </row>
    <row r="237" spans="1:8">
      <c r="A237" s="749" t="s">
        <v>815</v>
      </c>
      <c r="B237" s="749"/>
      <c r="C237" s="749"/>
      <c r="D237" s="749"/>
      <c r="E237" s="749"/>
      <c r="F237" s="749"/>
      <c r="G237" s="749"/>
      <c r="H237" s="749"/>
    </row>
    <row r="238" spans="1:8">
      <c r="A238" s="749" t="s">
        <v>651</v>
      </c>
      <c r="B238" s="749"/>
      <c r="C238" s="749"/>
      <c r="D238" s="749"/>
      <c r="E238" s="749"/>
      <c r="F238" s="749"/>
      <c r="G238" s="749"/>
      <c r="H238" s="749"/>
    </row>
    <row r="239" spans="1:8">
      <c r="A239" s="749" t="s">
        <v>497</v>
      </c>
      <c r="B239" s="749"/>
      <c r="C239" s="749"/>
      <c r="D239" s="749"/>
      <c r="E239" s="749"/>
      <c r="F239" s="749"/>
      <c r="G239" s="749"/>
      <c r="H239" s="749"/>
    </row>
    <row r="240" spans="1:8">
      <c r="A240" s="749" t="s">
        <v>652</v>
      </c>
      <c r="B240" s="749"/>
      <c r="C240" s="749"/>
      <c r="D240" s="749"/>
      <c r="E240" s="749"/>
      <c r="F240" s="749"/>
      <c r="G240" s="749"/>
      <c r="H240" s="749"/>
    </row>
    <row r="241" spans="1:8" ht="13" customHeight="1">
      <c r="A241" s="749" t="s">
        <v>816</v>
      </c>
      <c r="B241" s="749"/>
      <c r="C241" s="749"/>
      <c r="D241" s="749"/>
      <c r="E241" s="749"/>
      <c r="F241" s="749"/>
      <c r="G241" s="749"/>
      <c r="H241" s="749"/>
    </row>
    <row r="242" spans="1:8" ht="13" thickBot="1">
      <c r="A242" s="749" t="s">
        <v>786</v>
      </c>
      <c r="B242" s="749"/>
      <c r="C242" s="749"/>
      <c r="D242" s="749"/>
      <c r="E242" s="749"/>
      <c r="F242" s="749"/>
      <c r="G242" s="749"/>
      <c r="H242" s="749"/>
    </row>
    <row r="243" spans="1:8" ht="13" thickBot="1">
      <c r="A243" s="1214" t="s">
        <v>144</v>
      </c>
      <c r="B243" s="761" t="s">
        <v>811</v>
      </c>
      <c r="C243" s="761" t="s">
        <v>266</v>
      </c>
      <c r="D243" s="749"/>
    </row>
    <row r="244" spans="1:8" ht="13" thickBot="1">
      <c r="A244" s="1253"/>
      <c r="B244" s="761" t="s">
        <v>812</v>
      </c>
      <c r="C244" s="761" t="s">
        <v>267</v>
      </c>
      <c r="D244" s="749"/>
    </row>
    <row r="245" spans="1:8" ht="13">
      <c r="A245" s="1211" t="s">
        <v>601</v>
      </c>
      <c r="B245" s="1254"/>
      <c r="C245" s="1254"/>
      <c r="D245" s="749"/>
    </row>
    <row r="246" spans="1:8">
      <c r="A246" s="760" t="s">
        <v>19</v>
      </c>
      <c r="B246" s="757">
        <v>36596163.700000003</v>
      </c>
      <c r="C246" s="757">
        <v>221180066</v>
      </c>
      <c r="D246" s="749"/>
    </row>
    <row r="247" spans="1:8">
      <c r="A247" s="760" t="s">
        <v>6</v>
      </c>
      <c r="B247" s="757">
        <v>41527568.200000003</v>
      </c>
      <c r="C247" s="757">
        <v>189860727</v>
      </c>
      <c r="D247" s="749"/>
    </row>
    <row r="248" spans="1:8">
      <c r="A248" s="760" t="s">
        <v>31</v>
      </c>
      <c r="B248" s="757">
        <v>1755783.1</v>
      </c>
      <c r="C248" s="757">
        <v>15876549</v>
      </c>
      <c r="D248" s="749"/>
    </row>
    <row r="249" spans="1:8">
      <c r="A249" s="760" t="s">
        <v>117</v>
      </c>
      <c r="B249" s="757">
        <v>11118630.6</v>
      </c>
      <c r="C249" s="757">
        <v>13525001</v>
      </c>
      <c r="D249" s="749"/>
    </row>
    <row r="250" spans="1:8">
      <c r="A250" s="760" t="s">
        <v>33</v>
      </c>
      <c r="B250" s="757">
        <v>4951280.5</v>
      </c>
      <c r="C250" s="757">
        <v>15926467</v>
      </c>
      <c r="D250" s="749"/>
    </row>
    <row r="251" spans="1:8">
      <c r="A251" s="760" t="s">
        <v>34</v>
      </c>
      <c r="B251" s="757">
        <v>17921308.5</v>
      </c>
      <c r="C251" s="757">
        <v>42859721</v>
      </c>
      <c r="D251" s="749"/>
    </row>
    <row r="252" spans="1:8">
      <c r="A252" s="760" t="s">
        <v>35</v>
      </c>
      <c r="B252" s="757">
        <v>13573218.1</v>
      </c>
      <c r="C252" s="757">
        <v>69109962</v>
      </c>
      <c r="D252" s="749"/>
    </row>
    <row r="253" spans="1:8">
      <c r="A253" s="760" t="s">
        <v>118</v>
      </c>
      <c r="B253" s="757">
        <v>11787797.6</v>
      </c>
      <c r="C253" s="757">
        <v>9592481</v>
      </c>
      <c r="D253" s="749"/>
    </row>
    <row r="254" spans="1:8">
      <c r="A254" s="760" t="s">
        <v>119</v>
      </c>
      <c r="B254" s="757">
        <v>38727640.399999999</v>
      </c>
      <c r="C254" s="757">
        <v>86421674</v>
      </c>
      <c r="D254" s="749"/>
    </row>
    <row r="255" spans="1:8">
      <c r="A255" s="760" t="s">
        <v>120</v>
      </c>
      <c r="B255" s="757">
        <v>100514696.2</v>
      </c>
      <c r="C255" s="757">
        <v>202342583</v>
      </c>
      <c r="D255" s="749"/>
    </row>
    <row r="256" spans="1:8">
      <c r="A256" s="760" t="s">
        <v>39</v>
      </c>
      <c r="B256" s="757">
        <v>24919731.300000001</v>
      </c>
      <c r="C256" s="757">
        <v>54701706</v>
      </c>
      <c r="D256" s="749"/>
    </row>
    <row r="257" spans="1:4" ht="13">
      <c r="A257" s="760" t="s">
        <v>40</v>
      </c>
      <c r="B257" s="757">
        <v>6973640</v>
      </c>
      <c r="C257" s="757">
        <v>15131469</v>
      </c>
      <c r="D257" s="755"/>
    </row>
    <row r="258" spans="1:4" ht="13">
      <c r="A258" s="760" t="s">
        <v>41</v>
      </c>
      <c r="B258" s="757">
        <v>8338146.2999999998</v>
      </c>
      <c r="C258" s="757">
        <v>44974092</v>
      </c>
      <c r="D258" s="755"/>
    </row>
    <row r="259" spans="1:4" ht="13">
      <c r="A259" s="760" t="s">
        <v>42</v>
      </c>
      <c r="B259" s="757">
        <v>16457556.699999999</v>
      </c>
      <c r="C259" s="757">
        <v>19234754</v>
      </c>
      <c r="D259" s="755"/>
    </row>
    <row r="260" spans="1:4" ht="13">
      <c r="A260" s="760" t="s">
        <v>121</v>
      </c>
      <c r="B260" s="757">
        <v>8229100.0999999996</v>
      </c>
      <c r="C260" s="757">
        <v>22979694</v>
      </c>
      <c r="D260" s="755"/>
    </row>
    <row r="261" spans="1:4" ht="13">
      <c r="A261" s="760" t="s">
        <v>44</v>
      </c>
      <c r="B261" s="757">
        <v>5426631.4000000004</v>
      </c>
      <c r="C261" s="757">
        <v>16995126</v>
      </c>
      <c r="D261" s="755"/>
    </row>
    <row r="262" spans="1:4" ht="13">
      <c r="A262" s="760" t="s">
        <v>180</v>
      </c>
      <c r="B262" s="757">
        <v>72028863.099999994</v>
      </c>
      <c r="C262" s="757">
        <v>338467449</v>
      </c>
      <c r="D262" s="755"/>
    </row>
    <row r="263" spans="1:4" ht="13">
      <c r="A263" s="760" t="s">
        <v>468</v>
      </c>
      <c r="B263" s="757">
        <v>186334</v>
      </c>
      <c r="C263" s="757">
        <v>166535</v>
      </c>
      <c r="D263" s="755"/>
    </row>
    <row r="264" spans="1:4" ht="13">
      <c r="A264" s="675" t="s">
        <v>707</v>
      </c>
      <c r="B264" s="755"/>
      <c r="C264" s="755"/>
      <c r="D264" s="756">
        <v>1379346056</v>
      </c>
    </row>
    <row r="265" spans="1:4" ht="13">
      <c r="A265" s="760" t="s">
        <v>19</v>
      </c>
      <c r="B265" s="757">
        <v>34152661.299999997</v>
      </c>
      <c r="C265" s="757">
        <v>262969313</v>
      </c>
      <c r="D265" s="755"/>
    </row>
    <row r="266" spans="1:4" ht="13">
      <c r="A266" s="760" t="s">
        <v>6</v>
      </c>
      <c r="B266" s="757">
        <v>39883044.5</v>
      </c>
      <c r="C266" s="757">
        <v>216161837</v>
      </c>
      <c r="D266" s="755"/>
    </row>
    <row r="267" spans="1:4" ht="13">
      <c r="A267" s="760" t="s">
        <v>31</v>
      </c>
      <c r="B267" s="757">
        <v>1412613.6</v>
      </c>
      <c r="C267" s="757">
        <v>16408581</v>
      </c>
      <c r="D267" s="755"/>
    </row>
    <row r="268" spans="1:4" ht="13">
      <c r="A268" s="760" t="s">
        <v>117</v>
      </c>
      <c r="B268" s="757">
        <v>11183876.4</v>
      </c>
      <c r="C268" s="757">
        <v>17664704</v>
      </c>
      <c r="D268" s="755"/>
    </row>
    <row r="269" spans="1:4" ht="13">
      <c r="A269" s="760" t="s">
        <v>33</v>
      </c>
      <c r="B269" s="757">
        <v>4677499.5999999996</v>
      </c>
      <c r="C269" s="757">
        <v>21347438</v>
      </c>
      <c r="D269" s="755"/>
    </row>
    <row r="270" spans="1:4" ht="13">
      <c r="A270" s="760" t="s">
        <v>34</v>
      </c>
      <c r="B270" s="757">
        <v>16344361.5</v>
      </c>
      <c r="C270" s="757">
        <v>51722987</v>
      </c>
      <c r="D270" s="755"/>
    </row>
    <row r="271" spans="1:4" ht="13">
      <c r="A271" s="760" t="s">
        <v>35</v>
      </c>
      <c r="B271" s="757">
        <v>13006456</v>
      </c>
      <c r="C271" s="757">
        <v>79502302</v>
      </c>
      <c r="D271" s="755"/>
    </row>
    <row r="272" spans="1:4" ht="13">
      <c r="A272" s="760" t="s">
        <v>118</v>
      </c>
      <c r="B272" s="757">
        <v>10525066.9</v>
      </c>
      <c r="C272" s="757">
        <v>9792357</v>
      </c>
      <c r="D272" s="755"/>
    </row>
    <row r="273" spans="1:5" ht="13">
      <c r="A273" s="760" t="s">
        <v>119</v>
      </c>
      <c r="B273" s="757">
        <v>35585602.600000001</v>
      </c>
      <c r="C273" s="757">
        <v>97475756</v>
      </c>
      <c r="D273" s="755"/>
    </row>
    <row r="274" spans="1:5" ht="13">
      <c r="A274" s="760" t="s">
        <v>120</v>
      </c>
      <c r="B274" s="757">
        <v>92005744.799999997</v>
      </c>
      <c r="C274" s="757">
        <v>233690272</v>
      </c>
      <c r="D274" s="755"/>
    </row>
    <row r="275" spans="1:5" ht="13">
      <c r="A275" s="760" t="s">
        <v>39</v>
      </c>
      <c r="B275" s="757">
        <v>22418562.5</v>
      </c>
      <c r="C275" s="757">
        <v>60806913</v>
      </c>
      <c r="D275" s="755"/>
    </row>
    <row r="276" spans="1:5" ht="13">
      <c r="A276" s="760" t="s">
        <v>40</v>
      </c>
      <c r="B276" s="757">
        <v>6707480.0999999996</v>
      </c>
      <c r="C276" s="757">
        <v>16665899</v>
      </c>
      <c r="D276" s="755"/>
    </row>
    <row r="277" spans="1:5" ht="13">
      <c r="A277" s="760" t="s">
        <v>41</v>
      </c>
      <c r="B277" s="757">
        <v>7694063.7999999998</v>
      </c>
      <c r="C277" s="757">
        <v>52731597</v>
      </c>
      <c r="D277" s="755"/>
    </row>
    <row r="278" spans="1:5" ht="13">
      <c r="A278" s="760" t="s">
        <v>42</v>
      </c>
      <c r="B278" s="757">
        <v>15768457.699999999</v>
      </c>
      <c r="C278" s="757">
        <v>23924526</v>
      </c>
      <c r="D278" s="755"/>
    </row>
    <row r="279" spans="1:5" ht="13">
      <c r="A279" s="760" t="s">
        <v>121</v>
      </c>
      <c r="B279" s="757">
        <v>8287925.7000000002</v>
      </c>
      <c r="C279" s="757">
        <v>28287389</v>
      </c>
      <c r="D279" s="755"/>
    </row>
    <row r="280" spans="1:5">
      <c r="A280" s="760" t="s">
        <v>44</v>
      </c>
      <c r="B280" s="757">
        <v>5187936.5999999996</v>
      </c>
      <c r="C280" s="757">
        <v>17760383</v>
      </c>
      <c r="D280" s="756">
        <f>SUM(C265:C280)</f>
        <v>1206912254</v>
      </c>
      <c r="E280">
        <f>SUM(C265:C280)</f>
        <v>1206912254</v>
      </c>
    </row>
    <row r="281" spans="1:5" ht="13">
      <c r="A281" s="760" t="s">
        <v>180</v>
      </c>
      <c r="B281" s="757">
        <v>46711815.399999999</v>
      </c>
      <c r="C281" s="757">
        <v>364642050</v>
      </c>
      <c r="D281" s="755"/>
    </row>
    <row r="282" spans="1:5" ht="13">
      <c r="A282" s="760" t="s">
        <v>468</v>
      </c>
      <c r="B282" s="757">
        <v>497588.1</v>
      </c>
      <c r="C282" s="757">
        <v>4184752</v>
      </c>
      <c r="D282" s="755"/>
    </row>
    <row r="283" spans="1:5" ht="13">
      <c r="A283" s="758" t="s">
        <v>122</v>
      </c>
      <c r="B283" s="755"/>
      <c r="C283" s="755"/>
      <c r="D283" s="756">
        <v>1575739056</v>
      </c>
      <c r="E283">
        <f>SUM(C265:C282)</f>
        <v>1575739056</v>
      </c>
    </row>
    <row r="284" spans="1:5">
      <c r="A284" s="749"/>
      <c r="B284" s="749"/>
      <c r="C284" s="749"/>
      <c r="D284" s="749"/>
    </row>
    <row r="285" spans="1:5" ht="13">
      <c r="A285" s="759" t="s">
        <v>813</v>
      </c>
      <c r="B285" s="755"/>
      <c r="C285" s="755"/>
      <c r="D285" s="755"/>
    </row>
  </sheetData>
  <mergeCells count="32">
    <mergeCell ref="N96:W96"/>
    <mergeCell ref="AB5:AE5"/>
    <mergeCell ref="AB6:AC6"/>
    <mergeCell ref="AD6:AE6"/>
    <mergeCell ref="L2:N2"/>
    <mergeCell ref="AA5:AA8"/>
    <mergeCell ref="S5:S8"/>
    <mergeCell ref="L3:N3"/>
    <mergeCell ref="L4:L5"/>
    <mergeCell ref="L6:N6"/>
    <mergeCell ref="L1:N1"/>
    <mergeCell ref="W6:X6"/>
    <mergeCell ref="S4:T4"/>
    <mergeCell ref="T5:T8"/>
    <mergeCell ref="U5:X5"/>
    <mergeCell ref="U6:V6"/>
    <mergeCell ref="A243:A244"/>
    <mergeCell ref="A245:C245"/>
    <mergeCell ref="AB15:AE15"/>
    <mergeCell ref="AB16:AC16"/>
    <mergeCell ref="AD16:AE16"/>
    <mergeCell ref="AA15:AA18"/>
    <mergeCell ref="L39:R39"/>
    <mergeCell ref="L40:L41"/>
    <mergeCell ref="L37:R37"/>
    <mergeCell ref="N90:W90"/>
    <mergeCell ref="L42:R42"/>
    <mergeCell ref="L38:R38"/>
    <mergeCell ref="N91:W91"/>
    <mergeCell ref="N92:W92"/>
    <mergeCell ref="N93:W93"/>
    <mergeCell ref="N94:N95"/>
  </mergeCells>
  <conditionalFormatting sqref="X9">
    <cfRule type="cellIs" dxfId="7" priority="1" stopIfTrue="1" operator="equal">
      <formula>"."</formula>
    </cfRule>
    <cfRule type="cellIs" dxfId="6" priority="2" stopIfTrue="1" operator="equal">
      <formula>"..."</formula>
    </cfRule>
  </conditionalFormatting>
  <conditionalFormatting sqref="U9">
    <cfRule type="cellIs" dxfId="5" priority="7" stopIfTrue="1" operator="equal">
      <formula>"."</formula>
    </cfRule>
    <cfRule type="cellIs" dxfId="4" priority="8" stopIfTrue="1" operator="equal">
      <formula>"..."</formula>
    </cfRule>
  </conditionalFormatting>
  <conditionalFormatting sqref="V9">
    <cfRule type="cellIs" dxfId="3" priority="5" stopIfTrue="1" operator="equal">
      <formula>"."</formula>
    </cfRule>
    <cfRule type="cellIs" dxfId="2" priority="6" stopIfTrue="1" operator="equal">
      <formula>"..."</formula>
    </cfRule>
  </conditionalFormatting>
  <conditionalFormatting sqref="W9">
    <cfRule type="cellIs" dxfId="1" priority="3" stopIfTrue="1" operator="equal">
      <formula>"."</formula>
    </cfRule>
    <cfRule type="cellIs" dxfId="0" priority="4" stopIfTrue="1" operator="equal">
      <formula>"..."</formula>
    </cfRule>
  </conditionalFormatting>
  <hyperlinks>
    <hyperlink ref="S1" r:id="rId1" xr:uid="{00000000-0004-0000-1500-000000000000}"/>
    <hyperlink ref="E83" r:id="rId2" location="search=Produzierendes+Gewerbe" xr:uid="{00000000-0004-0000-1500-000001000000}"/>
    <hyperlink ref="J93" r:id="rId3" xr:uid="{00000000-0004-0000-1500-000002000000}"/>
  </hyperlinks>
  <pageMargins left="0.7" right="0.7" top="0.78740157499999996" bottom="0.78740157499999996" header="0.3" footer="0.3"/>
  <pageSetup paperSize="9"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271"/>
  <sheetViews>
    <sheetView topLeftCell="A70" workbookViewId="0">
      <selection activeCell="A77" sqref="A77:M77"/>
    </sheetView>
  </sheetViews>
  <sheetFormatPr baseColWidth="10" defaultColWidth="11.453125" defaultRowHeight="10"/>
  <cols>
    <col min="1" max="7" width="14.81640625" style="10" customWidth="1"/>
    <col min="8" max="16384" width="11.453125" style="10"/>
  </cols>
  <sheetData>
    <row r="1" spans="1:11" ht="12" customHeight="1">
      <c r="A1" s="1303" t="s">
        <v>710</v>
      </c>
      <c r="B1" s="1303"/>
      <c r="C1" s="1303"/>
      <c r="D1" s="1303"/>
      <c r="E1" s="1303"/>
      <c r="F1" s="1303"/>
      <c r="G1" s="1303"/>
      <c r="H1"/>
    </row>
    <row r="2" spans="1:11" ht="12" customHeight="1">
      <c r="A2" s="1303" t="s">
        <v>711</v>
      </c>
      <c r="B2" s="1303"/>
      <c r="C2" s="1303"/>
      <c r="D2" s="1303"/>
      <c r="E2" s="1303"/>
      <c r="F2" s="1303"/>
      <c r="G2" s="1303"/>
      <c r="H2"/>
      <c r="K2" s="314" t="s">
        <v>351</v>
      </c>
    </row>
    <row r="3" spans="1:11" ht="12" customHeight="1">
      <c r="A3" s="557"/>
      <c r="B3" s="557"/>
      <c r="C3" s="557"/>
      <c r="D3" s="557"/>
      <c r="E3" s="557"/>
      <c r="F3" s="557"/>
      <c r="G3"/>
      <c r="H3"/>
    </row>
    <row r="4" spans="1:11" ht="12" customHeight="1">
      <c r="A4" s="1287" t="s">
        <v>259</v>
      </c>
      <c r="B4" s="1290" t="s">
        <v>254</v>
      </c>
      <c r="C4" s="1304"/>
      <c r="D4" s="1304"/>
      <c r="E4" s="1290" t="s">
        <v>712</v>
      </c>
      <c r="F4" s="1304"/>
      <c r="G4" s="1304"/>
      <c r="H4" s="374"/>
      <c r="I4" s="10" t="s">
        <v>575</v>
      </c>
    </row>
    <row r="5" spans="1:11" ht="9" customHeight="1">
      <c r="A5" s="1288"/>
      <c r="B5" s="35">
        <v>2020</v>
      </c>
      <c r="C5" s="35" t="s">
        <v>713</v>
      </c>
      <c r="D5" s="555" t="s">
        <v>260</v>
      </c>
      <c r="E5" s="35">
        <v>2020</v>
      </c>
      <c r="F5" s="35" t="s">
        <v>713</v>
      </c>
      <c r="G5" s="380" t="s">
        <v>260</v>
      </c>
      <c r="H5" s="374"/>
    </row>
    <row r="6" spans="1:11" s="34" customFormat="1" ht="18" customHeight="1">
      <c r="A6" s="1289"/>
      <c r="B6" s="1298" t="s">
        <v>258</v>
      </c>
      <c r="C6" s="1295"/>
      <c r="D6" s="37" t="s">
        <v>4</v>
      </c>
      <c r="E6" s="1298" t="s">
        <v>258</v>
      </c>
      <c r="F6" s="1295"/>
      <c r="G6" s="36" t="s">
        <v>4</v>
      </c>
      <c r="H6" s="374"/>
    </row>
    <row r="7" spans="1:11" ht="15" customHeight="1">
      <c r="A7" s="556" t="s">
        <v>261</v>
      </c>
      <c r="B7" s="470">
        <v>15662635716</v>
      </c>
      <c r="C7" s="470">
        <v>18999194152</v>
      </c>
      <c r="D7" s="562">
        <v>21.302662569056459</v>
      </c>
      <c r="E7" s="470">
        <v>189608028439</v>
      </c>
      <c r="F7" s="470">
        <v>221665387605</v>
      </c>
      <c r="G7" s="561">
        <v>16.907173936631789</v>
      </c>
      <c r="H7"/>
    </row>
    <row r="8" spans="1:11" ht="15" customHeight="1">
      <c r="A8" s="560" t="s">
        <v>262</v>
      </c>
      <c r="B8" s="470">
        <v>14191950394</v>
      </c>
      <c r="C8" s="470">
        <v>16957114887</v>
      </c>
      <c r="D8" s="559">
        <v>19.484034373239087</v>
      </c>
      <c r="E8" s="470">
        <v>173779004164</v>
      </c>
      <c r="F8" s="470">
        <v>198238148678</v>
      </c>
      <c r="G8" s="558">
        <v>14.0748559537821</v>
      </c>
      <c r="H8"/>
    </row>
    <row r="9" spans="1:11" ht="12.75" customHeight="1">
      <c r="A9"/>
      <c r="B9"/>
      <c r="C9"/>
      <c r="D9"/>
      <c r="E9"/>
      <c r="F9"/>
      <c r="G9"/>
      <c r="H9"/>
    </row>
    <row r="10" spans="1:11" ht="12.75" customHeight="1">
      <c r="A10" s="51" t="s">
        <v>714</v>
      </c>
      <c r="B10"/>
      <c r="C10"/>
      <c r="D10"/>
      <c r="E10" s="565"/>
      <c r="F10"/>
      <c r="G10"/>
    </row>
    <row r="11" spans="1:11" ht="12.75" customHeight="1">
      <c r="A11" s="51" t="s">
        <v>595</v>
      </c>
      <c r="B11"/>
      <c r="C11" s="566"/>
      <c r="D11" s="566"/>
      <c r="E11"/>
      <c r="F11"/>
      <c r="G11"/>
    </row>
    <row r="12" spans="1:11" ht="12.75" customHeight="1">
      <c r="A12" s="51" t="s">
        <v>701</v>
      </c>
      <c r="B12" s="566"/>
      <c r="C12" s="566"/>
      <c r="D12" s="566"/>
      <c r="E12" s="565"/>
      <c r="F12"/>
      <c r="G12"/>
    </row>
    <row r="13" spans="1:11" ht="12.75" customHeight="1">
      <c r="A13" s="51" t="s">
        <v>465</v>
      </c>
      <c r="B13"/>
      <c r="C13" s="565"/>
      <c r="D13"/>
      <c r="E13"/>
      <c r="F13"/>
      <c r="G13"/>
    </row>
    <row r="14" spans="1:11" ht="12.75" customHeight="1">
      <c r="A14" s="553"/>
      <c r="B14" s="553"/>
      <c r="C14" s="553"/>
      <c r="D14" s="553"/>
      <c r="E14" s="554"/>
      <c r="F14" s="554"/>
      <c r="G14" s="554"/>
    </row>
    <row r="15" spans="1:11" ht="12.75" customHeight="1">
      <c r="A15" s="1287"/>
      <c r="B15" s="1290"/>
      <c r="C15" s="1291"/>
      <c r="D15" s="1292"/>
      <c r="E15" s="1294"/>
      <c r="F15" s="1295"/>
      <c r="G15" s="1296"/>
    </row>
    <row r="16" spans="1:11" ht="12.75" customHeight="1">
      <c r="A16" s="1288"/>
      <c r="B16" s="35"/>
      <c r="C16" s="35"/>
      <c r="D16" s="1293"/>
      <c r="E16" s="35"/>
      <c r="F16" s="35"/>
      <c r="G16" s="1297"/>
    </row>
    <row r="17" spans="1:8" ht="12.75" customHeight="1">
      <c r="A17" s="1289"/>
      <c r="B17" s="1298"/>
      <c r="C17" s="1295"/>
      <c r="D17" s="37"/>
      <c r="E17" s="1298"/>
      <c r="F17" s="1295"/>
      <c r="G17" s="36"/>
    </row>
    <row r="18" spans="1:8" ht="12.75" customHeight="1">
      <c r="A18" s="38"/>
      <c r="B18" s="39"/>
      <c r="C18" s="39"/>
      <c r="D18" s="375"/>
      <c r="E18" s="39"/>
      <c r="F18" s="39"/>
      <c r="G18" s="373"/>
    </row>
    <row r="19" spans="1:8" ht="12.75" customHeight="1">
      <c r="A19" s="3"/>
      <c r="B19" s="39"/>
      <c r="C19" s="39"/>
      <c r="D19" s="372"/>
      <c r="E19" s="39"/>
      <c r="F19" s="39"/>
      <c r="G19" s="371"/>
    </row>
    <row r="20" spans="1:8" ht="12.75" customHeight="1"/>
    <row r="21" spans="1:8" ht="12.75" customHeight="1"/>
    <row r="22" spans="1:8" ht="12.75" customHeight="1">
      <c r="A22" s="1303" t="s">
        <v>697</v>
      </c>
      <c r="B22" s="1303"/>
      <c r="C22" s="1303"/>
      <c r="D22" s="1303"/>
      <c r="E22" s="1303"/>
      <c r="F22" s="1303"/>
      <c r="G22" s="1303"/>
      <c r="H22"/>
    </row>
    <row r="23" spans="1:8" ht="12.75" customHeight="1">
      <c r="A23" s="1303" t="s">
        <v>698</v>
      </c>
      <c r="B23" s="1303"/>
      <c r="C23" s="1303"/>
      <c r="D23" s="1303"/>
      <c r="E23" s="1303"/>
      <c r="F23" s="1303"/>
      <c r="G23" s="1303"/>
      <c r="H23"/>
    </row>
    <row r="24" spans="1:8" ht="12.75" customHeight="1">
      <c r="A24" s="557"/>
      <c r="B24" s="557"/>
      <c r="C24" s="557"/>
      <c r="D24" s="557"/>
      <c r="E24" s="557"/>
      <c r="F24" s="557"/>
      <c r="G24"/>
      <c r="H24"/>
    </row>
    <row r="25" spans="1:8" ht="12.75" customHeight="1">
      <c r="A25" s="1287" t="s">
        <v>259</v>
      </c>
      <c r="B25" s="1290" t="s">
        <v>253</v>
      </c>
      <c r="C25" s="1304"/>
      <c r="D25" s="1304"/>
      <c r="E25" s="1290" t="s">
        <v>699</v>
      </c>
      <c r="F25" s="1304"/>
      <c r="G25" s="1304"/>
      <c r="H25" s="374"/>
    </row>
    <row r="26" spans="1:8" ht="12.75" customHeight="1">
      <c r="A26" s="1288"/>
      <c r="B26" s="35">
        <v>2020</v>
      </c>
      <c r="C26" s="35">
        <v>2021</v>
      </c>
      <c r="D26" s="555" t="s">
        <v>260</v>
      </c>
      <c r="E26" s="35">
        <v>2020</v>
      </c>
      <c r="F26" s="35">
        <v>2021</v>
      </c>
      <c r="G26" s="380" t="s">
        <v>260</v>
      </c>
      <c r="H26" s="374"/>
    </row>
    <row r="27" spans="1:8" ht="12.75" customHeight="1">
      <c r="A27" s="1289"/>
      <c r="B27" s="1298" t="s">
        <v>258</v>
      </c>
      <c r="C27" s="1295"/>
      <c r="D27" s="37" t="s">
        <v>4</v>
      </c>
      <c r="E27" s="1298" t="s">
        <v>258</v>
      </c>
      <c r="F27" s="1295"/>
      <c r="G27" s="36" t="s">
        <v>4</v>
      </c>
      <c r="H27" s="374"/>
    </row>
    <row r="28" spans="1:8" ht="12.75" customHeight="1">
      <c r="A28" s="556" t="s">
        <v>261</v>
      </c>
      <c r="B28" s="470">
        <v>18464547571</v>
      </c>
      <c r="C28" s="470">
        <v>20561155075</v>
      </c>
      <c r="D28" s="562">
        <v>11.354773226574391</v>
      </c>
      <c r="E28" s="470">
        <v>173945392723</v>
      </c>
      <c r="F28" s="470">
        <v>202869258681</v>
      </c>
      <c r="G28" s="561">
        <v>16.628129958037992</v>
      </c>
      <c r="H28"/>
    </row>
    <row r="29" spans="1:8" ht="12.75" customHeight="1">
      <c r="A29" s="560" t="s">
        <v>262</v>
      </c>
      <c r="B29" s="470">
        <v>14992431274</v>
      </c>
      <c r="C29" s="470">
        <v>18487584946</v>
      </c>
      <c r="D29" s="559">
        <v>23.312787686819846</v>
      </c>
      <c r="E29" s="470">
        <v>159587053770</v>
      </c>
      <c r="F29" s="470">
        <v>181293979507</v>
      </c>
      <c r="G29" s="558">
        <v>13.601934006679794</v>
      </c>
      <c r="H29"/>
    </row>
    <row r="30" spans="1:8" ht="12.75" customHeight="1">
      <c r="A30"/>
      <c r="B30"/>
      <c r="C30"/>
      <c r="D30"/>
      <c r="E30"/>
      <c r="F30"/>
      <c r="G30"/>
      <c r="H30"/>
    </row>
    <row r="31" spans="1:8" ht="12.75" customHeight="1">
      <c r="A31" s="51" t="s">
        <v>700</v>
      </c>
      <c r="B31"/>
      <c r="C31"/>
      <c r="D31"/>
      <c r="E31"/>
      <c r="F31"/>
      <c r="G31"/>
    </row>
    <row r="32" spans="1:8" ht="12.75" customHeight="1">
      <c r="A32" s="51" t="s">
        <v>595</v>
      </c>
      <c r="B32"/>
      <c r="C32"/>
      <c r="D32"/>
      <c r="E32"/>
      <c r="F32"/>
      <c r="G32"/>
    </row>
    <row r="33" spans="1:7" ht="12.75" customHeight="1">
      <c r="A33" s="51" t="s">
        <v>701</v>
      </c>
      <c r="B33"/>
      <c r="C33"/>
      <c r="D33"/>
      <c r="E33"/>
      <c r="F33"/>
      <c r="G33"/>
    </row>
    <row r="34" spans="1:7" ht="12.75" customHeight="1">
      <c r="A34" s="51" t="s">
        <v>465</v>
      </c>
      <c r="B34"/>
      <c r="C34"/>
      <c r="D34"/>
      <c r="E34"/>
      <c r="F34"/>
      <c r="G34"/>
    </row>
    <row r="35" spans="1:7" ht="12.75" customHeight="1">
      <c r="A35" s="553"/>
      <c r="B35" s="553"/>
      <c r="C35" s="553"/>
      <c r="D35" s="553"/>
      <c r="E35" s="554"/>
      <c r="F35" s="554"/>
      <c r="G35" s="554"/>
    </row>
    <row r="36" spans="1:7" ht="12.75" customHeight="1">
      <c r="A36" s="1287"/>
      <c r="B36" s="1290"/>
      <c r="C36" s="1291"/>
      <c r="D36" s="1292"/>
      <c r="E36" s="1294"/>
      <c r="F36" s="1295"/>
      <c r="G36" s="1296"/>
    </row>
    <row r="37" spans="1:7" ht="15" customHeight="1">
      <c r="A37" s="1288"/>
      <c r="B37" s="35"/>
      <c r="C37" s="35"/>
      <c r="D37" s="1293"/>
      <c r="E37" s="35"/>
      <c r="F37" s="35"/>
      <c r="G37" s="1297"/>
    </row>
    <row r="38" spans="1:7" ht="12.75" customHeight="1">
      <c r="A38" s="1289"/>
      <c r="B38" s="1298"/>
      <c r="C38" s="1295"/>
      <c r="D38" s="37"/>
      <c r="E38" s="1298"/>
      <c r="F38" s="1295"/>
      <c r="G38" s="36"/>
    </row>
    <row r="39" spans="1:7" ht="12.75" customHeight="1">
      <c r="A39" s="38"/>
      <c r="B39" s="39"/>
      <c r="C39" s="39"/>
      <c r="D39" s="375"/>
      <c r="E39" s="39"/>
      <c r="F39" s="39"/>
      <c r="G39" s="373"/>
    </row>
    <row r="40" spans="1:7" ht="12.75" customHeight="1">
      <c r="A40" s="3"/>
      <c r="B40" s="39"/>
      <c r="C40" s="39"/>
      <c r="D40" s="372"/>
      <c r="E40" s="39"/>
      <c r="F40" s="39"/>
      <c r="G40" s="371"/>
    </row>
    <row r="41" spans="1:7" ht="12.75" customHeight="1"/>
    <row r="42" spans="1:7" ht="15" customHeight="1">
      <c r="A42" s="1303" t="s">
        <v>723</v>
      </c>
      <c r="B42" s="1303"/>
      <c r="C42" s="1303"/>
      <c r="D42" s="1303"/>
    </row>
    <row r="43" spans="1:7" ht="12.75" customHeight="1">
      <c r="A43" s="1303" t="s">
        <v>724</v>
      </c>
      <c r="B43" s="1303"/>
      <c r="C43" s="1303"/>
      <c r="D43" s="1303"/>
    </row>
    <row r="44" spans="1:7" ht="12.75" customHeight="1">
      <c r="A44" s="580"/>
      <c r="B44" s="580"/>
      <c r="C44" s="580"/>
      <c r="D44" s="580"/>
    </row>
    <row r="45" spans="1:7" ht="12.75" customHeight="1">
      <c r="A45" s="1287" t="s">
        <v>259</v>
      </c>
      <c r="B45" s="1290" t="s">
        <v>725</v>
      </c>
      <c r="C45" s="1304"/>
      <c r="D45" s="1304"/>
    </row>
    <row r="46" spans="1:7" ht="12.75" customHeight="1">
      <c r="A46" s="1288"/>
      <c r="B46" s="581">
        <v>2020</v>
      </c>
      <c r="C46" s="581" t="s">
        <v>713</v>
      </c>
      <c r="D46" s="582" t="s">
        <v>260</v>
      </c>
    </row>
    <row r="47" spans="1:7" ht="12.75" customHeight="1">
      <c r="A47" s="1289"/>
      <c r="B47" s="1298" t="s">
        <v>258</v>
      </c>
      <c r="C47" s="1295"/>
      <c r="D47" s="583" t="s">
        <v>4</v>
      </c>
    </row>
    <row r="48" spans="1:7" ht="12.75" customHeight="1">
      <c r="A48" s="584" t="s">
        <v>261</v>
      </c>
      <c r="B48" s="585">
        <v>16690917103</v>
      </c>
      <c r="C48" s="586">
        <v>15293927858</v>
      </c>
      <c r="D48" s="587">
        <v>-8.3697572540750755</v>
      </c>
    </row>
    <row r="49" spans="1:7" ht="12.75" customHeight="1">
      <c r="A49" s="588" t="s">
        <v>262</v>
      </c>
      <c r="B49" s="589">
        <v>15705110232</v>
      </c>
      <c r="C49" s="590">
        <v>13272746273</v>
      </c>
      <c r="D49" s="587">
        <v>-15.487722932653657</v>
      </c>
    </row>
    <row r="50" spans="1:7" ht="12.75" customHeight="1"/>
    <row r="51" spans="1:7" ht="12.75" customHeight="1">
      <c r="A51" s="591" t="s">
        <v>714</v>
      </c>
      <c r="B51" s="579"/>
      <c r="C51" s="579"/>
      <c r="D51" s="579"/>
    </row>
    <row r="52" spans="1:7" ht="12.75" customHeight="1">
      <c r="A52" s="591" t="s">
        <v>595</v>
      </c>
      <c r="B52" s="579"/>
      <c r="C52" s="579"/>
      <c r="D52" s="579"/>
    </row>
    <row r="53" spans="1:7" ht="12.75" customHeight="1">
      <c r="A53" s="591" t="s">
        <v>701</v>
      </c>
      <c r="B53" s="579"/>
      <c r="C53" s="579"/>
      <c r="D53" s="579"/>
      <c r="E53" s="34"/>
      <c r="F53" s="34"/>
      <c r="G53" s="34"/>
    </row>
    <row r="54" spans="1:7" ht="12.75" customHeight="1">
      <c r="A54" s="591" t="s">
        <v>465</v>
      </c>
      <c r="B54" s="579"/>
      <c r="C54" s="579"/>
      <c r="D54" s="579"/>
      <c r="E54" s="34"/>
      <c r="F54" s="34"/>
      <c r="G54" s="34"/>
    </row>
    <row r="55" spans="1:7" ht="12.75" customHeight="1"/>
    <row r="56" spans="1:7" ht="12.75" customHeight="1"/>
    <row r="57" spans="1:7" ht="12.75" customHeight="1">
      <c r="A57" s="10" t="s">
        <v>743</v>
      </c>
    </row>
    <row r="58" spans="1:7" ht="12.75" customHeight="1">
      <c r="A58" s="10" t="s">
        <v>744</v>
      </c>
    </row>
    <row r="59" spans="1:7" ht="12.75" customHeight="1"/>
    <row r="60" spans="1:7" ht="12.75" customHeight="1">
      <c r="A60" s="10" t="s">
        <v>259</v>
      </c>
      <c r="B60" s="10" t="s">
        <v>725</v>
      </c>
    </row>
    <row r="61" spans="1:7" s="34" customFormat="1" ht="18" customHeight="1">
      <c r="A61" s="10"/>
      <c r="B61" s="10" t="s">
        <v>713</v>
      </c>
      <c r="C61" s="10" t="s">
        <v>745</v>
      </c>
      <c r="D61" s="10" t="s">
        <v>260</v>
      </c>
      <c r="E61" s="10"/>
      <c r="F61" s="10"/>
      <c r="G61" s="10"/>
    </row>
    <row r="62" spans="1:7" s="34" customFormat="1" ht="15" customHeight="1">
      <c r="A62" s="10"/>
      <c r="B62" s="10" t="s">
        <v>258</v>
      </c>
      <c r="C62" s="10"/>
      <c r="D62" s="10" t="s">
        <v>4</v>
      </c>
      <c r="E62" s="10"/>
      <c r="F62" s="10"/>
      <c r="G62" s="10"/>
    </row>
    <row r="63" spans="1:7" ht="12.75" customHeight="1">
      <c r="A63" s="10" t="s">
        <v>261</v>
      </c>
      <c r="B63" s="610">
        <v>15293927858</v>
      </c>
      <c r="C63" s="610">
        <v>17595298974</v>
      </c>
      <c r="D63" s="10">
        <v>15</v>
      </c>
    </row>
    <row r="64" spans="1:7" ht="12.75" customHeight="1">
      <c r="A64" s="10" t="s">
        <v>262</v>
      </c>
      <c r="B64" s="610">
        <v>13272746273</v>
      </c>
      <c r="C64" s="610">
        <v>16772362931</v>
      </c>
      <c r="D64" s="10">
        <v>26.4</v>
      </c>
    </row>
    <row r="65" spans="1:13" ht="12.75" customHeight="1"/>
    <row r="66" spans="1:13" ht="12.75" customHeight="1">
      <c r="A66" s="10" t="s">
        <v>746</v>
      </c>
    </row>
    <row r="67" spans="1:13" ht="12.75" customHeight="1">
      <c r="A67" s="10" t="s">
        <v>595</v>
      </c>
    </row>
    <row r="68" spans="1:13" ht="12.75" customHeight="1">
      <c r="A68" s="10" t="s">
        <v>701</v>
      </c>
    </row>
    <row r="69" spans="1:13" ht="12.75" customHeight="1">
      <c r="A69" s="10" t="s">
        <v>465</v>
      </c>
    </row>
    <row r="70" spans="1:13" ht="12.75" customHeight="1"/>
    <row r="71" spans="1:13" ht="15" customHeight="1"/>
    <row r="72" spans="1:13" ht="12.75" customHeight="1">
      <c r="A72" s="1299" t="s">
        <v>747</v>
      </c>
      <c r="B72" s="1254"/>
      <c r="C72" s="1254"/>
      <c r="D72" s="1254"/>
      <c r="E72" s="1254"/>
      <c r="F72" s="1254"/>
      <c r="G72" s="1254"/>
      <c r="H72" s="1254"/>
      <c r="I72" s="1254"/>
      <c r="J72" s="1254"/>
      <c r="K72" s="1254"/>
      <c r="L72" s="1254"/>
      <c r="M72" s="1254"/>
    </row>
    <row r="73" spans="1:13" ht="12.75" customHeight="1" thickBot="1">
      <c r="A73" s="1299" t="s">
        <v>264</v>
      </c>
      <c r="B73" s="1254"/>
      <c r="C73" s="1254"/>
      <c r="D73" s="1254"/>
      <c r="E73" s="1254"/>
      <c r="F73" s="1254"/>
      <c r="G73" s="1254"/>
      <c r="H73" s="1254"/>
      <c r="I73" s="1254"/>
      <c r="J73" s="1254"/>
      <c r="K73" s="1254"/>
      <c r="L73" s="1254"/>
      <c r="M73" s="1254"/>
    </row>
    <row r="74" spans="1:13" ht="12.75" customHeight="1">
      <c r="A74" s="1300" t="s">
        <v>144</v>
      </c>
      <c r="B74" s="611" t="s">
        <v>69</v>
      </c>
      <c r="C74" s="611" t="s">
        <v>70</v>
      </c>
      <c r="D74" s="611" t="s">
        <v>71</v>
      </c>
      <c r="E74" s="611" t="s">
        <v>72</v>
      </c>
      <c r="F74" s="611" t="s">
        <v>73</v>
      </c>
      <c r="G74" s="611" t="s">
        <v>74</v>
      </c>
      <c r="H74" s="611" t="s">
        <v>75</v>
      </c>
      <c r="I74" s="611" t="s">
        <v>76</v>
      </c>
      <c r="J74" s="611" t="s">
        <v>177</v>
      </c>
      <c r="K74" s="611" t="s">
        <v>252</v>
      </c>
      <c r="L74" s="611" t="s">
        <v>253</v>
      </c>
      <c r="M74" s="612" t="s">
        <v>254</v>
      </c>
    </row>
    <row r="75" spans="1:13" ht="12.75" customHeight="1">
      <c r="A75" s="1301"/>
      <c r="B75" s="613" t="s">
        <v>266</v>
      </c>
      <c r="C75" s="613" t="s">
        <v>266</v>
      </c>
      <c r="D75" s="613" t="s">
        <v>266</v>
      </c>
      <c r="E75" s="613" t="s">
        <v>266</v>
      </c>
      <c r="F75" s="613" t="s">
        <v>266</v>
      </c>
      <c r="G75" s="613" t="s">
        <v>266</v>
      </c>
      <c r="H75" s="613" t="s">
        <v>266</v>
      </c>
      <c r="I75" s="613" t="s">
        <v>266</v>
      </c>
      <c r="J75" s="613" t="s">
        <v>266</v>
      </c>
      <c r="K75" s="613" t="s">
        <v>266</v>
      </c>
      <c r="L75" s="613" t="s">
        <v>266</v>
      </c>
      <c r="M75" s="614" t="s">
        <v>266</v>
      </c>
    </row>
    <row r="76" spans="1:13" ht="12.75" customHeight="1" thickBot="1">
      <c r="A76" s="1302"/>
      <c r="B76" s="615" t="s">
        <v>267</v>
      </c>
      <c r="C76" s="615" t="s">
        <v>267</v>
      </c>
      <c r="D76" s="615" t="s">
        <v>267</v>
      </c>
      <c r="E76" s="615" t="s">
        <v>267</v>
      </c>
      <c r="F76" s="615" t="s">
        <v>267</v>
      </c>
      <c r="G76" s="615" t="s">
        <v>267</v>
      </c>
      <c r="H76" s="615" t="s">
        <v>267</v>
      </c>
      <c r="I76" s="615" t="s">
        <v>267</v>
      </c>
      <c r="J76" s="615" t="s">
        <v>267</v>
      </c>
      <c r="K76" s="615" t="s">
        <v>267</v>
      </c>
      <c r="L76" s="615" t="s">
        <v>267</v>
      </c>
      <c r="M76" s="616" t="s">
        <v>267</v>
      </c>
    </row>
    <row r="77" spans="1:13" ht="12.75" customHeight="1">
      <c r="A77" s="1359" t="s">
        <v>601</v>
      </c>
      <c r="B77" s="1354"/>
      <c r="C77" s="1354"/>
      <c r="D77" s="1354"/>
      <c r="E77" s="1354"/>
      <c r="F77" s="1354"/>
      <c r="G77" s="1354"/>
      <c r="H77" s="1354"/>
      <c r="I77" s="1354"/>
      <c r="J77" s="1354"/>
      <c r="K77" s="1354"/>
      <c r="L77" s="1354"/>
      <c r="M77" s="1354"/>
    </row>
    <row r="78" spans="1:13" ht="12.75" customHeight="1">
      <c r="A78" s="1358" t="s">
        <v>19</v>
      </c>
      <c r="B78" s="1355">
        <v>15282469</v>
      </c>
      <c r="C78" s="1355">
        <v>17044179</v>
      </c>
      <c r="D78" s="1355">
        <v>20682003</v>
      </c>
      <c r="E78" s="1355">
        <v>18628338</v>
      </c>
      <c r="F78" s="1355">
        <v>17658307</v>
      </c>
      <c r="G78" s="1355">
        <v>18852972</v>
      </c>
      <c r="H78" s="1355">
        <v>18636326</v>
      </c>
      <c r="I78" s="1355">
        <v>16372890</v>
      </c>
      <c r="J78" s="1355">
        <v>19123337</v>
      </c>
      <c r="K78" s="1355">
        <v>19583184</v>
      </c>
      <c r="L78" s="1355">
        <v>20415457</v>
      </c>
      <c r="M78" s="1355">
        <v>18900605</v>
      </c>
    </row>
    <row r="79" spans="1:13" ht="12.75" customHeight="1">
      <c r="A79" s="1359" t="s">
        <v>707</v>
      </c>
      <c r="B79" s="1354"/>
      <c r="C79" s="1354"/>
      <c r="D79" s="1354"/>
      <c r="E79" s="1354"/>
      <c r="F79" s="1354"/>
      <c r="G79" s="1354"/>
      <c r="H79" s="1354"/>
      <c r="I79" s="1354"/>
      <c r="J79" s="1354"/>
      <c r="K79" s="1354"/>
      <c r="L79" s="1354"/>
      <c r="M79" s="1354"/>
    </row>
    <row r="80" spans="1:13" ht="12.75" customHeight="1">
      <c r="A80" s="1358" t="s">
        <v>19</v>
      </c>
      <c r="B80" s="1355">
        <v>17699198</v>
      </c>
      <c r="C80" s="1355">
        <v>20408038</v>
      </c>
      <c r="D80" s="1355">
        <v>22959781</v>
      </c>
      <c r="E80" s="1355">
        <v>21753827</v>
      </c>
      <c r="F80" s="1355">
        <v>24385038</v>
      </c>
      <c r="G80" s="1355">
        <v>21940293</v>
      </c>
      <c r="H80" s="1355">
        <v>21597578</v>
      </c>
      <c r="I80" s="1355">
        <v>20721928</v>
      </c>
      <c r="J80" s="1355">
        <v>24854777</v>
      </c>
      <c r="K80" s="1355">
        <v>22265488</v>
      </c>
      <c r="L80" s="1355">
        <v>23581837</v>
      </c>
      <c r="M80" s="1355">
        <v>20871222</v>
      </c>
    </row>
    <row r="81" spans="1:13" ht="12.75" customHeight="1">
      <c r="A81" s="1359" t="s">
        <v>803</v>
      </c>
      <c r="B81" s="1354"/>
      <c r="C81" s="1354"/>
      <c r="D81" s="1354"/>
      <c r="E81" s="1354"/>
      <c r="F81" s="1354"/>
      <c r="G81" s="1354"/>
      <c r="H81" s="1354"/>
      <c r="I81" s="1354"/>
      <c r="J81" s="1354"/>
      <c r="K81" s="1354"/>
      <c r="L81" s="1354"/>
      <c r="M81" s="1354"/>
    </row>
    <row r="82" spans="1:13" ht="12.75" customHeight="1">
      <c r="A82" s="1358" t="s">
        <v>19</v>
      </c>
      <c r="B82" s="1355">
        <v>19647452</v>
      </c>
      <c r="C82" s="1355">
        <v>22230962</v>
      </c>
      <c r="D82" s="1355">
        <v>23808768</v>
      </c>
      <c r="E82" s="1355">
        <v>19923900</v>
      </c>
      <c r="F82" s="1355">
        <v>20549386</v>
      </c>
      <c r="G82" s="1355">
        <v>21261204</v>
      </c>
      <c r="H82" s="1355">
        <v>20752244</v>
      </c>
      <c r="I82" s="1355">
        <v>18445900</v>
      </c>
      <c r="J82" s="1355" t="s">
        <v>804</v>
      </c>
      <c r="K82" s="1355" t="s">
        <v>804</v>
      </c>
      <c r="L82" s="1355" t="s">
        <v>804</v>
      </c>
      <c r="M82" s="1355" t="s">
        <v>804</v>
      </c>
    </row>
    <row r="83" spans="1:13" ht="12.75" customHeight="1">
      <c r="A83" s="1356" t="s">
        <v>122</v>
      </c>
      <c r="B83" s="1354"/>
      <c r="C83" s="1354"/>
      <c r="D83" s="1354"/>
      <c r="E83" s="1354"/>
      <c r="F83" s="1354"/>
      <c r="G83" s="1354"/>
      <c r="H83" s="1354"/>
      <c r="I83" s="1354"/>
      <c r="J83" s="1354"/>
      <c r="K83" s="1354"/>
      <c r="L83" s="1354"/>
      <c r="M83" s="1354"/>
    </row>
    <row r="84" spans="1:13" ht="12.75" customHeight="1">
      <c r="A84" s="826"/>
      <c r="B84" s="826"/>
      <c r="C84" s="826"/>
      <c r="D84" s="826"/>
      <c r="E84" s="826"/>
      <c r="F84" s="826"/>
      <c r="G84" s="826"/>
      <c r="H84" s="826"/>
      <c r="I84" s="826"/>
      <c r="J84" s="826"/>
      <c r="K84" s="826"/>
      <c r="L84" s="826"/>
      <c r="M84" s="826"/>
    </row>
    <row r="85" spans="1:13" ht="12.75" customHeight="1">
      <c r="A85" s="1357" t="s">
        <v>857</v>
      </c>
      <c r="B85" s="1354"/>
      <c r="C85" s="1354"/>
      <c r="D85" s="1354"/>
      <c r="E85" s="1354"/>
      <c r="F85" s="1354"/>
      <c r="G85" s="1354"/>
      <c r="H85" s="1354"/>
      <c r="I85" s="1354"/>
      <c r="J85" s="1354"/>
      <c r="K85" s="1354"/>
      <c r="L85" s="1354"/>
      <c r="M85" s="1354"/>
    </row>
    <row r="86" spans="1:13" ht="26.15" customHeight="1">
      <c r="I86" s="651"/>
      <c r="J86" s="589"/>
    </row>
    <row r="87" spans="1:13" ht="12.75" customHeight="1">
      <c r="A87" s="10" t="s">
        <v>765</v>
      </c>
    </row>
    <row r="88" spans="1:13" ht="12.75" customHeight="1"/>
    <row r="89" spans="1:13" ht="15" customHeight="1"/>
    <row r="90" spans="1:13" ht="12.75" customHeight="1"/>
    <row r="91" spans="1:13" ht="12.75" customHeight="1"/>
    <row r="92" spans="1:13" ht="12.75" customHeight="1"/>
    <row r="93" spans="1:13" ht="12.75" customHeight="1"/>
    <row r="94" spans="1:13" ht="12.75" customHeight="1"/>
    <row r="95" spans="1:13" ht="12.75" customHeight="1"/>
    <row r="96" spans="1:13"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1:7" ht="12.75" customHeight="1"/>
    <row r="114" spans="1:7" ht="12.75" customHeight="1"/>
    <row r="115" spans="1:7" ht="12.75" customHeight="1">
      <c r="A115" s="34"/>
      <c r="B115" s="34"/>
      <c r="C115" s="34"/>
      <c r="D115" s="34"/>
      <c r="E115" s="34"/>
      <c r="F115" s="34"/>
      <c r="G115" s="34"/>
    </row>
    <row r="116" spans="1:7" ht="12.75" customHeight="1"/>
    <row r="117" spans="1:7" ht="12.75" customHeight="1"/>
    <row r="118" spans="1:7" ht="12.75" customHeight="1"/>
    <row r="119" spans="1:7" ht="12.75" customHeight="1"/>
    <row r="120" spans="1:7" ht="12.75" customHeight="1"/>
    <row r="121" spans="1:7" ht="12.75" customHeight="1"/>
    <row r="122" spans="1:7" ht="12.75" customHeight="1"/>
    <row r="123" spans="1:7" s="34" customFormat="1" ht="18" customHeight="1">
      <c r="A123" s="10"/>
      <c r="B123" s="10"/>
      <c r="C123" s="10"/>
      <c r="D123" s="10"/>
      <c r="E123" s="10"/>
      <c r="F123" s="10"/>
      <c r="G123" s="10"/>
    </row>
    <row r="124" spans="1:7" ht="15" customHeight="1"/>
    <row r="125" spans="1:7" ht="12.75" customHeight="1"/>
    <row r="126" spans="1:7" ht="12.75" customHeight="1"/>
    <row r="127" spans="1:7" ht="12.75" customHeight="1"/>
    <row r="128" spans="1:7" ht="1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spans="1:7" ht="12.75" customHeight="1"/>
    <row r="162" spans="1:7" ht="12.75" customHeight="1"/>
    <row r="163" spans="1:7" ht="12.75" customHeight="1"/>
    <row r="164" spans="1:7" ht="12.75" customHeight="1"/>
    <row r="165" spans="1:7" ht="12.75" customHeight="1"/>
    <row r="166" spans="1:7" ht="12.75" customHeight="1"/>
    <row r="167" spans="1:7" ht="12.75" customHeight="1"/>
    <row r="168" spans="1:7" ht="12.75" customHeight="1">
      <c r="A168" s="34"/>
      <c r="B168" s="34"/>
      <c r="C168" s="34"/>
      <c r="D168" s="34"/>
      <c r="E168" s="34"/>
      <c r="F168" s="34"/>
      <c r="G168" s="34"/>
    </row>
    <row r="169" spans="1:7" ht="12.75" customHeight="1"/>
    <row r="170" spans="1:7" ht="12.75" customHeight="1"/>
    <row r="171" spans="1:7" ht="12.75" customHeight="1"/>
    <row r="172" spans="1:7" ht="12.75" customHeight="1"/>
    <row r="173" spans="1:7" ht="12.75" customHeight="1"/>
    <row r="174" spans="1:7" ht="12.75" customHeight="1"/>
    <row r="175" spans="1:7" ht="12.75" customHeight="1"/>
    <row r="176" spans="1:7" s="34" customFormat="1" ht="18" customHeight="1">
      <c r="A176" s="10"/>
      <c r="B176" s="10"/>
      <c r="C176" s="10"/>
      <c r="D176" s="10"/>
      <c r="E176" s="10"/>
      <c r="F176" s="10"/>
      <c r="G176" s="10"/>
    </row>
    <row r="177" ht="1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5" customHeight="1"/>
    <row r="201" ht="15" customHeight="1"/>
    <row r="202" ht="12.75" customHeight="1"/>
    <row r="203" ht="12.75" customHeight="1"/>
    <row r="204" ht="12.75" customHeight="1"/>
    <row r="205" ht="12.75" customHeight="1"/>
    <row r="206" ht="12.75" customHeight="1"/>
    <row r="207" ht="12.75" customHeight="1"/>
    <row r="208" ht="12.75" customHeight="1"/>
    <row r="209" spans="1:7" ht="12.75" customHeight="1"/>
    <row r="210" spans="1:7" ht="12.75" customHeight="1"/>
    <row r="211" spans="1:7" ht="12.75" customHeight="1"/>
    <row r="212" spans="1:7" ht="18" customHeight="1"/>
    <row r="213" spans="1:7" ht="12.75" customHeight="1"/>
    <row r="214" spans="1:7" ht="12.75" customHeight="1"/>
    <row r="215" spans="1:7" ht="12.75" customHeight="1"/>
    <row r="216" spans="1:7" ht="12.75" customHeight="1"/>
    <row r="217" spans="1:7" ht="12.75" customHeight="1">
      <c r="A217" s="34"/>
      <c r="B217" s="34"/>
      <c r="C217" s="34"/>
      <c r="D217" s="34"/>
      <c r="E217" s="34"/>
      <c r="F217" s="34"/>
      <c r="G217" s="34"/>
    </row>
    <row r="218" spans="1:7" ht="12.75" customHeight="1"/>
    <row r="219" spans="1:7" ht="12.75" customHeight="1"/>
    <row r="220" spans="1:7" ht="12.75" customHeight="1"/>
    <row r="221" spans="1:7" ht="15" customHeight="1"/>
    <row r="222" spans="1:7" ht="12.75" customHeight="1">
      <c r="A222" s="34"/>
      <c r="B222" s="34"/>
      <c r="C222" s="34"/>
      <c r="D222" s="34"/>
      <c r="E222" s="34"/>
      <c r="F222" s="34"/>
      <c r="G222" s="34"/>
    </row>
    <row r="223" spans="1:7" ht="12.75" customHeight="1"/>
    <row r="224" spans="1:7" ht="12.75" customHeight="1"/>
    <row r="225" spans="1:7" s="34" customFormat="1" ht="12.75" customHeight="1">
      <c r="A225" s="10"/>
      <c r="B225" s="10"/>
      <c r="C225" s="10"/>
      <c r="D225" s="10"/>
      <c r="E225" s="10"/>
      <c r="F225" s="10"/>
      <c r="G225" s="10"/>
    </row>
    <row r="226" spans="1:7" ht="12.75" customHeight="1"/>
    <row r="227" spans="1:7" ht="12.75" customHeight="1"/>
    <row r="228" spans="1:7" ht="12.75" customHeight="1"/>
    <row r="229" spans="1:7" ht="12.75" customHeight="1"/>
    <row r="230" spans="1:7" s="34" customFormat="1" ht="18" customHeight="1">
      <c r="A230" s="10"/>
      <c r="B230" s="10"/>
      <c r="C230" s="10"/>
      <c r="D230" s="10"/>
      <c r="E230" s="10"/>
      <c r="F230" s="10"/>
      <c r="G230" s="10"/>
    </row>
    <row r="231" spans="1:7" ht="12.75" customHeight="1"/>
    <row r="232" spans="1:7" ht="12.75" customHeight="1"/>
    <row r="233" spans="1:7" ht="12.75" customHeight="1"/>
    <row r="234" spans="1:7" ht="12.75" customHeight="1"/>
    <row r="235" spans="1:7" ht="12.75" customHeight="1"/>
    <row r="236" spans="1:7" ht="12.75" customHeight="1"/>
    <row r="237" spans="1:7" ht="12.75" customHeight="1"/>
    <row r="238" spans="1:7" ht="12.75" customHeight="1"/>
    <row r="239" spans="1:7" ht="12.75" customHeight="1"/>
    <row r="240" spans="1:7" ht="12.75" customHeight="1"/>
    <row r="241" spans="1:7" ht="12.75" customHeight="1"/>
    <row r="242" spans="1:7" ht="12.75" customHeight="1"/>
    <row r="243" spans="1:7" ht="12.75" customHeight="1"/>
    <row r="244" spans="1:7" ht="12.75" customHeight="1"/>
    <row r="245" spans="1:7" ht="12.75" customHeight="1"/>
    <row r="246" spans="1:7" ht="12.75" customHeight="1"/>
    <row r="247" spans="1:7" ht="12.75" customHeight="1"/>
    <row r="248" spans="1:7" ht="12.75" customHeight="1"/>
    <row r="249" spans="1:7" ht="12.75" customHeight="1"/>
    <row r="250" spans="1:7" ht="12.75" customHeight="1"/>
    <row r="251" spans="1:7" ht="12.75" customHeight="1"/>
    <row r="252" spans="1:7" ht="12.75" customHeight="1"/>
    <row r="253" spans="1:7" ht="12.75" customHeight="1"/>
    <row r="254" spans="1:7" ht="12.75" customHeight="1"/>
    <row r="255" spans="1:7" ht="12.75" customHeight="1"/>
    <row r="256" spans="1:7" ht="12.75" customHeight="1">
      <c r="A256" s="34"/>
      <c r="B256" s="34"/>
      <c r="C256" s="34"/>
      <c r="D256" s="34"/>
      <c r="E256" s="34"/>
      <c r="F256" s="34"/>
      <c r="G256" s="34"/>
    </row>
    <row r="257" spans="1:7" ht="12.75" customHeight="1"/>
    <row r="258" spans="1:7" ht="12.75" customHeight="1"/>
    <row r="259" spans="1:7" ht="12.75" customHeight="1"/>
    <row r="260" spans="1:7" ht="12.75" customHeight="1">
      <c r="A260" s="34"/>
      <c r="B260" s="34"/>
      <c r="C260" s="34"/>
      <c r="D260" s="34"/>
      <c r="E260" s="34"/>
      <c r="F260" s="34"/>
      <c r="G260" s="34"/>
    </row>
    <row r="261" spans="1:7" ht="12.75" customHeight="1"/>
    <row r="262" spans="1:7" ht="12.75" customHeight="1"/>
    <row r="263" spans="1:7" ht="12.75" customHeight="1">
      <c r="A263" s="34"/>
      <c r="B263" s="34"/>
      <c r="C263" s="34"/>
      <c r="D263" s="34"/>
      <c r="E263" s="34"/>
      <c r="F263" s="34"/>
      <c r="G263" s="34"/>
    </row>
    <row r="264" spans="1:7" s="34" customFormat="1" ht="18" customHeight="1">
      <c r="A264" s="10"/>
      <c r="B264" s="10"/>
      <c r="C264" s="10"/>
      <c r="D264" s="10"/>
      <c r="E264" s="10"/>
      <c r="F264" s="10"/>
      <c r="G264" s="10"/>
    </row>
    <row r="265" spans="1:7" ht="12.75" customHeight="1"/>
    <row r="266" spans="1:7" ht="12.75" customHeight="1"/>
    <row r="267" spans="1:7" ht="12.75" customHeight="1"/>
    <row r="268" spans="1:7" s="34" customFormat="1" ht="18" customHeight="1">
      <c r="A268" s="10"/>
      <c r="B268" s="10"/>
      <c r="C268" s="10"/>
      <c r="D268" s="10"/>
      <c r="E268" s="10"/>
      <c r="F268" s="10"/>
      <c r="G268" s="10"/>
    </row>
    <row r="269" spans="1:7" ht="12.75" customHeight="1"/>
    <row r="271" spans="1:7" s="34" customFormat="1" ht="10.5">
      <c r="A271" s="10"/>
      <c r="B271" s="10"/>
      <c r="C271" s="10"/>
      <c r="D271" s="10"/>
      <c r="E271" s="10"/>
      <c r="F271" s="10"/>
      <c r="G271" s="10"/>
    </row>
  </sheetData>
  <mergeCells count="36">
    <mergeCell ref="A15:A17"/>
    <mergeCell ref="E25:G25"/>
    <mergeCell ref="A22:G22"/>
    <mergeCell ref="A23:G23"/>
    <mergeCell ref="G15:G16"/>
    <mergeCell ref="A25:A27"/>
    <mergeCell ref="B27:C27"/>
    <mergeCell ref="E27:F27"/>
    <mergeCell ref="B15:C15"/>
    <mergeCell ref="D15:D16"/>
    <mergeCell ref="E15:F15"/>
    <mergeCell ref="B17:C17"/>
    <mergeCell ref="E17:F17"/>
    <mergeCell ref="B25:D25"/>
    <mergeCell ref="A1:G1"/>
    <mergeCell ref="A2:G2"/>
    <mergeCell ref="A4:A6"/>
    <mergeCell ref="B4:D4"/>
    <mergeCell ref="E4:G4"/>
    <mergeCell ref="B6:C6"/>
    <mergeCell ref="E6:F6"/>
    <mergeCell ref="A72:M72"/>
    <mergeCell ref="A73:M73"/>
    <mergeCell ref="A74:A76"/>
    <mergeCell ref="A42:D42"/>
    <mergeCell ref="A43:D43"/>
    <mergeCell ref="A45:A47"/>
    <mergeCell ref="B45:D45"/>
    <mergeCell ref="B47:C47"/>
    <mergeCell ref="A36:A38"/>
    <mergeCell ref="B36:C36"/>
    <mergeCell ref="D36:D37"/>
    <mergeCell ref="E36:F36"/>
    <mergeCell ref="G36:G37"/>
    <mergeCell ref="B38:C38"/>
    <mergeCell ref="E38:F38"/>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4"/>
  <sheetViews>
    <sheetView topLeftCell="A4" workbookViewId="0">
      <selection activeCell="C25" sqref="C25"/>
    </sheetView>
  </sheetViews>
  <sheetFormatPr baseColWidth="10" defaultRowHeight="12.5"/>
  <cols>
    <col min="1" max="2" width="11.453125" style="24" customWidth="1"/>
    <col min="3" max="3" width="12.7265625" style="24" customWidth="1"/>
  </cols>
  <sheetData>
    <row r="1" spans="1:5" ht="12.65" customHeight="1">
      <c r="A1" s="1306" t="s">
        <v>263</v>
      </c>
      <c r="B1" s="1307"/>
      <c r="C1" s="1307"/>
      <c r="E1" t="s">
        <v>352</v>
      </c>
    </row>
    <row r="2" spans="1:5" ht="12.75" customHeight="1">
      <c r="A2" s="1306" t="s">
        <v>264</v>
      </c>
      <c r="B2" s="1307"/>
      <c r="C2" s="1307"/>
      <c r="E2" s="27" t="s">
        <v>268</v>
      </c>
    </row>
    <row r="3" spans="1:5" ht="13" thickBot="1">
      <c r="A3" s="1306" t="s">
        <v>0</v>
      </c>
      <c r="B3" s="1307"/>
      <c r="C3" s="1307"/>
    </row>
    <row r="4" spans="1:5" ht="12.65" customHeight="1">
      <c r="A4" s="1308" t="s">
        <v>265</v>
      </c>
      <c r="B4" s="1309"/>
      <c r="C4" s="652" t="s">
        <v>266</v>
      </c>
    </row>
    <row r="5" spans="1:5" ht="13" thickBot="1">
      <c r="A5" s="1310"/>
      <c r="B5" s="1311"/>
      <c r="C5" s="653" t="s">
        <v>267</v>
      </c>
    </row>
    <row r="6" spans="1:5">
      <c r="A6" s="872" t="s">
        <v>707</v>
      </c>
      <c r="B6" s="875" t="s">
        <v>69</v>
      </c>
      <c r="C6" s="873">
        <v>111656246</v>
      </c>
    </row>
    <row r="7" spans="1:5" ht="13">
      <c r="A7" s="871"/>
      <c r="B7" s="875" t="s">
        <v>70</v>
      </c>
      <c r="C7" s="873">
        <v>124504796</v>
      </c>
    </row>
    <row r="8" spans="1:5" ht="13">
      <c r="A8" s="871"/>
      <c r="B8" s="875" t="s">
        <v>71</v>
      </c>
      <c r="C8" s="873">
        <v>139730216</v>
      </c>
    </row>
    <row r="9" spans="1:5" ht="13">
      <c r="A9" s="871"/>
      <c r="B9" s="875" t="s">
        <v>72</v>
      </c>
      <c r="C9" s="873">
        <v>124223442</v>
      </c>
    </row>
    <row r="10" spans="1:5" ht="13">
      <c r="A10" s="871"/>
      <c r="B10" s="875" t="s">
        <v>73</v>
      </c>
      <c r="C10" s="873">
        <v>135958653</v>
      </c>
    </row>
    <row r="11" spans="1:5" ht="13">
      <c r="A11" s="871"/>
      <c r="B11" s="875" t="s">
        <v>74</v>
      </c>
      <c r="C11" s="873">
        <v>136568067</v>
      </c>
    </row>
    <row r="12" spans="1:5" ht="13">
      <c r="A12" s="871"/>
      <c r="B12" s="875" t="s">
        <v>75</v>
      </c>
      <c r="C12" s="873">
        <v>128070065</v>
      </c>
    </row>
    <row r="13" spans="1:5" ht="13">
      <c r="A13" s="871"/>
      <c r="B13" s="875" t="s">
        <v>76</v>
      </c>
      <c r="C13" s="873">
        <v>129300395</v>
      </c>
    </row>
    <row r="14" spans="1:5" ht="13">
      <c r="A14" s="871"/>
      <c r="B14" s="875" t="s">
        <v>177</v>
      </c>
      <c r="C14" s="873">
        <v>142320199</v>
      </c>
    </row>
    <row r="15" spans="1:5" ht="13">
      <c r="A15" s="871"/>
      <c r="B15" s="875" t="s">
        <v>252</v>
      </c>
      <c r="C15" s="873">
        <v>135631878</v>
      </c>
    </row>
    <row r="16" spans="1:5" ht="13">
      <c r="A16" s="871"/>
      <c r="B16" s="875" t="s">
        <v>253</v>
      </c>
      <c r="C16" s="873">
        <v>144136831</v>
      </c>
    </row>
    <row r="17" spans="1:4" ht="13">
      <c r="A17" s="871"/>
      <c r="B17" s="875" t="s">
        <v>254</v>
      </c>
      <c r="C17" s="873">
        <v>124682607</v>
      </c>
    </row>
    <row r="18" spans="1:4">
      <c r="A18" s="872" t="s">
        <v>803</v>
      </c>
      <c r="B18" s="875" t="s">
        <v>69</v>
      </c>
      <c r="C18" s="873">
        <v>126316736</v>
      </c>
    </row>
    <row r="19" spans="1:4" ht="13">
      <c r="A19" s="871"/>
      <c r="B19" s="875" t="s">
        <v>70</v>
      </c>
      <c r="C19" s="873">
        <v>132670507</v>
      </c>
    </row>
    <row r="20" spans="1:4" ht="13">
      <c r="A20" s="871"/>
      <c r="B20" s="875" t="s">
        <v>71</v>
      </c>
      <c r="C20" s="873">
        <v>146292804</v>
      </c>
    </row>
    <row r="21" spans="1:4" ht="13">
      <c r="A21" s="871"/>
      <c r="B21" s="875" t="s">
        <v>72</v>
      </c>
      <c r="C21" s="873">
        <v>122532270</v>
      </c>
    </row>
    <row r="22" spans="1:4" ht="13">
      <c r="A22" s="871"/>
      <c r="B22" s="875" t="s">
        <v>73</v>
      </c>
      <c r="C22" s="873">
        <v>131336040</v>
      </c>
    </row>
    <row r="23" spans="1:4" ht="13">
      <c r="A23" s="871"/>
      <c r="B23" s="875" t="s">
        <v>74</v>
      </c>
      <c r="C23" s="873">
        <v>139294319</v>
      </c>
    </row>
    <row r="24" spans="1:4" ht="13">
      <c r="A24" s="871"/>
      <c r="B24" s="875" t="s">
        <v>75</v>
      </c>
      <c r="C24" s="873">
        <v>126018052</v>
      </c>
    </row>
    <row r="25" spans="1:4" ht="13">
      <c r="A25" s="871"/>
      <c r="B25" s="875" t="s">
        <v>76</v>
      </c>
      <c r="C25" s="873">
        <v>121979360</v>
      </c>
    </row>
    <row r="26" spans="1:4" ht="13">
      <c r="A26" s="871"/>
      <c r="B26" s="875" t="s">
        <v>177</v>
      </c>
      <c r="C26" s="873" t="s">
        <v>804</v>
      </c>
      <c r="D26" s="654"/>
    </row>
    <row r="27" spans="1:4" ht="13">
      <c r="A27" s="871"/>
      <c r="B27" s="875" t="s">
        <v>252</v>
      </c>
      <c r="C27" s="873" t="s">
        <v>804</v>
      </c>
    </row>
    <row r="28" spans="1:4" ht="13">
      <c r="A28" s="871"/>
      <c r="B28" s="875" t="s">
        <v>253</v>
      </c>
      <c r="C28" s="873" t="s">
        <v>804</v>
      </c>
    </row>
    <row r="29" spans="1:4" ht="13">
      <c r="A29" s="871"/>
      <c r="B29" s="875" t="s">
        <v>254</v>
      </c>
      <c r="C29" s="873" t="s">
        <v>804</v>
      </c>
    </row>
    <row r="30" spans="1:4" ht="13">
      <c r="A30" s="872" t="s">
        <v>122</v>
      </c>
      <c r="B30" s="871"/>
      <c r="C30" s="871"/>
    </row>
    <row r="31" spans="1:4" ht="13">
      <c r="A31" s="870"/>
      <c r="B31" s="820"/>
      <c r="C31" s="818"/>
    </row>
    <row r="32" spans="1:4" ht="13">
      <c r="A32" s="874" t="s">
        <v>843</v>
      </c>
      <c r="B32" s="871"/>
      <c r="C32" s="871"/>
    </row>
    <row r="33" spans="1:3" ht="13">
      <c r="A33" s="802"/>
      <c r="B33" s="821"/>
      <c r="C33" s="822"/>
    </row>
    <row r="34" spans="1:3" ht="13">
      <c r="A34" s="802"/>
      <c r="B34" s="821"/>
      <c r="C34" s="822"/>
    </row>
    <row r="35" spans="1:3" ht="13">
      <c r="A35" s="802"/>
      <c r="B35" s="821"/>
      <c r="C35" s="822"/>
    </row>
    <row r="36" spans="1:3" ht="13">
      <c r="A36" s="802"/>
      <c r="B36" s="821"/>
      <c r="C36" s="822"/>
    </row>
    <row r="37" spans="1:3" ht="13">
      <c r="A37" s="802"/>
      <c r="B37" s="821"/>
      <c r="C37" s="822"/>
    </row>
    <row r="38" spans="1:3" ht="13">
      <c r="A38" s="802"/>
      <c r="B38" s="821"/>
      <c r="C38" s="822"/>
    </row>
    <row r="39" spans="1:3" ht="13">
      <c r="A39" s="802"/>
      <c r="B39" s="821"/>
      <c r="C39" s="822"/>
    </row>
    <row r="40" spans="1:3" ht="13">
      <c r="A40" s="802"/>
      <c r="B40" s="821"/>
      <c r="C40" s="822"/>
    </row>
    <row r="41" spans="1:3" ht="13">
      <c r="A41" s="802"/>
      <c r="B41" s="821"/>
      <c r="C41" s="822"/>
    </row>
    <row r="42" spans="1:3" ht="13">
      <c r="A42" s="803"/>
      <c r="B42" s="802"/>
      <c r="C42" s="802"/>
    </row>
    <row r="43" spans="1:3">
      <c r="A43" s="749"/>
      <c r="B43" s="749"/>
      <c r="C43" s="749"/>
    </row>
    <row r="44" spans="1:3" ht="13">
      <c r="A44" s="804"/>
      <c r="B44" s="802"/>
      <c r="C44" s="802"/>
    </row>
  </sheetData>
  <mergeCells count="4">
    <mergeCell ref="A2:C2"/>
    <mergeCell ref="A3:C3"/>
    <mergeCell ref="A4:B5"/>
    <mergeCell ref="A1:C1"/>
  </mergeCells>
  <hyperlinks>
    <hyperlink ref="E2" r:id="rId1" xr:uid="{00000000-0004-0000-1700-000000000000}"/>
  </hyperlinks>
  <pageMargins left="0.7" right="0.7" top="0.78740157499999996" bottom="0.78740157499999996"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baseColWidth="10" defaultRowHeight="12.5"/>
  <sheetData/>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104"/>
  <sheetViews>
    <sheetView topLeftCell="Q1" workbookViewId="0">
      <selection activeCell="X13" sqref="X13"/>
    </sheetView>
  </sheetViews>
  <sheetFormatPr baseColWidth="10" defaultColWidth="11.453125" defaultRowHeight="10"/>
  <cols>
    <col min="1" max="1" width="23.54296875" style="22" customWidth="1"/>
    <col min="2" max="19" width="11.453125" style="22"/>
    <col min="20" max="20" width="20.1796875" style="22" customWidth="1"/>
    <col min="21" max="21" width="11.453125" style="22"/>
    <col min="22" max="22" width="22.81640625" style="22" customWidth="1"/>
    <col min="23" max="16384" width="11.453125" style="22"/>
  </cols>
  <sheetData>
    <row r="1" spans="1:24" ht="33.75" customHeight="1">
      <c r="A1" s="256"/>
      <c r="B1" s="256"/>
      <c r="C1" s="256"/>
      <c r="D1" s="256"/>
      <c r="E1" s="256"/>
      <c r="F1" s="256"/>
      <c r="G1" s="256"/>
      <c r="H1" s="256"/>
      <c r="I1" s="256"/>
      <c r="J1" s="256"/>
      <c r="K1" s="256"/>
      <c r="L1" s="256"/>
      <c r="M1" s="256"/>
      <c r="N1" s="256"/>
      <c r="O1" s="256"/>
      <c r="P1" s="256"/>
      <c r="Q1" s="256"/>
      <c r="R1" s="269" t="s">
        <v>219</v>
      </c>
    </row>
    <row r="2" spans="1:24" ht="11.25" customHeight="1">
      <c r="A2" s="255"/>
      <c r="B2" s="259"/>
      <c r="C2" s="259"/>
      <c r="D2" s="259"/>
      <c r="E2" s="259"/>
      <c r="F2" s="259"/>
      <c r="G2" s="259"/>
      <c r="H2" s="259"/>
      <c r="I2" s="259"/>
      <c r="J2" s="259"/>
      <c r="K2" s="259"/>
      <c r="L2" s="259"/>
      <c r="M2" s="259"/>
      <c r="N2" s="259"/>
      <c r="O2" s="259"/>
      <c r="P2" s="259"/>
      <c r="Q2" s="259"/>
      <c r="R2" s="259"/>
      <c r="T2" s="403"/>
      <c r="U2" s="403"/>
      <c r="V2" s="403"/>
    </row>
    <row r="3" spans="1:24" ht="15" customHeight="1">
      <c r="A3" s="255" t="s">
        <v>470</v>
      </c>
      <c r="B3" s="88"/>
      <c r="C3" s="88"/>
      <c r="D3" s="88"/>
      <c r="E3" s="88"/>
      <c r="F3" s="88"/>
      <c r="G3" s="88"/>
      <c r="H3" s="88"/>
      <c r="I3" s="88"/>
      <c r="J3" s="88"/>
      <c r="K3" s="88"/>
      <c r="L3" s="88"/>
      <c r="M3" s="88"/>
      <c r="N3" s="88"/>
      <c r="O3" s="88"/>
      <c r="P3" s="88"/>
      <c r="Q3" s="88"/>
      <c r="R3" s="88"/>
      <c r="T3" s="405" t="s">
        <v>616</v>
      </c>
      <c r="U3" s="406"/>
      <c r="V3" s="403"/>
    </row>
    <row r="4" spans="1:24" ht="11.25" customHeight="1">
      <c r="A4" s="88"/>
      <c r="B4" s="88"/>
      <c r="C4" s="88"/>
      <c r="D4" s="88"/>
      <c r="E4" s="88"/>
      <c r="F4" s="88"/>
      <c r="G4" s="88"/>
      <c r="H4" s="88"/>
      <c r="I4" s="88"/>
      <c r="J4" s="88"/>
      <c r="K4" s="88"/>
      <c r="L4" s="88"/>
      <c r="M4" s="88"/>
      <c r="N4" s="88"/>
      <c r="O4" s="88"/>
      <c r="P4" s="88"/>
      <c r="Q4" s="88"/>
      <c r="R4" s="88"/>
      <c r="T4" s="423" t="s">
        <v>617</v>
      </c>
      <c r="U4" s="423"/>
      <c r="V4" s="403"/>
    </row>
    <row r="5" spans="1:24" ht="11.25" customHeight="1">
      <c r="A5" s="88"/>
      <c r="B5" s="88"/>
      <c r="C5" s="88"/>
      <c r="D5" s="88"/>
      <c r="E5" s="88"/>
      <c r="F5" s="88"/>
      <c r="G5" s="88"/>
      <c r="H5" s="88"/>
      <c r="I5" s="88"/>
      <c r="J5" s="88"/>
      <c r="K5" s="88"/>
      <c r="L5" s="88"/>
      <c r="M5" s="88"/>
      <c r="N5" s="88"/>
      <c r="O5" s="88"/>
      <c r="P5" s="88"/>
      <c r="Q5" s="88"/>
      <c r="R5" s="88"/>
      <c r="T5" s="407" t="s">
        <v>618</v>
      </c>
      <c r="U5" s="403"/>
      <c r="V5" s="403"/>
    </row>
    <row r="6" spans="1:24" ht="19" customHeight="1">
      <c r="A6" s="279" t="s">
        <v>471</v>
      </c>
      <c r="B6" s="279" t="s">
        <v>472</v>
      </c>
      <c r="C6" s="279" t="s">
        <v>43</v>
      </c>
      <c r="D6" s="281" t="s">
        <v>34</v>
      </c>
      <c r="E6" s="279" t="s">
        <v>37</v>
      </c>
      <c r="F6" s="281" t="s">
        <v>33</v>
      </c>
      <c r="G6" s="279" t="s">
        <v>38</v>
      </c>
      <c r="H6" s="281" t="s">
        <v>35</v>
      </c>
      <c r="I6" s="279" t="s">
        <v>473</v>
      </c>
      <c r="J6" s="281" t="s">
        <v>40</v>
      </c>
      <c r="K6" s="279" t="s">
        <v>474</v>
      </c>
      <c r="L6" s="281" t="s">
        <v>6</v>
      </c>
      <c r="M6" s="279" t="s">
        <v>475</v>
      </c>
      <c r="N6" s="279" t="s">
        <v>32</v>
      </c>
      <c r="O6" s="281" t="s">
        <v>31</v>
      </c>
      <c r="P6" s="279" t="s">
        <v>476</v>
      </c>
      <c r="Q6" s="281" t="s">
        <v>44</v>
      </c>
      <c r="R6" s="281" t="s">
        <v>41</v>
      </c>
      <c r="T6" s="422" t="s">
        <v>619</v>
      </c>
      <c r="U6" s="404"/>
      <c r="V6" s="403"/>
    </row>
    <row r="7" spans="1:24" ht="11.25" customHeight="1">
      <c r="A7" s="282"/>
      <c r="B7" s="280"/>
      <c r="C7" s="280"/>
      <c r="D7" s="280"/>
      <c r="E7" s="280"/>
      <c r="F7" s="280"/>
      <c r="G7" s="280"/>
      <c r="H7" s="280"/>
      <c r="I7" s="280"/>
      <c r="J7" s="280"/>
      <c r="K7" s="280"/>
      <c r="L7" s="280"/>
      <c r="M7" s="280"/>
      <c r="N7" s="280"/>
      <c r="O7" s="280"/>
      <c r="P7" s="280"/>
      <c r="Q7" s="280"/>
      <c r="R7" s="280"/>
      <c r="T7" s="403"/>
      <c r="U7" s="421"/>
      <c r="V7" s="421"/>
    </row>
    <row r="8" spans="1:24" ht="14.25" customHeight="1">
      <c r="A8" s="283"/>
      <c r="B8" s="260">
        <v>1</v>
      </c>
      <c r="C8" s="260">
        <v>2</v>
      </c>
      <c r="D8" s="260">
        <v>3</v>
      </c>
      <c r="E8" s="260">
        <v>4</v>
      </c>
      <c r="F8" s="260">
        <v>5</v>
      </c>
      <c r="G8" s="260">
        <v>6</v>
      </c>
      <c r="H8" s="260">
        <v>7</v>
      </c>
      <c r="I8" s="260">
        <v>8</v>
      </c>
      <c r="J8" s="260">
        <v>9</v>
      </c>
      <c r="K8" s="260">
        <v>10</v>
      </c>
      <c r="L8" s="260">
        <v>11</v>
      </c>
      <c r="M8" s="260">
        <v>12</v>
      </c>
      <c r="N8" s="260">
        <v>13</v>
      </c>
      <c r="O8" s="260">
        <v>14</v>
      </c>
      <c r="P8" s="260">
        <v>15</v>
      </c>
      <c r="Q8" s="260">
        <v>16</v>
      </c>
      <c r="R8" s="260">
        <v>17</v>
      </c>
      <c r="T8" s="408"/>
      <c r="U8" s="403"/>
      <c r="V8" s="403"/>
      <c r="W8" s="22" t="s">
        <v>741</v>
      </c>
    </row>
    <row r="9" spans="1:24" ht="36.75" customHeight="1">
      <c r="A9" s="266" t="s">
        <v>477</v>
      </c>
      <c r="B9" s="264"/>
      <c r="C9" s="264"/>
      <c r="D9" s="264"/>
      <c r="E9" s="264"/>
      <c r="F9" s="264"/>
      <c r="G9" s="264"/>
      <c r="H9" s="264"/>
      <c r="I9" s="264"/>
      <c r="J9" s="264"/>
      <c r="K9" s="264"/>
      <c r="L9" s="264"/>
      <c r="M9" s="264"/>
      <c r="N9" s="264"/>
      <c r="O9" s="264"/>
      <c r="P9" s="264"/>
      <c r="Q9" s="264"/>
      <c r="R9" s="265"/>
      <c r="T9" s="420"/>
      <c r="U9" s="419" t="s">
        <v>620</v>
      </c>
      <c r="V9" s="418"/>
    </row>
    <row r="10" spans="1:24" s="23" customFormat="1" ht="31" customHeight="1">
      <c r="A10" s="270">
        <v>2018</v>
      </c>
      <c r="B10" s="261">
        <v>2340082</v>
      </c>
      <c r="C10" s="261">
        <v>85053</v>
      </c>
      <c r="D10" s="261">
        <v>65589</v>
      </c>
      <c r="E10" s="261">
        <v>227834</v>
      </c>
      <c r="F10" s="261">
        <v>34904</v>
      </c>
      <c r="G10" s="261">
        <v>650768</v>
      </c>
      <c r="H10" s="261">
        <v>154337</v>
      </c>
      <c r="I10" s="261">
        <v>98764</v>
      </c>
      <c r="J10" s="261">
        <v>32233</v>
      </c>
      <c r="K10" s="261">
        <v>195128</v>
      </c>
      <c r="L10" s="261">
        <v>214017</v>
      </c>
      <c r="M10" s="261">
        <v>64993</v>
      </c>
      <c r="N10" s="261">
        <v>83669</v>
      </c>
      <c r="O10" s="261">
        <v>156230</v>
      </c>
      <c r="P10" s="261">
        <v>88106</v>
      </c>
      <c r="Q10" s="261">
        <v>62145</v>
      </c>
      <c r="R10" s="261">
        <v>126311</v>
      </c>
      <c r="T10" s="417"/>
      <c r="U10" s="416" t="s">
        <v>621</v>
      </c>
      <c r="V10" s="415" t="s">
        <v>621</v>
      </c>
    </row>
    <row r="11" spans="1:24" ht="18.75" customHeight="1">
      <c r="A11" s="270">
        <v>2019</v>
      </c>
      <c r="B11" s="261">
        <v>2266720</v>
      </c>
      <c r="C11" s="261">
        <v>79678</v>
      </c>
      <c r="D11" s="261">
        <v>64774</v>
      </c>
      <c r="E11" s="261">
        <v>218123</v>
      </c>
      <c r="F11" s="261">
        <v>35702</v>
      </c>
      <c r="G11" s="261">
        <v>635486</v>
      </c>
      <c r="H11" s="261">
        <v>149812</v>
      </c>
      <c r="I11" s="261">
        <v>97717</v>
      </c>
      <c r="J11" s="261">
        <v>32854</v>
      </c>
      <c r="K11" s="261">
        <v>196950</v>
      </c>
      <c r="L11" s="261">
        <v>211965</v>
      </c>
      <c r="M11" s="261">
        <v>58485</v>
      </c>
      <c r="N11" s="261">
        <v>76888</v>
      </c>
      <c r="O11" s="261">
        <v>152565</v>
      </c>
      <c r="P11" s="261">
        <v>80608</v>
      </c>
      <c r="Q11" s="261">
        <v>59065</v>
      </c>
      <c r="R11" s="261">
        <v>116051</v>
      </c>
      <c r="T11" s="414" t="s">
        <v>525</v>
      </c>
      <c r="U11" s="413">
        <v>2019</v>
      </c>
      <c r="V11" s="412">
        <v>2020</v>
      </c>
      <c r="W11" s="22">
        <v>2021</v>
      </c>
      <c r="X11" s="22">
        <v>2022</v>
      </c>
    </row>
    <row r="12" spans="1:24" ht="18.75" customHeight="1">
      <c r="A12" s="272" t="s">
        <v>478</v>
      </c>
      <c r="B12" s="274"/>
      <c r="C12" s="274"/>
      <c r="D12" s="274"/>
      <c r="E12" s="274"/>
      <c r="F12" s="274"/>
      <c r="G12" s="274"/>
      <c r="H12" s="274"/>
      <c r="I12" s="274"/>
      <c r="J12" s="274"/>
      <c r="K12" s="274"/>
      <c r="L12" s="274"/>
      <c r="M12" s="274"/>
      <c r="N12" s="274"/>
      <c r="O12" s="274"/>
      <c r="P12" s="274"/>
      <c r="Q12" s="274"/>
      <c r="R12" s="275"/>
      <c r="T12" s="411" t="s">
        <v>0</v>
      </c>
      <c r="U12" s="410">
        <v>5</v>
      </c>
      <c r="V12" s="409">
        <v>5.9</v>
      </c>
      <c r="W12" s="22">
        <v>5.7</v>
      </c>
      <c r="X12" s="22">
        <v>5.3</v>
      </c>
    </row>
    <row r="13" spans="1:24" ht="15" customHeight="1">
      <c r="A13" s="262">
        <v>2018</v>
      </c>
      <c r="B13" s="271">
        <v>5.8</v>
      </c>
      <c r="C13" s="258">
        <v>6.1</v>
      </c>
      <c r="D13" s="258">
        <v>7.2</v>
      </c>
      <c r="E13" s="258">
        <v>5.8</v>
      </c>
      <c r="F13" s="258">
        <v>10.8</v>
      </c>
      <c r="G13" s="258">
        <v>7.4</v>
      </c>
      <c r="H13" s="258">
        <v>5.0999999999999996</v>
      </c>
      <c r="I13" s="258">
        <v>4.9000000000000004</v>
      </c>
      <c r="J13" s="258">
        <v>6.6</v>
      </c>
      <c r="K13" s="258">
        <v>3.5</v>
      </c>
      <c r="L13" s="258">
        <v>3.2</v>
      </c>
      <c r="M13" s="258">
        <v>8.6</v>
      </c>
      <c r="N13" s="258">
        <v>7</v>
      </c>
      <c r="O13" s="258">
        <v>9.5</v>
      </c>
      <c r="P13" s="258">
        <v>8.4</v>
      </c>
      <c r="Q13" s="258">
        <v>6</v>
      </c>
      <c r="R13" s="258">
        <v>6.6</v>
      </c>
      <c r="T13" s="402" t="s">
        <v>543</v>
      </c>
      <c r="U13" s="401">
        <v>3.2</v>
      </c>
      <c r="V13" s="400">
        <v>4.0999999999999996</v>
      </c>
      <c r="W13" s="22">
        <v>3.9</v>
      </c>
      <c r="X13" s="22">
        <v>3.5</v>
      </c>
    </row>
    <row r="14" spans="1:24" ht="18.75" customHeight="1">
      <c r="A14" s="263">
        <v>2019</v>
      </c>
      <c r="B14" s="278">
        <v>5.5</v>
      </c>
      <c r="C14" s="267">
        <v>5.6</v>
      </c>
      <c r="D14" s="267">
        <v>7</v>
      </c>
      <c r="E14" s="267">
        <v>5.5</v>
      </c>
      <c r="F14" s="267">
        <v>10.9</v>
      </c>
      <c r="G14" s="267">
        <v>7.2</v>
      </c>
      <c r="H14" s="267">
        <v>4.9000000000000004</v>
      </c>
      <c r="I14" s="267">
        <v>4.8</v>
      </c>
      <c r="J14" s="267">
        <v>6.7</v>
      </c>
      <c r="K14" s="267">
        <v>3.5</v>
      </c>
      <c r="L14" s="267">
        <v>3.2</v>
      </c>
      <c r="M14" s="267">
        <v>7.7</v>
      </c>
      <c r="N14" s="267">
        <v>6.4</v>
      </c>
      <c r="O14" s="267">
        <v>9.1</v>
      </c>
      <c r="P14" s="267">
        <v>7.7</v>
      </c>
      <c r="Q14" s="267">
        <v>5.7</v>
      </c>
      <c r="R14" s="267">
        <v>6</v>
      </c>
    </row>
    <row r="15" spans="1:24" ht="15" customHeight="1">
      <c r="A15" s="273" t="s">
        <v>479</v>
      </c>
      <c r="B15" s="276"/>
      <c r="C15" s="276"/>
      <c r="D15" s="276"/>
      <c r="E15" s="276"/>
      <c r="F15" s="276"/>
      <c r="G15" s="276"/>
      <c r="H15" s="276"/>
      <c r="I15" s="276"/>
      <c r="J15" s="276"/>
      <c r="K15" s="276"/>
      <c r="L15" s="276"/>
      <c r="M15" s="276"/>
      <c r="N15" s="276"/>
      <c r="O15" s="276"/>
      <c r="P15" s="276"/>
      <c r="Q15" s="276"/>
      <c r="R15" s="277"/>
      <c r="T15" s="399" t="s">
        <v>622</v>
      </c>
    </row>
    <row r="16" spans="1:24" ht="15" customHeight="1">
      <c r="A16" s="262">
        <v>2018</v>
      </c>
      <c r="B16" s="258">
        <v>5.2</v>
      </c>
      <c r="C16" s="258">
        <v>5.5</v>
      </c>
      <c r="D16" s="258">
        <v>6.3</v>
      </c>
      <c r="E16" s="258">
        <v>5.3</v>
      </c>
      <c r="F16" s="258">
        <v>9.8000000000000007</v>
      </c>
      <c r="G16" s="258">
        <v>6.8</v>
      </c>
      <c r="H16" s="258">
        <v>4.5999999999999996</v>
      </c>
      <c r="I16" s="258">
        <v>4.4000000000000004</v>
      </c>
      <c r="J16" s="258">
        <v>6.1</v>
      </c>
      <c r="K16" s="258">
        <v>3.2</v>
      </c>
      <c r="L16" s="258">
        <v>2.9</v>
      </c>
      <c r="M16" s="258">
        <v>7.9</v>
      </c>
      <c r="N16" s="258">
        <v>6.3</v>
      </c>
      <c r="O16" s="258">
        <v>8.1</v>
      </c>
      <c r="P16" s="258">
        <v>7.7</v>
      </c>
      <c r="Q16" s="258">
        <v>5.5</v>
      </c>
      <c r="R16" s="258">
        <v>6</v>
      </c>
    </row>
    <row r="17" spans="1:26" ht="15" customHeight="1">
      <c r="A17" s="263">
        <v>2019</v>
      </c>
      <c r="B17" s="267">
        <v>5</v>
      </c>
      <c r="C17" s="267">
        <v>5.0999999999999996</v>
      </c>
      <c r="D17" s="267">
        <v>6.1</v>
      </c>
      <c r="E17" s="267">
        <v>5</v>
      </c>
      <c r="F17" s="267">
        <v>9.9</v>
      </c>
      <c r="G17" s="267">
        <v>6.5</v>
      </c>
      <c r="H17" s="267">
        <v>4.4000000000000004</v>
      </c>
      <c r="I17" s="267">
        <v>4.3</v>
      </c>
      <c r="J17" s="267">
        <v>6.2</v>
      </c>
      <c r="K17" s="267">
        <v>3.2</v>
      </c>
      <c r="L17" s="267">
        <v>2.8</v>
      </c>
      <c r="M17" s="267">
        <v>7.1</v>
      </c>
      <c r="N17" s="267">
        <v>5.8</v>
      </c>
      <c r="O17" s="267">
        <v>7.8</v>
      </c>
      <c r="P17" s="267">
        <v>7.1</v>
      </c>
      <c r="Q17" s="267">
        <v>5.3</v>
      </c>
      <c r="R17" s="267">
        <v>5.5</v>
      </c>
    </row>
    <row r="18" spans="1:26" ht="15" customHeight="1">
      <c r="A18" s="257" t="s">
        <v>480</v>
      </c>
      <c r="B18" s="88"/>
      <c r="C18" s="88"/>
      <c r="D18" s="88"/>
      <c r="E18" s="88"/>
      <c r="F18" s="88"/>
      <c r="G18" s="88"/>
      <c r="H18" s="88"/>
      <c r="I18" s="88"/>
      <c r="J18" s="88"/>
      <c r="K18" s="88"/>
      <c r="L18" s="88"/>
      <c r="M18" s="88"/>
      <c r="N18" s="88"/>
      <c r="O18" s="88"/>
      <c r="P18" s="88"/>
      <c r="Q18" s="88"/>
      <c r="R18" s="268" t="s">
        <v>79</v>
      </c>
    </row>
    <row r="19" spans="1:26" ht="15" customHeight="1">
      <c r="I19" s="257" t="s">
        <v>481</v>
      </c>
      <c r="J19" s="88"/>
      <c r="K19" s="88"/>
      <c r="L19" s="88"/>
      <c r="M19" s="88"/>
      <c r="N19" s="88"/>
      <c r="O19" s="88"/>
      <c r="P19" s="88"/>
      <c r="Q19" s="88"/>
      <c r="R19" s="88"/>
      <c r="S19" s="88"/>
      <c r="W19" s="88"/>
      <c r="X19" s="88"/>
      <c r="Y19" s="88"/>
      <c r="Z19" s="88"/>
    </row>
    <row r="20" spans="1:26" ht="15" customHeight="1"/>
    <row r="21" spans="1:26" ht="15" customHeight="1"/>
    <row r="22" spans="1:26" ht="15" customHeight="1"/>
    <row r="23" spans="1:26" ht="15" customHeight="1"/>
    <row r="24" spans="1:26" ht="15" customHeight="1"/>
    <row r="25" spans="1:26" ht="15" customHeight="1">
      <c r="A25" s="117" t="s">
        <v>482</v>
      </c>
      <c r="B25" s="117"/>
      <c r="C25" s="117"/>
    </row>
    <row r="26" spans="1:26" ht="15" customHeight="1">
      <c r="A26" s="117" t="s">
        <v>144</v>
      </c>
      <c r="B26" s="117" t="s">
        <v>370</v>
      </c>
      <c r="C26" s="117" t="s">
        <v>371</v>
      </c>
    </row>
    <row r="27" spans="1:26" ht="15" customHeight="1">
      <c r="A27" s="117"/>
      <c r="B27" s="117" t="s">
        <v>24</v>
      </c>
      <c r="C27" s="117" t="s">
        <v>4</v>
      </c>
    </row>
    <row r="28" spans="1:26" ht="15" customHeight="1">
      <c r="A28" s="117" t="s">
        <v>19</v>
      </c>
      <c r="B28" s="118">
        <v>195128</v>
      </c>
      <c r="C28" s="117">
        <v>3.2</v>
      </c>
    </row>
    <row r="29" spans="1:26" ht="15" customHeight="1">
      <c r="A29" s="117" t="s">
        <v>6</v>
      </c>
      <c r="B29" s="118">
        <v>214017</v>
      </c>
      <c r="C29" s="117">
        <v>2.9</v>
      </c>
    </row>
    <row r="30" spans="1:26" ht="11.25" customHeight="1">
      <c r="A30" s="117" t="s">
        <v>31</v>
      </c>
      <c r="B30" s="118">
        <v>156230</v>
      </c>
      <c r="C30" s="117">
        <v>8.1</v>
      </c>
    </row>
    <row r="31" spans="1:26" ht="14.5">
      <c r="A31" s="117" t="s">
        <v>117</v>
      </c>
      <c r="B31" s="118">
        <v>83669</v>
      </c>
      <c r="C31" s="117">
        <v>6.3</v>
      </c>
    </row>
    <row r="32" spans="1:26" ht="14.5">
      <c r="A32" s="117" t="s">
        <v>33</v>
      </c>
      <c r="B32" s="118">
        <v>34904</v>
      </c>
      <c r="C32" s="117">
        <v>9.8000000000000007</v>
      </c>
    </row>
    <row r="33" spans="1:6" ht="14.5">
      <c r="A33" s="117" t="s">
        <v>34</v>
      </c>
      <c r="B33" s="118">
        <v>65589</v>
      </c>
      <c r="C33" s="117">
        <v>6.3</v>
      </c>
    </row>
    <row r="34" spans="1:6" ht="14.5">
      <c r="A34" s="117" t="s">
        <v>35</v>
      </c>
      <c r="B34" s="118">
        <v>154337</v>
      </c>
      <c r="C34" s="117">
        <v>4.5999999999999996</v>
      </c>
      <c r="D34" s="23"/>
      <c r="E34" s="23"/>
      <c r="F34" s="23"/>
    </row>
    <row r="35" spans="1:6" ht="14.5">
      <c r="A35" s="117" t="s">
        <v>118</v>
      </c>
      <c r="B35" s="118">
        <v>64993</v>
      </c>
      <c r="C35" s="117">
        <v>7.9</v>
      </c>
    </row>
    <row r="36" spans="1:6" ht="14.5">
      <c r="A36" s="117" t="s">
        <v>119</v>
      </c>
      <c r="B36" s="118">
        <v>227834</v>
      </c>
      <c r="C36" s="117">
        <v>5.3</v>
      </c>
    </row>
    <row r="37" spans="1:6" ht="14.5">
      <c r="A37" s="117" t="s">
        <v>120</v>
      </c>
      <c r="B37" s="118">
        <v>650768</v>
      </c>
      <c r="C37" s="117">
        <v>6.8</v>
      </c>
    </row>
    <row r="38" spans="1:6" ht="14.5">
      <c r="A38" s="117" t="s">
        <v>39</v>
      </c>
      <c r="B38" s="118">
        <v>98764</v>
      </c>
      <c r="C38" s="117">
        <v>4.4000000000000004</v>
      </c>
    </row>
    <row r="39" spans="1:6" ht="14.5">
      <c r="A39" s="117" t="s">
        <v>40</v>
      </c>
      <c r="B39" s="118">
        <v>32233</v>
      </c>
      <c r="C39" s="117">
        <v>6.1</v>
      </c>
    </row>
    <row r="40" spans="1:6" ht="14.5">
      <c r="A40" s="117" t="s">
        <v>41</v>
      </c>
      <c r="B40" s="118">
        <v>126311</v>
      </c>
      <c r="C40" s="117">
        <v>6</v>
      </c>
    </row>
    <row r="41" spans="1:6" ht="14.5">
      <c r="A41" s="117" t="s">
        <v>42</v>
      </c>
      <c r="B41" s="118">
        <v>88106</v>
      </c>
      <c r="C41" s="117">
        <v>7.7</v>
      </c>
    </row>
    <row r="42" spans="1:6" ht="14.5">
      <c r="A42" s="117" t="s">
        <v>121</v>
      </c>
      <c r="B42" s="118">
        <v>85053</v>
      </c>
      <c r="C42" s="117">
        <v>5.5</v>
      </c>
    </row>
    <row r="43" spans="1:6" ht="14.5">
      <c r="A43" s="117" t="s">
        <v>44</v>
      </c>
      <c r="B43" s="118">
        <v>62145</v>
      </c>
      <c r="C43" s="117">
        <v>5.5</v>
      </c>
    </row>
    <row r="44" spans="1:6" ht="14.5">
      <c r="A44" s="117" t="s">
        <v>0</v>
      </c>
      <c r="B44" s="118">
        <v>2340082</v>
      </c>
      <c r="C44" s="117">
        <v>5.2</v>
      </c>
    </row>
    <row r="45" spans="1:6" ht="14.5">
      <c r="A45" s="117" t="s">
        <v>372</v>
      </c>
      <c r="B45" s="117"/>
      <c r="C45" s="117"/>
    </row>
    <row r="46" spans="1:6" ht="14.5">
      <c r="A46" s="117" t="s">
        <v>354</v>
      </c>
      <c r="B46" s="117"/>
      <c r="C46" s="117"/>
    </row>
    <row r="49" spans="1:11" ht="12.5">
      <c r="A49" s="360"/>
      <c r="B49" s="360"/>
      <c r="C49" s="360"/>
      <c r="D49" s="360"/>
      <c r="E49" s="360"/>
      <c r="F49" s="360"/>
      <c r="G49" s="360"/>
      <c r="H49" s="360"/>
      <c r="I49" s="360"/>
      <c r="J49" s="360"/>
      <c r="K49" s="361" t="s">
        <v>520</v>
      </c>
    </row>
    <row r="50" spans="1:11" ht="13">
      <c r="A50" s="352"/>
      <c r="B50" s="350"/>
      <c r="C50" s="350"/>
      <c r="D50" s="350"/>
      <c r="E50" s="350"/>
      <c r="F50" s="350"/>
      <c r="G50" s="350"/>
      <c r="H50" s="350"/>
      <c r="I50" s="350"/>
      <c r="J50" s="350"/>
      <c r="K50" s="350"/>
    </row>
    <row r="51" spans="1:11" ht="13">
      <c r="A51" s="351" t="s">
        <v>521</v>
      </c>
      <c r="B51" s="350"/>
      <c r="C51" s="350"/>
      <c r="D51" s="350"/>
      <c r="E51" s="350"/>
      <c r="F51" s="350"/>
      <c r="G51" s="350"/>
      <c r="H51" s="350"/>
      <c r="I51" s="350"/>
      <c r="J51" s="349"/>
      <c r="K51" s="362" t="s">
        <v>522</v>
      </c>
    </row>
    <row r="52" spans="1:11">
      <c r="A52" s="348"/>
      <c r="B52" s="348"/>
      <c r="C52" s="348"/>
      <c r="D52" s="348"/>
      <c r="E52" s="348"/>
      <c r="F52" s="348"/>
      <c r="G52" s="348"/>
      <c r="H52" s="348"/>
      <c r="I52" s="348"/>
      <c r="J52" s="348"/>
      <c r="K52" s="348"/>
    </row>
    <row r="53" spans="1:11">
      <c r="A53" s="315" t="s">
        <v>523</v>
      </c>
      <c r="B53" s="348"/>
      <c r="C53" s="348"/>
      <c r="D53" s="348"/>
      <c r="E53" s="348"/>
      <c r="F53" s="348"/>
      <c r="G53" s="348"/>
      <c r="H53" s="348"/>
      <c r="I53" s="348"/>
      <c r="J53" s="348"/>
      <c r="K53" s="348"/>
    </row>
    <row r="54" spans="1:11">
      <c r="A54" s="348" t="s">
        <v>524</v>
      </c>
      <c r="B54" s="348"/>
      <c r="C54" s="348"/>
      <c r="D54" s="348"/>
      <c r="E54" s="348"/>
      <c r="F54" s="348"/>
      <c r="G54" s="348"/>
      <c r="H54" s="348"/>
      <c r="I54" s="348"/>
      <c r="J54" s="348"/>
      <c r="K54" s="348"/>
    </row>
    <row r="55" spans="1:11" ht="10.5">
      <c r="A55" s="1312" t="s">
        <v>525</v>
      </c>
      <c r="B55" s="347" t="s">
        <v>526</v>
      </c>
      <c r="C55" s="346"/>
      <c r="D55" s="346"/>
      <c r="E55" s="346"/>
      <c r="F55" s="346"/>
      <c r="G55" s="346"/>
      <c r="H55" s="346"/>
      <c r="I55" s="346"/>
      <c r="J55" s="346"/>
      <c r="K55" s="345"/>
    </row>
    <row r="56" spans="1:11" ht="20">
      <c r="A56" s="1313"/>
      <c r="B56" s="1315" t="s">
        <v>8</v>
      </c>
      <c r="C56" s="1316"/>
      <c r="D56" s="338" t="s">
        <v>527</v>
      </c>
      <c r="E56" s="344"/>
      <c r="F56" s="344"/>
      <c r="G56" s="337"/>
      <c r="H56" s="343" t="s">
        <v>528</v>
      </c>
      <c r="I56" s="343"/>
      <c r="J56" s="343"/>
      <c r="K56" s="342"/>
    </row>
    <row r="57" spans="1:11" ht="30">
      <c r="A57" s="1313"/>
      <c r="B57" s="1317"/>
      <c r="C57" s="1318"/>
      <c r="D57" s="340" t="s">
        <v>529</v>
      </c>
      <c r="E57" s="341"/>
      <c r="F57" s="340" t="s">
        <v>530</v>
      </c>
      <c r="G57" s="339"/>
      <c r="H57" s="338" t="s">
        <v>531</v>
      </c>
      <c r="I57" s="337"/>
      <c r="J57" s="338" t="s">
        <v>532</v>
      </c>
      <c r="K57" s="337"/>
    </row>
    <row r="58" spans="1:11" ht="20">
      <c r="A58" s="1313"/>
      <c r="B58" s="336" t="s">
        <v>533</v>
      </c>
      <c r="C58" s="335" t="s">
        <v>534</v>
      </c>
      <c r="D58" s="336" t="s">
        <v>533</v>
      </c>
      <c r="E58" s="335" t="s">
        <v>534</v>
      </c>
      <c r="F58" s="336" t="s">
        <v>533</v>
      </c>
      <c r="G58" s="335" t="s">
        <v>534</v>
      </c>
      <c r="H58" s="336" t="s">
        <v>533</v>
      </c>
      <c r="I58" s="335" t="s">
        <v>534</v>
      </c>
      <c r="J58" s="336" t="s">
        <v>533</v>
      </c>
      <c r="K58" s="335" t="s">
        <v>534</v>
      </c>
    </row>
    <row r="59" spans="1:11">
      <c r="A59" s="1314"/>
      <c r="B59" s="334">
        <v>1</v>
      </c>
      <c r="C59" s="334">
        <v>2</v>
      </c>
      <c r="D59" s="334">
        <v>3</v>
      </c>
      <c r="E59" s="334">
        <v>4</v>
      </c>
      <c r="F59" s="334">
        <v>5</v>
      </c>
      <c r="G59" s="334">
        <v>6</v>
      </c>
      <c r="H59" s="334">
        <v>7</v>
      </c>
      <c r="I59" s="334">
        <v>8</v>
      </c>
      <c r="J59" s="334">
        <v>9</v>
      </c>
      <c r="K59" s="334">
        <v>10</v>
      </c>
    </row>
    <row r="60" spans="1:11" ht="11.5">
      <c r="A60" s="333" t="s">
        <v>8</v>
      </c>
      <c r="B60" s="332"/>
      <c r="C60" s="332"/>
      <c r="D60" s="332"/>
      <c r="E60" s="332"/>
      <c r="F60" s="332"/>
      <c r="G60" s="332"/>
      <c r="H60" s="332"/>
      <c r="I60" s="332"/>
      <c r="J60" s="332"/>
      <c r="K60" s="359"/>
    </row>
    <row r="61" spans="1:11">
      <c r="A61" s="324" t="s">
        <v>0</v>
      </c>
      <c r="B61" s="323">
        <v>2643744</v>
      </c>
      <c r="C61" s="331">
        <v>100</v>
      </c>
      <c r="D61" s="323">
        <v>1092577</v>
      </c>
      <c r="E61" s="322">
        <v>41.326883389617144</v>
      </c>
      <c r="F61" s="323">
        <v>1551167</v>
      </c>
      <c r="G61" s="322">
        <v>58.673116610382849</v>
      </c>
      <c r="H61" s="323">
        <v>1179140</v>
      </c>
      <c r="I61" s="322">
        <v>76.016315457974542</v>
      </c>
      <c r="J61" s="323">
        <v>372027</v>
      </c>
      <c r="K61" s="325">
        <v>23.983684542025454</v>
      </c>
    </row>
    <row r="62" spans="1:11">
      <c r="A62" s="324" t="s">
        <v>77</v>
      </c>
      <c r="B62" s="323">
        <v>2028420</v>
      </c>
      <c r="C62" s="322">
        <v>76.725280511274917</v>
      </c>
      <c r="D62" s="323">
        <v>863700</v>
      </c>
      <c r="E62" s="322">
        <v>42.579939065873937</v>
      </c>
      <c r="F62" s="323">
        <v>1164720</v>
      </c>
      <c r="G62" s="322">
        <v>57.42006093412607</v>
      </c>
      <c r="H62" s="323">
        <v>875833</v>
      </c>
      <c r="I62" s="322">
        <v>75.196871351054327</v>
      </c>
      <c r="J62" s="323">
        <v>288887</v>
      </c>
      <c r="K62" s="325">
        <v>24.80312864894567</v>
      </c>
    </row>
    <row r="63" spans="1:11">
      <c r="A63" s="324" t="s">
        <v>78</v>
      </c>
      <c r="B63" s="323">
        <v>615324</v>
      </c>
      <c r="C63" s="322">
        <v>23.274719488725083</v>
      </c>
      <c r="D63" s="323">
        <v>228877</v>
      </c>
      <c r="E63" s="322">
        <v>37.196176323367851</v>
      </c>
      <c r="F63" s="323">
        <v>386447</v>
      </c>
      <c r="G63" s="322">
        <v>62.803823676632156</v>
      </c>
      <c r="H63" s="323">
        <v>303307</v>
      </c>
      <c r="I63" s="322">
        <v>78.486053714998434</v>
      </c>
      <c r="J63" s="323">
        <v>83140</v>
      </c>
      <c r="K63" s="325">
        <v>21.513946285001566</v>
      </c>
    </row>
    <row r="64" spans="1:11">
      <c r="A64" s="324" t="s">
        <v>535</v>
      </c>
      <c r="B64" s="323">
        <v>92188</v>
      </c>
      <c r="C64" s="322">
        <v>3.4870244622777395</v>
      </c>
      <c r="D64" s="323">
        <v>37157</v>
      </c>
      <c r="E64" s="322">
        <v>40.305679698008419</v>
      </c>
      <c r="F64" s="323">
        <v>55031</v>
      </c>
      <c r="G64" s="322">
        <v>59.694320301991574</v>
      </c>
      <c r="H64" s="323">
        <v>49187</v>
      </c>
      <c r="I64" s="322">
        <v>89.380530973451329</v>
      </c>
      <c r="J64" s="323">
        <v>5844</v>
      </c>
      <c r="K64" s="325">
        <v>10.619469026548673</v>
      </c>
    </row>
    <row r="65" spans="1:11">
      <c r="A65" s="324" t="s">
        <v>536</v>
      </c>
      <c r="B65" s="323">
        <v>77518</v>
      </c>
      <c r="C65" s="322">
        <v>2.9321295859205732</v>
      </c>
      <c r="D65" s="323">
        <v>30836</v>
      </c>
      <c r="E65" s="322">
        <v>39.779148068835624</v>
      </c>
      <c r="F65" s="323">
        <v>46682</v>
      </c>
      <c r="G65" s="322">
        <v>60.220851931164376</v>
      </c>
      <c r="H65" s="323">
        <v>46682</v>
      </c>
      <c r="I65" s="322">
        <v>100</v>
      </c>
      <c r="J65" s="323" t="s">
        <v>537</v>
      </c>
      <c r="K65" s="325" t="s">
        <v>537</v>
      </c>
    </row>
    <row r="66" spans="1:11">
      <c r="A66" s="324" t="s">
        <v>538</v>
      </c>
      <c r="B66" s="323">
        <v>246761</v>
      </c>
      <c r="C66" s="322">
        <v>9.3337705920089089</v>
      </c>
      <c r="D66" s="323">
        <v>97564</v>
      </c>
      <c r="E66" s="322">
        <v>39.537852415900403</v>
      </c>
      <c r="F66" s="323">
        <v>149197</v>
      </c>
      <c r="G66" s="322">
        <v>60.46214758409959</v>
      </c>
      <c r="H66" s="323">
        <v>112667</v>
      </c>
      <c r="I66" s="322">
        <v>75.515593477080628</v>
      </c>
      <c r="J66" s="323">
        <v>36530</v>
      </c>
      <c r="K66" s="325">
        <v>24.484406522919361</v>
      </c>
    </row>
    <row r="67" spans="1:11">
      <c r="A67" s="324" t="s">
        <v>539</v>
      </c>
      <c r="B67" s="323">
        <v>39793</v>
      </c>
      <c r="C67" s="322">
        <v>1.5051759928344046</v>
      </c>
      <c r="D67" s="323">
        <v>10525</v>
      </c>
      <c r="E67" s="322">
        <v>26.449375518307239</v>
      </c>
      <c r="F67" s="323">
        <v>29268</v>
      </c>
      <c r="G67" s="322">
        <v>73.550624481692765</v>
      </c>
      <c r="H67" s="323">
        <v>29268</v>
      </c>
      <c r="I67" s="322">
        <v>100</v>
      </c>
      <c r="J67" s="323" t="s">
        <v>537</v>
      </c>
      <c r="K67" s="325" t="s">
        <v>537</v>
      </c>
    </row>
    <row r="68" spans="1:11">
      <c r="A68" s="324" t="s">
        <v>540</v>
      </c>
      <c r="B68" s="323">
        <v>718033</v>
      </c>
      <c r="C68" s="322">
        <v>27.159702300979216</v>
      </c>
      <c r="D68" s="323">
        <v>241801</v>
      </c>
      <c r="E68" s="322">
        <v>33.675471740156787</v>
      </c>
      <c r="F68" s="323">
        <v>476232</v>
      </c>
      <c r="G68" s="322">
        <v>66.324528259843206</v>
      </c>
      <c r="H68" s="323">
        <v>339146</v>
      </c>
      <c r="I68" s="322">
        <v>71.214450099951293</v>
      </c>
      <c r="J68" s="323">
        <v>137086</v>
      </c>
      <c r="K68" s="325">
        <v>28.785549900048718</v>
      </c>
    </row>
    <row r="69" spans="1:11">
      <c r="A69" s="324" t="s">
        <v>541</v>
      </c>
      <c r="B69" s="323">
        <v>176628</v>
      </c>
      <c r="C69" s="322">
        <v>6.6809797015142154</v>
      </c>
      <c r="D69" s="323">
        <v>73740</v>
      </c>
      <c r="E69" s="322">
        <v>41.748760105985461</v>
      </c>
      <c r="F69" s="323">
        <v>102888</v>
      </c>
      <c r="G69" s="322">
        <v>58.251239894014539</v>
      </c>
      <c r="H69" s="323">
        <v>45902</v>
      </c>
      <c r="I69" s="322">
        <v>44.613560376331549</v>
      </c>
      <c r="J69" s="323">
        <v>56986</v>
      </c>
      <c r="K69" s="325">
        <v>55.386439623668458</v>
      </c>
    </row>
    <row r="70" spans="1:11">
      <c r="A70" s="324" t="s">
        <v>542</v>
      </c>
      <c r="B70" s="323">
        <v>117371</v>
      </c>
      <c r="C70" s="322">
        <v>4.4395750874517352</v>
      </c>
      <c r="D70" s="323">
        <v>54766</v>
      </c>
      <c r="E70" s="322">
        <v>46.660589072258048</v>
      </c>
      <c r="F70" s="323">
        <v>62605</v>
      </c>
      <c r="G70" s="322">
        <v>53.339410927741952</v>
      </c>
      <c r="H70" s="323">
        <v>56382</v>
      </c>
      <c r="I70" s="322">
        <v>90.059899369059977</v>
      </c>
      <c r="J70" s="323">
        <v>6223</v>
      </c>
      <c r="K70" s="325">
        <v>9.9401006309400213</v>
      </c>
    </row>
    <row r="71" spans="1:11">
      <c r="A71" s="324" t="s">
        <v>543</v>
      </c>
      <c r="B71" s="323">
        <v>250275</v>
      </c>
      <c r="C71" s="322">
        <v>9.4666881513489951</v>
      </c>
      <c r="D71" s="323">
        <v>134918</v>
      </c>
      <c r="E71" s="322">
        <v>53.907901308560582</v>
      </c>
      <c r="F71" s="323">
        <v>115357</v>
      </c>
      <c r="G71" s="322">
        <v>46.092098691439418</v>
      </c>
      <c r="H71" s="323">
        <v>84227</v>
      </c>
      <c r="I71" s="322">
        <v>73.014208067130738</v>
      </c>
      <c r="J71" s="323">
        <v>31130</v>
      </c>
      <c r="K71" s="325">
        <v>26.985791932869269</v>
      </c>
    </row>
    <row r="72" spans="1:11">
      <c r="A72" s="324" t="s">
        <v>544</v>
      </c>
      <c r="B72" s="323">
        <v>271853</v>
      </c>
      <c r="C72" s="322">
        <v>10.282879128992823</v>
      </c>
      <c r="D72" s="323">
        <v>168295</v>
      </c>
      <c r="E72" s="322">
        <v>61.906618650520684</v>
      </c>
      <c r="F72" s="323">
        <v>103558</v>
      </c>
      <c r="G72" s="322">
        <v>38.093381349479316</v>
      </c>
      <c r="H72" s="323">
        <v>94695</v>
      </c>
      <c r="I72" s="322">
        <v>91.441511037293111</v>
      </c>
      <c r="J72" s="323">
        <v>8863</v>
      </c>
      <c r="K72" s="325">
        <v>8.558488962706889</v>
      </c>
    </row>
    <row r="73" spans="1:11">
      <c r="A73" s="324" t="s">
        <v>545</v>
      </c>
      <c r="B73" s="323">
        <v>38000</v>
      </c>
      <c r="C73" s="322">
        <v>1.4373555079463065</v>
      </c>
      <c r="D73" s="323">
        <v>14098</v>
      </c>
      <c r="E73" s="322">
        <v>37.1</v>
      </c>
      <c r="F73" s="323">
        <v>23902</v>
      </c>
      <c r="G73" s="322">
        <v>62.9</v>
      </c>
      <c r="H73" s="323">
        <v>17677</v>
      </c>
      <c r="I73" s="322">
        <v>73.956154296711574</v>
      </c>
      <c r="J73" s="323">
        <v>6225</v>
      </c>
      <c r="K73" s="325">
        <v>26.043845703288426</v>
      </c>
    </row>
    <row r="74" spans="1:11">
      <c r="A74" s="324" t="s">
        <v>546</v>
      </c>
      <c r="B74" s="323">
        <v>182618</v>
      </c>
      <c r="C74" s="322">
        <v>6.90755231974049</v>
      </c>
      <c r="D74" s="323">
        <v>61611</v>
      </c>
      <c r="E74" s="322">
        <v>33.737638129866717</v>
      </c>
      <c r="F74" s="323">
        <v>121007</v>
      </c>
      <c r="G74" s="322">
        <v>66.262361870133276</v>
      </c>
      <c r="H74" s="323">
        <v>121007</v>
      </c>
      <c r="I74" s="322">
        <v>100</v>
      </c>
      <c r="J74" s="323" t="s">
        <v>537</v>
      </c>
      <c r="K74" s="325" t="s">
        <v>537</v>
      </c>
    </row>
    <row r="75" spans="1:11">
      <c r="A75" s="324" t="s">
        <v>547</v>
      </c>
      <c r="B75" s="323">
        <v>83140</v>
      </c>
      <c r="C75" s="322">
        <v>3.1447825508067342</v>
      </c>
      <c r="D75" s="323">
        <v>30927</v>
      </c>
      <c r="E75" s="322">
        <v>37.198700986288188</v>
      </c>
      <c r="F75" s="323">
        <v>52213</v>
      </c>
      <c r="G75" s="322">
        <v>62.801299013711812</v>
      </c>
      <c r="H75" s="323">
        <v>30106</v>
      </c>
      <c r="I75" s="322">
        <v>57.659969739336944</v>
      </c>
      <c r="J75" s="323">
        <v>22107</v>
      </c>
      <c r="K75" s="325">
        <v>42.340030260663056</v>
      </c>
    </row>
    <row r="76" spans="1:11">
      <c r="A76" s="324" t="s">
        <v>548</v>
      </c>
      <c r="B76" s="323">
        <v>64950</v>
      </c>
      <c r="C76" s="322">
        <v>2.4567431642398052</v>
      </c>
      <c r="D76" s="323">
        <v>25158</v>
      </c>
      <c r="E76" s="322">
        <v>38.734411085450347</v>
      </c>
      <c r="F76" s="323">
        <v>39792</v>
      </c>
      <c r="G76" s="322">
        <v>61.265588914549653</v>
      </c>
      <c r="H76" s="323">
        <v>33912</v>
      </c>
      <c r="I76" s="322">
        <v>85.223160434258133</v>
      </c>
      <c r="J76" s="323">
        <v>5880</v>
      </c>
      <c r="K76" s="325">
        <v>14.776839565741859</v>
      </c>
    </row>
    <row r="77" spans="1:11">
      <c r="A77" s="324" t="s">
        <v>549</v>
      </c>
      <c r="B77" s="323">
        <v>129226</v>
      </c>
      <c r="C77" s="322">
        <v>4.8879921807860365</v>
      </c>
      <c r="D77" s="323">
        <v>50229</v>
      </c>
      <c r="E77" s="322">
        <v>38.869113026790274</v>
      </c>
      <c r="F77" s="323">
        <v>78997</v>
      </c>
      <c r="G77" s="322">
        <v>61.130886973209734</v>
      </c>
      <c r="H77" s="323">
        <v>53518</v>
      </c>
      <c r="I77" s="322">
        <v>67.74687646366317</v>
      </c>
      <c r="J77" s="323">
        <v>25479</v>
      </c>
      <c r="K77" s="325">
        <v>32.253123536336822</v>
      </c>
    </row>
    <row r="78" spans="1:11">
      <c r="A78" s="324" t="s">
        <v>550</v>
      </c>
      <c r="B78" s="323">
        <v>87897</v>
      </c>
      <c r="C78" s="322">
        <v>3.324716765314645</v>
      </c>
      <c r="D78" s="323">
        <v>30784</v>
      </c>
      <c r="E78" s="322">
        <v>35.022810789901811</v>
      </c>
      <c r="F78" s="323">
        <v>57113</v>
      </c>
      <c r="G78" s="322">
        <v>64.977189210098189</v>
      </c>
      <c r="H78" s="323">
        <v>33446</v>
      </c>
      <c r="I78" s="322">
        <v>58.561098173795813</v>
      </c>
      <c r="J78" s="323">
        <v>23667</v>
      </c>
      <c r="K78" s="325">
        <v>41.438901826204194</v>
      </c>
    </row>
    <row r="79" spans="1:11">
      <c r="A79" s="324" t="s">
        <v>551</v>
      </c>
      <c r="B79" s="323">
        <v>67493</v>
      </c>
      <c r="C79" s="322">
        <v>2.5529325078373701</v>
      </c>
      <c r="D79" s="323">
        <v>30168</v>
      </c>
      <c r="E79" s="322">
        <v>44.697968678233295</v>
      </c>
      <c r="F79" s="323">
        <v>37325</v>
      </c>
      <c r="G79" s="322">
        <v>55.302031321766698</v>
      </c>
      <c r="H79" s="323">
        <v>31318</v>
      </c>
      <c r="I79" s="322">
        <v>83.906229068988608</v>
      </c>
      <c r="J79" s="323">
        <v>6007</v>
      </c>
      <c r="K79" s="325">
        <v>16.093770931011385</v>
      </c>
    </row>
    <row r="80" spans="1:11">
      <c r="A80" s="324"/>
      <c r="B80" s="330"/>
      <c r="C80" s="329"/>
      <c r="D80" s="328"/>
      <c r="E80" s="329"/>
      <c r="F80" s="328"/>
      <c r="G80" s="329"/>
      <c r="H80" s="328"/>
      <c r="I80" s="329"/>
      <c r="J80" s="328"/>
      <c r="K80" s="356"/>
    </row>
    <row r="81" spans="1:11" ht="11.5">
      <c r="A81" s="327" t="s">
        <v>552</v>
      </c>
      <c r="B81" s="326"/>
      <c r="C81" s="326"/>
      <c r="D81" s="326"/>
      <c r="E81" s="326"/>
      <c r="F81" s="326"/>
      <c r="G81" s="326"/>
      <c r="H81" s="326"/>
      <c r="I81" s="326"/>
      <c r="J81" s="326"/>
      <c r="K81" s="358"/>
    </row>
    <row r="82" spans="1:11">
      <c r="A82" s="354" t="s">
        <v>0</v>
      </c>
      <c r="B82" s="323">
        <v>414868</v>
      </c>
      <c r="C82" s="322">
        <v>18.613327973382098</v>
      </c>
      <c r="D82" s="323">
        <v>297796</v>
      </c>
      <c r="E82" s="322">
        <v>37.468937984174254</v>
      </c>
      <c r="F82" s="323">
        <v>117072</v>
      </c>
      <c r="G82" s="322">
        <v>8.1634759203539513</v>
      </c>
      <c r="H82" s="323">
        <v>108872</v>
      </c>
      <c r="I82" s="322">
        <v>10.172405416213509</v>
      </c>
      <c r="J82" s="323">
        <v>8200</v>
      </c>
      <c r="K82" s="325">
        <v>2.2538184356850919</v>
      </c>
    </row>
    <row r="83" spans="1:11">
      <c r="A83" s="354" t="s">
        <v>77</v>
      </c>
      <c r="B83" s="323">
        <v>340827</v>
      </c>
      <c r="C83" s="322">
        <v>20.196042529211724</v>
      </c>
      <c r="D83" s="323">
        <v>240857</v>
      </c>
      <c r="E83" s="322">
        <v>38.670579905369415</v>
      </c>
      <c r="F83" s="323">
        <v>99970</v>
      </c>
      <c r="G83" s="322">
        <v>9.3890584644282704</v>
      </c>
      <c r="H83" s="323">
        <v>89958</v>
      </c>
      <c r="I83" s="322">
        <v>11.446858597105138</v>
      </c>
      <c r="J83" s="323">
        <v>10012</v>
      </c>
      <c r="K83" s="325">
        <v>3.5901389511429849</v>
      </c>
    </row>
    <row r="84" spans="1:11">
      <c r="A84" s="354" t="s">
        <v>78</v>
      </c>
      <c r="B84" s="323">
        <v>74041</v>
      </c>
      <c r="C84" s="322">
        <v>13.678796489082421</v>
      </c>
      <c r="D84" s="323">
        <v>56939</v>
      </c>
      <c r="E84" s="322">
        <v>33.116006932731565</v>
      </c>
      <c r="F84" s="323">
        <v>17102</v>
      </c>
      <c r="G84" s="322">
        <v>4.6303591493048506</v>
      </c>
      <c r="H84" s="323">
        <v>18914</v>
      </c>
      <c r="I84" s="322">
        <v>6.6506559584799909</v>
      </c>
      <c r="J84" s="323">
        <v>-1812</v>
      </c>
      <c r="K84" s="325">
        <v>-2.1329692061399381</v>
      </c>
    </row>
    <row r="85" spans="1:11">
      <c r="A85" s="354" t="s">
        <v>535</v>
      </c>
      <c r="B85" s="323">
        <v>13530</v>
      </c>
      <c r="C85" s="322">
        <v>17.201047573037709</v>
      </c>
      <c r="D85" s="323">
        <v>10005</v>
      </c>
      <c r="E85" s="322">
        <v>36.848114319387157</v>
      </c>
      <c r="F85" s="323">
        <v>3525</v>
      </c>
      <c r="G85" s="322">
        <v>6.8438628509299884</v>
      </c>
      <c r="H85" s="323">
        <v>3150</v>
      </c>
      <c r="I85" s="322">
        <v>6.8423224797445528</v>
      </c>
      <c r="J85" s="323">
        <v>375</v>
      </c>
      <c r="K85" s="325">
        <v>6.8568294020844762</v>
      </c>
    </row>
    <row r="86" spans="1:11">
      <c r="A86" s="354" t="s">
        <v>536</v>
      </c>
      <c r="B86" s="323">
        <v>14763</v>
      </c>
      <c r="C86" s="322">
        <v>23.524818739542667</v>
      </c>
      <c r="D86" s="323">
        <v>8187</v>
      </c>
      <c r="E86" s="322">
        <v>36.147291271137796</v>
      </c>
      <c r="F86" s="323">
        <v>6576</v>
      </c>
      <c r="G86" s="322">
        <v>16.396549144766372</v>
      </c>
      <c r="H86" s="323">
        <v>6576</v>
      </c>
      <c r="I86" s="322">
        <v>16.396549144766372</v>
      </c>
      <c r="J86" s="323" t="s">
        <v>537</v>
      </c>
      <c r="K86" s="325" t="s">
        <v>537</v>
      </c>
    </row>
    <row r="87" spans="1:11">
      <c r="A87" s="354" t="s">
        <v>538</v>
      </c>
      <c r="B87" s="323">
        <v>31736</v>
      </c>
      <c r="C87" s="322">
        <v>14.759214044878503</v>
      </c>
      <c r="D87" s="323">
        <v>23610</v>
      </c>
      <c r="E87" s="322">
        <v>31.925250831598017</v>
      </c>
      <c r="F87" s="323">
        <v>8126</v>
      </c>
      <c r="G87" s="322">
        <v>5.7602200310481955</v>
      </c>
      <c r="H87" s="323">
        <v>7142</v>
      </c>
      <c r="I87" s="322">
        <v>6.7680644397062313</v>
      </c>
      <c r="J87" s="323">
        <v>984</v>
      </c>
      <c r="K87" s="325">
        <v>2.768243965565746</v>
      </c>
    </row>
    <row r="88" spans="1:11">
      <c r="A88" s="354" t="s">
        <v>539</v>
      </c>
      <c r="B88" s="323">
        <v>4975</v>
      </c>
      <c r="C88" s="322">
        <v>14.288586363375266</v>
      </c>
      <c r="D88" s="323">
        <v>2128</v>
      </c>
      <c r="E88" s="322">
        <v>25.342384184827914</v>
      </c>
      <c r="F88" s="323">
        <v>2847</v>
      </c>
      <c r="G88" s="322">
        <v>10.77551947314636</v>
      </c>
      <c r="H88" s="323">
        <v>2847</v>
      </c>
      <c r="I88" s="322">
        <v>10.77551947314636</v>
      </c>
      <c r="J88" s="323" t="s">
        <v>537</v>
      </c>
      <c r="K88" s="325" t="s">
        <v>537</v>
      </c>
    </row>
    <row r="89" spans="1:11">
      <c r="A89" s="354" t="s">
        <v>540</v>
      </c>
      <c r="B89" s="323">
        <v>90703</v>
      </c>
      <c r="C89" s="322">
        <v>14.458578419651538</v>
      </c>
      <c r="D89" s="323">
        <v>55937</v>
      </c>
      <c r="E89" s="322">
        <v>30.095661343778247</v>
      </c>
      <c r="F89" s="323">
        <v>34766</v>
      </c>
      <c r="G89" s="322">
        <v>7.8751251512007725</v>
      </c>
      <c r="H89" s="323">
        <v>30439</v>
      </c>
      <c r="I89" s="322">
        <v>9.8601586617731378</v>
      </c>
      <c r="J89" s="323">
        <v>4327</v>
      </c>
      <c r="K89" s="325">
        <v>3.2592893890433037</v>
      </c>
    </row>
    <row r="90" spans="1:11" ht="12">
      <c r="A90" s="354" t="s">
        <v>553</v>
      </c>
      <c r="B90" s="323">
        <v>28179</v>
      </c>
      <c r="C90" s="322">
        <v>18.982276741507185</v>
      </c>
      <c r="D90" s="323">
        <v>20623</v>
      </c>
      <c r="E90" s="322">
        <v>38.825611386185216</v>
      </c>
      <c r="F90" s="323">
        <v>7556</v>
      </c>
      <c r="G90" s="322">
        <v>7.9259849788108916</v>
      </c>
      <c r="H90" s="323">
        <v>6278</v>
      </c>
      <c r="I90" s="322">
        <v>15.843932969917221</v>
      </c>
      <c r="J90" s="323">
        <v>1278</v>
      </c>
      <c r="K90" s="325">
        <v>2.2941049759460039</v>
      </c>
    </row>
    <row r="91" spans="1:11">
      <c r="A91" s="354" t="s">
        <v>542</v>
      </c>
      <c r="B91" s="323">
        <v>21316</v>
      </c>
      <c r="C91" s="322">
        <v>22.191452813492273</v>
      </c>
      <c r="D91" s="323">
        <v>15139</v>
      </c>
      <c r="E91" s="322">
        <v>38.203749968455853</v>
      </c>
      <c r="F91" s="323">
        <v>6177</v>
      </c>
      <c r="G91" s="322">
        <v>10.946693131069681</v>
      </c>
      <c r="H91" s="323">
        <v>6236</v>
      </c>
      <c r="I91" s="322">
        <v>12.435687791648387</v>
      </c>
      <c r="J91" s="323">
        <v>-59</v>
      </c>
      <c r="K91" s="325">
        <v>-0.93919134033747209</v>
      </c>
    </row>
    <row r="92" spans="1:11">
      <c r="A92" s="354" t="s">
        <v>543</v>
      </c>
      <c r="B92" s="323">
        <v>61618</v>
      </c>
      <c r="C92" s="322">
        <v>32.66139077797272</v>
      </c>
      <c r="D92" s="323">
        <v>44264</v>
      </c>
      <c r="E92" s="322">
        <v>48.827409711650894</v>
      </c>
      <c r="F92" s="323">
        <v>17354</v>
      </c>
      <c r="G92" s="322">
        <v>17.707621195269532</v>
      </c>
      <c r="H92" s="323">
        <v>14785</v>
      </c>
      <c r="I92" s="322">
        <v>21.291149448460587</v>
      </c>
      <c r="J92" s="323">
        <v>2569</v>
      </c>
      <c r="K92" s="325">
        <v>8.9947830958299786</v>
      </c>
    </row>
    <row r="93" spans="1:11">
      <c r="A93" s="354" t="s">
        <v>544</v>
      </c>
      <c r="B93" s="323">
        <v>67745</v>
      </c>
      <c r="C93" s="322">
        <v>33.190761753581441</v>
      </c>
      <c r="D93" s="323">
        <v>56760</v>
      </c>
      <c r="E93" s="322">
        <v>50.889855202402835</v>
      </c>
      <c r="F93" s="323">
        <v>10985</v>
      </c>
      <c r="G93" s="322">
        <v>11.866310911388849</v>
      </c>
      <c r="H93" s="323">
        <v>10614</v>
      </c>
      <c r="I93" s="322">
        <v>12.623541584900275</v>
      </c>
      <c r="J93" s="323">
        <v>371</v>
      </c>
      <c r="K93" s="325">
        <v>4.3688177107866224</v>
      </c>
    </row>
    <row r="94" spans="1:11">
      <c r="A94" s="354" t="s">
        <v>545</v>
      </c>
      <c r="B94" s="323">
        <v>6262</v>
      </c>
      <c r="C94" s="322">
        <v>19.730291763816247</v>
      </c>
      <c r="D94" s="323">
        <v>4204</v>
      </c>
      <c r="E94" s="322">
        <v>42.490398221144126</v>
      </c>
      <c r="F94" s="323">
        <v>2058</v>
      </c>
      <c r="G94" s="322">
        <v>9.4213514008423367</v>
      </c>
      <c r="H94" s="323">
        <v>1891</v>
      </c>
      <c r="I94" s="322">
        <v>11.978968706448752</v>
      </c>
      <c r="J94" s="323">
        <v>167</v>
      </c>
      <c r="K94" s="325">
        <v>2.7566853747111257</v>
      </c>
    </row>
    <row r="95" spans="1:11">
      <c r="A95" s="354" t="s">
        <v>546</v>
      </c>
      <c r="B95" s="323">
        <v>33804</v>
      </c>
      <c r="C95" s="322">
        <v>22.715604714610187</v>
      </c>
      <c r="D95" s="323">
        <v>18137</v>
      </c>
      <c r="E95" s="322">
        <v>41.71918848047109</v>
      </c>
      <c r="F95" s="323">
        <v>15667</v>
      </c>
      <c r="G95" s="322">
        <v>14.872792861211314</v>
      </c>
      <c r="H95" s="323">
        <v>15667</v>
      </c>
      <c r="I95" s="322">
        <v>14.872792861211314</v>
      </c>
      <c r="J95" s="323" t="s">
        <v>537</v>
      </c>
      <c r="K95" s="325" t="s">
        <v>537</v>
      </c>
    </row>
    <row r="96" spans="1:11">
      <c r="A96" s="354" t="s">
        <v>547</v>
      </c>
      <c r="B96" s="323">
        <v>6430</v>
      </c>
      <c r="C96" s="322">
        <v>8.3822187459262167</v>
      </c>
      <c r="D96" s="323">
        <v>6912</v>
      </c>
      <c r="E96" s="322">
        <v>28.782011242973145</v>
      </c>
      <c r="F96" s="323">
        <v>-482</v>
      </c>
      <c r="G96" s="322">
        <v>-0.91469778916405731</v>
      </c>
      <c r="H96" s="323">
        <v>755</v>
      </c>
      <c r="I96" s="322">
        <v>2.5723144015536095</v>
      </c>
      <c r="J96" s="323">
        <v>-1237</v>
      </c>
      <c r="K96" s="325">
        <v>-5.2990061686086358</v>
      </c>
    </row>
    <row r="97" spans="1:11">
      <c r="A97" s="354" t="s">
        <v>548</v>
      </c>
      <c r="B97" s="323">
        <v>6335</v>
      </c>
      <c r="C97" s="322">
        <v>10.807813699564958</v>
      </c>
      <c r="D97" s="323">
        <v>6227</v>
      </c>
      <c r="E97" s="322">
        <v>32.893138238867465</v>
      </c>
      <c r="F97" s="323">
        <v>108</v>
      </c>
      <c r="G97" s="322">
        <v>0.27214998488055642</v>
      </c>
      <c r="H97" s="323">
        <v>-28</v>
      </c>
      <c r="I97" s="322">
        <v>-8.2498526812021217E-2</v>
      </c>
      <c r="J97" s="323">
        <v>136</v>
      </c>
      <c r="K97" s="325">
        <v>2.3676880222841223</v>
      </c>
    </row>
    <row r="98" spans="1:11">
      <c r="A98" s="353" t="s">
        <v>549</v>
      </c>
      <c r="B98" s="323">
        <v>12223</v>
      </c>
      <c r="C98" s="322">
        <v>10.446740681862858</v>
      </c>
      <c r="D98" s="323">
        <v>11945</v>
      </c>
      <c r="E98" s="322">
        <v>31.201023926444467</v>
      </c>
      <c r="F98" s="323">
        <v>278</v>
      </c>
      <c r="G98" s="322">
        <v>0.35315489271967376</v>
      </c>
      <c r="H98" s="323">
        <v>1333</v>
      </c>
      <c r="I98" s="322">
        <v>2.5543738622209449</v>
      </c>
      <c r="J98" s="323">
        <v>-1055</v>
      </c>
      <c r="K98" s="325">
        <v>-3.9760307529961554</v>
      </c>
    </row>
    <row r="99" spans="1:11">
      <c r="A99" s="353" t="s">
        <v>550</v>
      </c>
      <c r="B99" s="323">
        <v>7006</v>
      </c>
      <c r="C99" s="322">
        <v>8.6610376926975796</v>
      </c>
      <c r="D99" s="323">
        <v>6331</v>
      </c>
      <c r="E99" s="322">
        <v>25.890483785220624</v>
      </c>
      <c r="F99" s="323">
        <v>675</v>
      </c>
      <c r="G99" s="322">
        <v>1.1960026932208794</v>
      </c>
      <c r="H99" s="323">
        <v>513</v>
      </c>
      <c r="I99" s="322">
        <v>1.55770807396836</v>
      </c>
      <c r="J99" s="323">
        <v>162</v>
      </c>
      <c r="K99" s="325">
        <v>0.68921506062539883</v>
      </c>
    </row>
    <row r="100" spans="1:11">
      <c r="A100" s="355" t="s">
        <v>551</v>
      </c>
      <c r="B100" s="321">
        <v>8243</v>
      </c>
      <c r="C100" s="320">
        <v>13.912236286919832</v>
      </c>
      <c r="D100" s="321">
        <v>7387</v>
      </c>
      <c r="E100" s="320">
        <v>32.426144594179362</v>
      </c>
      <c r="F100" s="321">
        <v>856</v>
      </c>
      <c r="G100" s="320">
        <v>2.3471989909237982</v>
      </c>
      <c r="H100" s="321">
        <v>674</v>
      </c>
      <c r="I100" s="320">
        <v>2.1994517686986033</v>
      </c>
      <c r="J100" s="321">
        <v>182</v>
      </c>
      <c r="K100" s="357">
        <v>3.1244635193133048</v>
      </c>
    </row>
    <row r="101" spans="1:11" ht="12.5">
      <c r="A101" s="319" t="s">
        <v>554</v>
      </c>
      <c r="B101" s="317"/>
      <c r="C101" s="317"/>
      <c r="D101" s="317"/>
      <c r="E101" s="317"/>
      <c r="F101" s="317"/>
      <c r="G101" s="317"/>
      <c r="H101" s="317"/>
      <c r="I101" s="317"/>
      <c r="J101" s="317"/>
      <c r="K101" s="318" t="s">
        <v>79</v>
      </c>
    </row>
    <row r="102" spans="1:11" ht="12.5">
      <c r="A102" s="316"/>
      <c r="B102" s="317"/>
      <c r="C102" s="317"/>
      <c r="D102" s="317"/>
      <c r="E102" s="317"/>
      <c r="F102" s="317"/>
      <c r="G102" s="317"/>
      <c r="H102" s="317"/>
      <c r="I102" s="317"/>
      <c r="J102" s="317"/>
      <c r="K102" s="318"/>
    </row>
    <row r="103" spans="1:11" ht="12.5">
      <c r="A103" s="316"/>
      <c r="B103" s="317"/>
      <c r="C103" s="317"/>
      <c r="D103" s="317"/>
      <c r="E103" s="317"/>
      <c r="F103" s="317"/>
      <c r="G103" s="317"/>
      <c r="H103" s="317"/>
      <c r="I103" s="317"/>
      <c r="J103" s="317"/>
      <c r="K103" s="317"/>
    </row>
    <row r="104" spans="1:11" ht="12.5">
      <c r="A104" s="316" t="s">
        <v>555</v>
      </c>
      <c r="B104" s="317"/>
      <c r="C104" s="317"/>
      <c r="D104" s="317"/>
      <c r="E104" s="317"/>
      <c r="F104" s="317"/>
      <c r="G104" s="317"/>
      <c r="H104" s="317"/>
      <c r="I104" s="317"/>
      <c r="J104" s="317"/>
      <c r="K104" s="317"/>
    </row>
  </sheetData>
  <mergeCells count="2">
    <mergeCell ref="A55:A59"/>
    <mergeCell ref="B56:C57"/>
  </mergeCells>
  <hyperlinks>
    <hyperlink ref="K51" location="Inhalt!A1" display="zurück zum Inhalt" xr:uid="{00000000-0004-0000-1900-000000000000}"/>
    <hyperlink ref="T15" r:id="rId1" xr:uid="{00000000-0004-0000-1900-000001000000}"/>
  </hyperlinks>
  <pageMargins left="0.7" right="0.7" top="0.78740157499999996" bottom="0.78740157499999996"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F98"/>
  <sheetViews>
    <sheetView workbookViewId="0">
      <pane xSplit="1" ySplit="8" topLeftCell="B60" activePane="bottomRight" state="frozen"/>
      <selection pane="topRight" activeCell="B1" sqref="B1"/>
      <selection pane="bottomLeft" activeCell="A9" sqref="A9"/>
      <selection pane="bottomRight" activeCell="A9" sqref="A9:BF91"/>
    </sheetView>
  </sheetViews>
  <sheetFormatPr baseColWidth="10" defaultColWidth="10.453125" defaultRowHeight="10"/>
  <cols>
    <col min="1" max="1" width="23.54296875" style="31" customWidth="1"/>
    <col min="2" max="2" width="10.453125" style="31"/>
    <col min="3" max="3" width="10.453125" style="33"/>
    <col min="4" max="38" width="10.453125" style="31"/>
    <col min="39" max="39" width="10.453125" style="33"/>
    <col min="40" max="16384" width="10.453125" style="31"/>
  </cols>
  <sheetData>
    <row r="1" spans="1:58" s="10" customFormat="1" ht="33.75" customHeight="1">
      <c r="A1" s="369"/>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70" t="s">
        <v>219</v>
      </c>
    </row>
    <row r="2" spans="1:58" ht="12.5">
      <c r="A2" s="133"/>
      <c r="B2" s="133"/>
      <c r="C2" s="130"/>
      <c r="D2" s="129"/>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0"/>
      <c r="AN2" s="129"/>
      <c r="AO2" s="133"/>
      <c r="AP2" s="133"/>
      <c r="AQ2" s="133"/>
      <c r="AR2" s="133"/>
      <c r="AS2" s="133"/>
      <c r="AT2" s="133"/>
      <c r="AU2" s="133"/>
      <c r="AV2" s="133"/>
      <c r="AW2" s="133"/>
      <c r="AX2" s="133"/>
      <c r="AY2" s="133"/>
      <c r="AZ2" s="133"/>
      <c r="BA2" s="133"/>
      <c r="BB2" s="133"/>
      <c r="BC2" s="133"/>
      <c r="BD2" s="133"/>
      <c r="BE2" s="133"/>
      <c r="BF2" s="134"/>
    </row>
    <row r="3" spans="1:58" s="32" customFormat="1" ht="57" customHeight="1">
      <c r="A3" s="376" t="s">
        <v>244</v>
      </c>
      <c r="B3" s="368"/>
      <c r="C3" s="368"/>
      <c r="D3" s="368"/>
      <c r="E3" s="368"/>
      <c r="F3" s="368"/>
      <c r="G3" s="368"/>
      <c r="H3" s="368"/>
      <c r="I3" s="366"/>
      <c r="J3" s="366"/>
      <c r="K3" s="366"/>
      <c r="L3" s="366"/>
      <c r="M3" s="366"/>
      <c r="N3" s="366"/>
      <c r="O3" s="366"/>
      <c r="P3" s="366"/>
      <c r="Q3" s="366"/>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1:58" s="32" customFormat="1" ht="11.5">
      <c r="A4" s="132"/>
      <c r="B4" s="366"/>
      <c r="C4" s="366"/>
      <c r="D4" s="366"/>
      <c r="E4" s="366"/>
      <c r="F4" s="366"/>
      <c r="G4" s="366"/>
      <c r="H4" s="366"/>
      <c r="I4" s="366"/>
      <c r="J4" s="366"/>
      <c r="K4" s="366"/>
      <c r="L4" s="366"/>
      <c r="M4" s="366"/>
      <c r="N4" s="366"/>
      <c r="O4" s="366"/>
      <c r="P4" s="366"/>
      <c r="Q4" s="366"/>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1:58" ht="11.5">
      <c r="A5" s="132"/>
      <c r="B5" s="364"/>
      <c r="C5" s="365"/>
      <c r="D5" s="364"/>
      <c r="E5" s="364"/>
      <c r="F5" s="364"/>
      <c r="G5" s="364"/>
      <c r="H5" s="364"/>
      <c r="I5" s="364"/>
      <c r="J5" s="364"/>
      <c r="K5" s="364"/>
      <c r="L5" s="364"/>
      <c r="M5" s="364"/>
      <c r="N5" s="364"/>
      <c r="O5" s="364"/>
      <c r="P5" s="364"/>
      <c r="Q5" s="364"/>
      <c r="R5" s="131"/>
      <c r="S5" s="131"/>
      <c r="T5" s="131"/>
      <c r="U5" s="131"/>
      <c r="V5" s="131"/>
      <c r="W5" s="131"/>
      <c r="X5" s="131"/>
      <c r="Y5" s="131"/>
      <c r="Z5" s="131"/>
      <c r="AA5" s="131"/>
      <c r="AB5" s="131"/>
      <c r="AC5" s="131"/>
      <c r="AD5" s="131"/>
      <c r="AE5" s="131"/>
      <c r="AF5" s="131"/>
      <c r="AG5" s="131"/>
      <c r="AH5" s="131"/>
      <c r="AI5" s="131"/>
      <c r="AJ5" s="131"/>
      <c r="AK5" s="131"/>
      <c r="AL5" s="131"/>
      <c r="AM5" s="135"/>
      <c r="AN5" s="131"/>
      <c r="AO5" s="131"/>
      <c r="AP5" s="131"/>
      <c r="AQ5" s="131"/>
      <c r="AR5" s="131"/>
      <c r="AS5" s="131"/>
      <c r="AT5" s="131"/>
      <c r="AU5" s="131"/>
      <c r="AV5" s="131"/>
      <c r="AW5" s="131"/>
      <c r="AX5" s="131"/>
      <c r="AY5" s="131"/>
      <c r="AZ5" s="131"/>
      <c r="BA5" s="131"/>
      <c r="BB5" s="131"/>
      <c r="BC5" s="131"/>
      <c r="BD5" s="131"/>
      <c r="BE5" s="131"/>
      <c r="BF5" s="131"/>
    </row>
    <row r="6" spans="1:58">
      <c r="A6" s="1319" t="s">
        <v>220</v>
      </c>
      <c r="B6" s="1321" t="s">
        <v>0</v>
      </c>
      <c r="C6" s="1321"/>
      <c r="D6" s="1321"/>
      <c r="E6" s="1321" t="s">
        <v>77</v>
      </c>
      <c r="F6" s="1321"/>
      <c r="G6" s="1321"/>
      <c r="H6" s="1321" t="s">
        <v>78</v>
      </c>
      <c r="I6" s="1321"/>
      <c r="J6" s="1321"/>
      <c r="K6" s="1321" t="s">
        <v>121</v>
      </c>
      <c r="L6" s="1321"/>
      <c r="M6" s="1321"/>
      <c r="N6" s="1321" t="s">
        <v>34</v>
      </c>
      <c r="O6" s="1321"/>
      <c r="P6" s="1321"/>
      <c r="Q6" s="1321" t="s">
        <v>118</v>
      </c>
      <c r="R6" s="1321"/>
      <c r="S6" s="1321"/>
      <c r="T6" s="1321" t="s">
        <v>119</v>
      </c>
      <c r="U6" s="1321"/>
      <c r="V6" s="1321"/>
      <c r="W6" s="1321" t="s">
        <v>33</v>
      </c>
      <c r="X6" s="1321"/>
      <c r="Y6" s="1321"/>
      <c r="Z6" s="1321" t="s">
        <v>120</v>
      </c>
      <c r="AA6" s="1321"/>
      <c r="AB6" s="1321"/>
      <c r="AC6" s="1321" t="s">
        <v>35</v>
      </c>
      <c r="AD6" s="1321"/>
      <c r="AE6" s="1321"/>
      <c r="AF6" s="1321" t="s">
        <v>39</v>
      </c>
      <c r="AG6" s="1321"/>
      <c r="AH6" s="1321"/>
      <c r="AI6" s="1321" t="s">
        <v>40</v>
      </c>
      <c r="AJ6" s="1321"/>
      <c r="AK6" s="1321"/>
      <c r="AL6" s="1321" t="s">
        <v>19</v>
      </c>
      <c r="AM6" s="1321"/>
      <c r="AN6" s="1321"/>
      <c r="AO6" s="1321" t="s">
        <v>6</v>
      </c>
      <c r="AP6" s="1321"/>
      <c r="AQ6" s="1321"/>
      <c r="AR6" s="1321" t="s">
        <v>31</v>
      </c>
      <c r="AS6" s="1321"/>
      <c r="AT6" s="1321"/>
      <c r="AU6" s="1321" t="s">
        <v>117</v>
      </c>
      <c r="AV6" s="1321"/>
      <c r="AW6" s="1321"/>
      <c r="AX6" s="1321" t="s">
        <v>42</v>
      </c>
      <c r="AY6" s="1321"/>
      <c r="AZ6" s="1321"/>
      <c r="BA6" s="1321" t="s">
        <v>44</v>
      </c>
      <c r="BB6" s="1321"/>
      <c r="BC6" s="1321"/>
      <c r="BD6" s="1321" t="s">
        <v>41</v>
      </c>
      <c r="BE6" s="1321"/>
      <c r="BF6" s="1321"/>
    </row>
    <row r="7" spans="1:58" ht="70.5" customHeight="1">
      <c r="A7" s="1320"/>
      <c r="B7" s="367" t="s">
        <v>221</v>
      </c>
      <c r="C7" s="367" t="s">
        <v>222</v>
      </c>
      <c r="D7" s="367" t="s">
        <v>223</v>
      </c>
      <c r="E7" s="367" t="s">
        <v>221</v>
      </c>
      <c r="F7" s="367" t="s">
        <v>222</v>
      </c>
      <c r="G7" s="367" t="s">
        <v>223</v>
      </c>
      <c r="H7" s="367" t="s">
        <v>221</v>
      </c>
      <c r="I7" s="367" t="s">
        <v>222</v>
      </c>
      <c r="J7" s="367" t="s">
        <v>223</v>
      </c>
      <c r="K7" s="367" t="s">
        <v>221</v>
      </c>
      <c r="L7" s="367" t="s">
        <v>222</v>
      </c>
      <c r="M7" s="367" t="s">
        <v>223</v>
      </c>
      <c r="N7" s="367" t="s">
        <v>221</v>
      </c>
      <c r="O7" s="367" t="s">
        <v>222</v>
      </c>
      <c r="P7" s="367" t="s">
        <v>223</v>
      </c>
      <c r="Q7" s="367" t="s">
        <v>221</v>
      </c>
      <c r="R7" s="367" t="s">
        <v>222</v>
      </c>
      <c r="S7" s="367" t="s">
        <v>223</v>
      </c>
      <c r="T7" s="367" t="s">
        <v>221</v>
      </c>
      <c r="U7" s="367" t="s">
        <v>222</v>
      </c>
      <c r="V7" s="367" t="s">
        <v>223</v>
      </c>
      <c r="W7" s="367" t="s">
        <v>221</v>
      </c>
      <c r="X7" s="367" t="s">
        <v>222</v>
      </c>
      <c r="Y7" s="367" t="s">
        <v>223</v>
      </c>
      <c r="Z7" s="367" t="s">
        <v>221</v>
      </c>
      <c r="AA7" s="367" t="s">
        <v>222</v>
      </c>
      <c r="AB7" s="367" t="s">
        <v>223</v>
      </c>
      <c r="AC7" s="367" t="s">
        <v>221</v>
      </c>
      <c r="AD7" s="367" t="s">
        <v>222</v>
      </c>
      <c r="AE7" s="367" t="s">
        <v>223</v>
      </c>
      <c r="AF7" s="367" t="s">
        <v>221</v>
      </c>
      <c r="AG7" s="367" t="s">
        <v>222</v>
      </c>
      <c r="AH7" s="367" t="s">
        <v>223</v>
      </c>
      <c r="AI7" s="367" t="s">
        <v>221</v>
      </c>
      <c r="AJ7" s="367" t="s">
        <v>222</v>
      </c>
      <c r="AK7" s="367" t="s">
        <v>223</v>
      </c>
      <c r="AL7" s="367" t="s">
        <v>221</v>
      </c>
      <c r="AM7" s="367" t="s">
        <v>222</v>
      </c>
      <c r="AN7" s="367" t="s">
        <v>223</v>
      </c>
      <c r="AO7" s="367" t="s">
        <v>221</v>
      </c>
      <c r="AP7" s="367" t="s">
        <v>222</v>
      </c>
      <c r="AQ7" s="367" t="s">
        <v>223</v>
      </c>
      <c r="AR7" s="367" t="s">
        <v>221</v>
      </c>
      <c r="AS7" s="367" t="s">
        <v>222</v>
      </c>
      <c r="AT7" s="367" t="s">
        <v>223</v>
      </c>
      <c r="AU7" s="367" t="s">
        <v>221</v>
      </c>
      <c r="AV7" s="367" t="s">
        <v>222</v>
      </c>
      <c r="AW7" s="367" t="s">
        <v>223</v>
      </c>
      <c r="AX7" s="367" t="s">
        <v>221</v>
      </c>
      <c r="AY7" s="367" t="s">
        <v>222</v>
      </c>
      <c r="AZ7" s="367" t="s">
        <v>223</v>
      </c>
      <c r="BA7" s="367" t="s">
        <v>221</v>
      </c>
      <c r="BB7" s="367" t="s">
        <v>222</v>
      </c>
      <c r="BC7" s="367" t="s">
        <v>223</v>
      </c>
      <c r="BD7" s="367" t="s">
        <v>221</v>
      </c>
      <c r="BE7" s="367" t="s">
        <v>222</v>
      </c>
      <c r="BF7" s="367" t="s">
        <v>223</v>
      </c>
    </row>
    <row r="8" spans="1:58">
      <c r="A8" s="1320"/>
      <c r="B8" s="363">
        <v>1</v>
      </c>
      <c r="C8" s="363">
        <v>2</v>
      </c>
      <c r="D8" s="363">
        <v>3</v>
      </c>
      <c r="E8" s="363">
        <v>4</v>
      </c>
      <c r="F8" s="363">
        <v>5</v>
      </c>
      <c r="G8" s="363">
        <v>6</v>
      </c>
      <c r="H8" s="363">
        <v>7</v>
      </c>
      <c r="I8" s="363">
        <v>8</v>
      </c>
      <c r="J8" s="363">
        <v>9</v>
      </c>
      <c r="K8" s="363">
        <v>10</v>
      </c>
      <c r="L8" s="363">
        <v>11</v>
      </c>
      <c r="M8" s="363">
        <v>12</v>
      </c>
      <c r="N8" s="363">
        <v>13</v>
      </c>
      <c r="O8" s="363">
        <v>14</v>
      </c>
      <c r="P8" s="363">
        <v>15</v>
      </c>
      <c r="Q8" s="363">
        <v>16</v>
      </c>
      <c r="R8" s="363">
        <v>17</v>
      </c>
      <c r="S8" s="363">
        <v>18</v>
      </c>
      <c r="T8" s="363">
        <v>19</v>
      </c>
      <c r="U8" s="363">
        <v>20</v>
      </c>
      <c r="V8" s="363">
        <v>21</v>
      </c>
      <c r="W8" s="363">
        <v>22</v>
      </c>
      <c r="X8" s="363">
        <v>23</v>
      </c>
      <c r="Y8" s="363">
        <v>24</v>
      </c>
      <c r="Z8" s="363">
        <v>25</v>
      </c>
      <c r="AA8" s="363">
        <v>26</v>
      </c>
      <c r="AB8" s="363">
        <v>27</v>
      </c>
      <c r="AC8" s="363">
        <v>28</v>
      </c>
      <c r="AD8" s="363">
        <v>29</v>
      </c>
      <c r="AE8" s="363">
        <v>30</v>
      </c>
      <c r="AF8" s="363">
        <v>31</v>
      </c>
      <c r="AG8" s="363">
        <v>32</v>
      </c>
      <c r="AH8" s="363">
        <v>33</v>
      </c>
      <c r="AI8" s="363">
        <v>34</v>
      </c>
      <c r="AJ8" s="363">
        <v>35</v>
      </c>
      <c r="AK8" s="363">
        <v>36</v>
      </c>
      <c r="AL8" s="363">
        <v>37</v>
      </c>
      <c r="AM8" s="363">
        <v>38</v>
      </c>
      <c r="AN8" s="363">
        <v>39</v>
      </c>
      <c r="AO8" s="363">
        <v>40</v>
      </c>
      <c r="AP8" s="363">
        <v>41</v>
      </c>
      <c r="AQ8" s="363">
        <v>42</v>
      </c>
      <c r="AR8" s="363">
        <v>43</v>
      </c>
      <c r="AS8" s="363">
        <v>44</v>
      </c>
      <c r="AT8" s="363">
        <v>45</v>
      </c>
      <c r="AU8" s="363">
        <v>46</v>
      </c>
      <c r="AV8" s="363">
        <v>47</v>
      </c>
      <c r="AW8" s="363">
        <v>48</v>
      </c>
      <c r="AX8" s="363">
        <v>49</v>
      </c>
      <c r="AY8" s="363">
        <v>50</v>
      </c>
      <c r="AZ8" s="363">
        <v>51</v>
      </c>
      <c r="BA8" s="363">
        <v>52</v>
      </c>
      <c r="BB8" s="363">
        <v>53</v>
      </c>
      <c r="BC8" s="363">
        <v>54</v>
      </c>
      <c r="BD8" s="363">
        <v>55</v>
      </c>
      <c r="BE8" s="363">
        <v>56</v>
      </c>
      <c r="BF8" s="363">
        <v>57</v>
      </c>
    </row>
    <row r="9" spans="1:58" ht="11.25" customHeight="1">
      <c r="A9" s="1368" t="s">
        <v>224</v>
      </c>
      <c r="B9" s="1367">
        <v>2777387</v>
      </c>
      <c r="C9" s="1366">
        <v>6.3</v>
      </c>
      <c r="D9" s="1366">
        <v>7</v>
      </c>
      <c r="E9" s="1365">
        <v>2047733</v>
      </c>
      <c r="F9" s="1366">
        <v>5.7</v>
      </c>
      <c r="G9" s="1366">
        <v>6.3</v>
      </c>
      <c r="H9" s="1365">
        <v>729654</v>
      </c>
      <c r="I9" s="1366">
        <v>8.6999999999999993</v>
      </c>
      <c r="J9" s="1366">
        <v>9.6999999999999993</v>
      </c>
      <c r="K9" s="1365">
        <v>100271</v>
      </c>
      <c r="L9" s="1366">
        <v>6.6</v>
      </c>
      <c r="M9" s="1366">
        <v>7.4</v>
      </c>
      <c r="N9" s="1365">
        <v>71935</v>
      </c>
      <c r="O9" s="1366">
        <v>7.2</v>
      </c>
      <c r="P9" s="1366">
        <v>8.1999999999999993</v>
      </c>
      <c r="Q9" s="1365">
        <v>85440</v>
      </c>
      <c r="R9" s="1366">
        <v>10.3</v>
      </c>
      <c r="S9" s="1366">
        <v>11.3</v>
      </c>
      <c r="T9" s="1365">
        <v>263467</v>
      </c>
      <c r="U9" s="1366">
        <v>6.2</v>
      </c>
      <c r="V9" s="1366">
        <v>6.9</v>
      </c>
      <c r="W9" s="1365">
        <v>36679</v>
      </c>
      <c r="X9" s="1366">
        <v>10.5</v>
      </c>
      <c r="Y9" s="1366">
        <v>11.6</v>
      </c>
      <c r="Z9" s="1365">
        <v>730768</v>
      </c>
      <c r="AA9" s="1366">
        <v>7.7</v>
      </c>
      <c r="AB9" s="1366">
        <v>8.5</v>
      </c>
      <c r="AC9" s="1365">
        <v>179124</v>
      </c>
      <c r="AD9" s="1366">
        <v>5.4</v>
      </c>
      <c r="AE9" s="1366">
        <v>6.1</v>
      </c>
      <c r="AF9" s="1365">
        <v>118496</v>
      </c>
      <c r="AG9" s="1366">
        <v>5.4</v>
      </c>
      <c r="AH9" s="1366">
        <v>6</v>
      </c>
      <c r="AI9" s="1365">
        <v>37042</v>
      </c>
      <c r="AJ9" s="1366">
        <v>7.2</v>
      </c>
      <c r="AK9" s="1366">
        <v>7.7</v>
      </c>
      <c r="AL9" s="1365">
        <v>233668</v>
      </c>
      <c r="AM9" s="1366">
        <v>3.9</v>
      </c>
      <c r="AN9" s="1366">
        <v>4.3</v>
      </c>
      <c r="AO9" s="1365">
        <v>276283</v>
      </c>
      <c r="AP9" s="1366">
        <v>3.8</v>
      </c>
      <c r="AQ9" s="1366">
        <v>4.3</v>
      </c>
      <c r="AR9" s="1365">
        <v>182502</v>
      </c>
      <c r="AS9" s="1366">
        <v>9.8000000000000007</v>
      </c>
      <c r="AT9" s="1366">
        <v>11.5</v>
      </c>
      <c r="AU9" s="1365">
        <v>108034</v>
      </c>
      <c r="AV9" s="1366">
        <v>8.1999999999999993</v>
      </c>
      <c r="AW9" s="1366">
        <v>9.1</v>
      </c>
      <c r="AX9" s="1365">
        <v>112620</v>
      </c>
      <c r="AY9" s="1366">
        <v>9.8000000000000007</v>
      </c>
      <c r="AZ9" s="1366">
        <v>10.6</v>
      </c>
      <c r="BA9" s="1365">
        <v>79514</v>
      </c>
      <c r="BB9" s="1366">
        <v>7</v>
      </c>
      <c r="BC9" s="1366">
        <v>7.7</v>
      </c>
      <c r="BD9" s="1365">
        <v>161544</v>
      </c>
      <c r="BE9" s="1366">
        <v>7.6</v>
      </c>
      <c r="BF9" s="1369">
        <v>8.5</v>
      </c>
    </row>
    <row r="10" spans="1:58">
      <c r="A10" s="1368" t="s">
        <v>225</v>
      </c>
      <c r="B10" s="1367">
        <v>2762095</v>
      </c>
      <c r="C10" s="1366">
        <v>6.3</v>
      </c>
      <c r="D10" s="1366">
        <v>6.9</v>
      </c>
      <c r="E10" s="1365">
        <v>2039396</v>
      </c>
      <c r="F10" s="1366">
        <v>5.7</v>
      </c>
      <c r="G10" s="1366">
        <v>6.3</v>
      </c>
      <c r="H10" s="1365">
        <v>722699</v>
      </c>
      <c r="I10" s="1366">
        <v>8.6</v>
      </c>
      <c r="J10" s="1366">
        <v>9.6</v>
      </c>
      <c r="K10" s="1365">
        <v>100704</v>
      </c>
      <c r="L10" s="1366">
        <v>6.6</v>
      </c>
      <c r="M10" s="1366">
        <v>7.4</v>
      </c>
      <c r="N10" s="1365">
        <v>72027</v>
      </c>
      <c r="O10" s="1366">
        <v>7.2</v>
      </c>
      <c r="P10" s="1366">
        <v>8.1999999999999993</v>
      </c>
      <c r="Q10" s="1365">
        <v>84944</v>
      </c>
      <c r="R10" s="1366">
        <v>10.3</v>
      </c>
      <c r="S10" s="1366">
        <v>11.2</v>
      </c>
      <c r="T10" s="1365">
        <v>263478</v>
      </c>
      <c r="U10" s="1366">
        <v>6.2</v>
      </c>
      <c r="V10" s="1366">
        <v>6.9</v>
      </c>
      <c r="W10" s="1365">
        <v>36970</v>
      </c>
      <c r="X10" s="1366">
        <v>10.6</v>
      </c>
      <c r="Y10" s="1366">
        <v>11.7</v>
      </c>
      <c r="Z10" s="1365">
        <v>731011</v>
      </c>
      <c r="AA10" s="1366">
        <v>7.7</v>
      </c>
      <c r="AB10" s="1366">
        <v>8.5</v>
      </c>
      <c r="AC10" s="1365">
        <v>177263</v>
      </c>
      <c r="AD10" s="1366">
        <v>5.4</v>
      </c>
      <c r="AE10" s="1366">
        <v>6</v>
      </c>
      <c r="AF10" s="1365">
        <v>117804</v>
      </c>
      <c r="AG10" s="1366">
        <v>5.4</v>
      </c>
      <c r="AH10" s="1366">
        <v>5.9</v>
      </c>
      <c r="AI10" s="1365">
        <v>36924</v>
      </c>
      <c r="AJ10" s="1366">
        <v>7.2</v>
      </c>
      <c r="AK10" s="1366">
        <v>7.7</v>
      </c>
      <c r="AL10" s="1365">
        <v>230021</v>
      </c>
      <c r="AM10" s="1366">
        <v>3.8</v>
      </c>
      <c r="AN10" s="1366">
        <v>4.2</v>
      </c>
      <c r="AO10" s="1365">
        <v>273194</v>
      </c>
      <c r="AP10" s="1366">
        <v>3.8</v>
      </c>
      <c r="AQ10" s="1366">
        <v>4.3</v>
      </c>
      <c r="AR10" s="1365">
        <v>179603</v>
      </c>
      <c r="AS10" s="1366">
        <v>9.6</v>
      </c>
      <c r="AT10" s="1366">
        <v>11.3</v>
      </c>
      <c r="AU10" s="1365">
        <v>106586</v>
      </c>
      <c r="AV10" s="1366">
        <v>8.1</v>
      </c>
      <c r="AW10" s="1366">
        <v>9</v>
      </c>
      <c r="AX10" s="1365">
        <v>110643</v>
      </c>
      <c r="AY10" s="1366">
        <v>9.6</v>
      </c>
      <c r="AZ10" s="1366">
        <v>10.4</v>
      </c>
      <c r="BA10" s="1365">
        <v>79379</v>
      </c>
      <c r="BB10" s="1366">
        <v>6.9</v>
      </c>
      <c r="BC10" s="1366">
        <v>7.7</v>
      </c>
      <c r="BD10" s="1365">
        <v>161544</v>
      </c>
      <c r="BE10" s="1366">
        <v>7.6</v>
      </c>
      <c r="BF10" s="1369">
        <v>8.5</v>
      </c>
    </row>
    <row r="11" spans="1:58">
      <c r="A11" s="1368" t="s">
        <v>226</v>
      </c>
      <c r="B11" s="1367">
        <v>2662111</v>
      </c>
      <c r="C11" s="1366">
        <v>6</v>
      </c>
      <c r="D11" s="1366">
        <v>6.7</v>
      </c>
      <c r="E11" s="1365">
        <v>1974085</v>
      </c>
      <c r="F11" s="1366">
        <v>5.5</v>
      </c>
      <c r="G11" s="1366">
        <v>6.1</v>
      </c>
      <c r="H11" s="1365">
        <v>688026</v>
      </c>
      <c r="I11" s="1366">
        <v>8.1999999999999993</v>
      </c>
      <c r="J11" s="1366">
        <v>9.1</v>
      </c>
      <c r="K11" s="1365">
        <v>96986</v>
      </c>
      <c r="L11" s="1366">
        <v>6.4</v>
      </c>
      <c r="M11" s="1366">
        <v>7.1</v>
      </c>
      <c r="N11" s="1365">
        <v>71509</v>
      </c>
      <c r="O11" s="1366">
        <v>7.1</v>
      </c>
      <c r="P11" s="1366">
        <v>8.1</v>
      </c>
      <c r="Q11" s="1365">
        <v>79393</v>
      </c>
      <c r="R11" s="1366">
        <v>9.6</v>
      </c>
      <c r="S11" s="1366">
        <v>10.5</v>
      </c>
      <c r="T11" s="1365">
        <v>253474</v>
      </c>
      <c r="U11" s="1366">
        <v>6</v>
      </c>
      <c r="V11" s="1366">
        <v>6.6</v>
      </c>
      <c r="W11" s="1365">
        <v>36285</v>
      </c>
      <c r="X11" s="1366">
        <v>10.4</v>
      </c>
      <c r="Y11" s="1366">
        <v>11.5</v>
      </c>
      <c r="Z11" s="1365">
        <v>720505</v>
      </c>
      <c r="AA11" s="1366">
        <v>7.6</v>
      </c>
      <c r="AB11" s="1366">
        <v>8.4</v>
      </c>
      <c r="AC11" s="1365">
        <v>171834</v>
      </c>
      <c r="AD11" s="1366">
        <v>5.2</v>
      </c>
      <c r="AE11" s="1366">
        <v>5.8</v>
      </c>
      <c r="AF11" s="1365">
        <v>112775</v>
      </c>
      <c r="AG11" s="1366">
        <v>5.0999999999999996</v>
      </c>
      <c r="AH11" s="1366">
        <v>5.7</v>
      </c>
      <c r="AI11" s="1365">
        <v>36058</v>
      </c>
      <c r="AJ11" s="1366">
        <v>7</v>
      </c>
      <c r="AK11" s="1366">
        <v>7.5</v>
      </c>
      <c r="AL11" s="1365">
        <v>222479</v>
      </c>
      <c r="AM11" s="1366">
        <v>3.7</v>
      </c>
      <c r="AN11" s="1366">
        <v>4.0999999999999996</v>
      </c>
      <c r="AO11" s="1365">
        <v>252180</v>
      </c>
      <c r="AP11" s="1366">
        <v>3.5</v>
      </c>
      <c r="AQ11" s="1366">
        <v>3.9</v>
      </c>
      <c r="AR11" s="1365">
        <v>174629</v>
      </c>
      <c r="AS11" s="1366">
        <v>9.4</v>
      </c>
      <c r="AT11" s="1366">
        <v>11</v>
      </c>
      <c r="AU11" s="1365">
        <v>100289</v>
      </c>
      <c r="AV11" s="1366">
        <v>7.6</v>
      </c>
      <c r="AW11" s="1366">
        <v>8.4</v>
      </c>
      <c r="AX11" s="1365">
        <v>104452</v>
      </c>
      <c r="AY11" s="1366">
        <v>9.1</v>
      </c>
      <c r="AZ11" s="1366">
        <v>9.8000000000000007</v>
      </c>
      <c r="BA11" s="1365">
        <v>74863</v>
      </c>
      <c r="BB11" s="1366">
        <v>6.6</v>
      </c>
      <c r="BC11" s="1366">
        <v>7.2</v>
      </c>
      <c r="BD11" s="1365">
        <v>154400</v>
      </c>
      <c r="BE11" s="1366">
        <v>7.3</v>
      </c>
      <c r="BF11" s="1369">
        <v>8.1</v>
      </c>
    </row>
    <row r="12" spans="1:58">
      <c r="A12" s="1368" t="s">
        <v>227</v>
      </c>
      <c r="B12" s="1367">
        <v>2568612</v>
      </c>
      <c r="C12" s="1366">
        <v>5.8</v>
      </c>
      <c r="D12" s="1366">
        <v>6.5</v>
      </c>
      <c r="E12" s="1365">
        <v>1916627</v>
      </c>
      <c r="F12" s="1366">
        <v>5.4</v>
      </c>
      <c r="G12" s="1366">
        <v>5.9</v>
      </c>
      <c r="H12" s="1365">
        <v>651985</v>
      </c>
      <c r="I12" s="1366">
        <v>7.7</v>
      </c>
      <c r="J12" s="1366">
        <v>8.6</v>
      </c>
      <c r="K12" s="1365">
        <v>92590</v>
      </c>
      <c r="L12" s="1366">
        <v>6.1</v>
      </c>
      <c r="M12" s="1366">
        <v>6.8</v>
      </c>
      <c r="N12" s="1365">
        <v>70658</v>
      </c>
      <c r="O12" s="1366">
        <v>7</v>
      </c>
      <c r="P12" s="1366">
        <v>8</v>
      </c>
      <c r="Q12" s="1365">
        <v>71990</v>
      </c>
      <c r="R12" s="1366">
        <v>8.6999999999999993</v>
      </c>
      <c r="S12" s="1366">
        <v>9.5</v>
      </c>
      <c r="T12" s="1365">
        <v>245548</v>
      </c>
      <c r="U12" s="1366">
        <v>5.8</v>
      </c>
      <c r="V12" s="1366">
        <v>6.4</v>
      </c>
      <c r="W12" s="1365">
        <v>36216</v>
      </c>
      <c r="X12" s="1366">
        <v>10.4</v>
      </c>
      <c r="Y12" s="1366">
        <v>11.5</v>
      </c>
      <c r="Z12" s="1365">
        <v>711875</v>
      </c>
      <c r="AA12" s="1366">
        <v>7.5</v>
      </c>
      <c r="AB12" s="1366">
        <v>8.3000000000000007</v>
      </c>
      <c r="AC12" s="1365">
        <v>168683</v>
      </c>
      <c r="AD12" s="1366">
        <v>5.0999999999999996</v>
      </c>
      <c r="AE12" s="1366">
        <v>5.7</v>
      </c>
      <c r="AF12" s="1365">
        <v>108447</v>
      </c>
      <c r="AG12" s="1366">
        <v>4.9000000000000004</v>
      </c>
      <c r="AH12" s="1366">
        <v>5.5</v>
      </c>
      <c r="AI12" s="1365">
        <v>35236</v>
      </c>
      <c r="AJ12" s="1366">
        <v>6.8</v>
      </c>
      <c r="AK12" s="1366">
        <v>7.3</v>
      </c>
      <c r="AL12" s="1365">
        <v>215699</v>
      </c>
      <c r="AM12" s="1366">
        <v>3.6</v>
      </c>
      <c r="AN12" s="1366">
        <v>4</v>
      </c>
      <c r="AO12" s="1365">
        <v>231675</v>
      </c>
      <c r="AP12" s="1366">
        <v>3.2</v>
      </c>
      <c r="AQ12" s="1366">
        <v>3.6</v>
      </c>
      <c r="AR12" s="1365">
        <v>171433</v>
      </c>
      <c r="AS12" s="1366">
        <v>9.1999999999999993</v>
      </c>
      <c r="AT12" s="1366">
        <v>10.8</v>
      </c>
      <c r="AU12" s="1365">
        <v>94171</v>
      </c>
      <c r="AV12" s="1366">
        <v>7.1</v>
      </c>
      <c r="AW12" s="1366">
        <v>7.9</v>
      </c>
      <c r="AX12" s="1365">
        <v>98817</v>
      </c>
      <c r="AY12" s="1366">
        <v>8.6</v>
      </c>
      <c r="AZ12" s="1366">
        <v>9.3000000000000007</v>
      </c>
      <c r="BA12" s="1365">
        <v>70447</v>
      </c>
      <c r="BB12" s="1366">
        <v>6.2</v>
      </c>
      <c r="BC12" s="1366">
        <v>6.8</v>
      </c>
      <c r="BD12" s="1365">
        <v>145127</v>
      </c>
      <c r="BE12" s="1366">
        <v>6.9</v>
      </c>
      <c r="BF12" s="1369">
        <v>7.6</v>
      </c>
    </row>
    <row r="13" spans="1:58">
      <c r="A13" s="1368" t="s">
        <v>228</v>
      </c>
      <c r="B13" s="1367">
        <v>2497718</v>
      </c>
      <c r="C13" s="1366">
        <v>5.6</v>
      </c>
      <c r="D13" s="1366">
        <v>6.2</v>
      </c>
      <c r="E13" s="1365">
        <v>1871094</v>
      </c>
      <c r="F13" s="1366">
        <v>5.2</v>
      </c>
      <c r="G13" s="1366">
        <v>5.7</v>
      </c>
      <c r="H13" s="1365">
        <v>626624</v>
      </c>
      <c r="I13" s="1366">
        <v>7.4</v>
      </c>
      <c r="J13" s="1366">
        <v>8.3000000000000007</v>
      </c>
      <c r="K13" s="1365">
        <v>89899</v>
      </c>
      <c r="L13" s="1366">
        <v>5.9</v>
      </c>
      <c r="M13" s="1366">
        <v>6.5</v>
      </c>
      <c r="N13" s="1365">
        <v>69712</v>
      </c>
      <c r="O13" s="1366">
        <v>6.8</v>
      </c>
      <c r="P13" s="1366">
        <v>7.7</v>
      </c>
      <c r="Q13" s="1365">
        <v>67613</v>
      </c>
      <c r="R13" s="1366">
        <v>8.1999999999999993</v>
      </c>
      <c r="S13" s="1366">
        <v>8.9</v>
      </c>
      <c r="T13" s="1365">
        <v>239641</v>
      </c>
      <c r="U13" s="1366">
        <v>5.6</v>
      </c>
      <c r="V13" s="1366">
        <v>6.2</v>
      </c>
      <c r="W13" s="1365">
        <v>35605</v>
      </c>
      <c r="X13" s="1366">
        <v>10.199999999999999</v>
      </c>
      <c r="Y13" s="1366">
        <v>11.1</v>
      </c>
      <c r="Z13" s="1365">
        <v>702375</v>
      </c>
      <c r="AA13" s="1366">
        <v>7.4</v>
      </c>
      <c r="AB13" s="1366">
        <v>8.1</v>
      </c>
      <c r="AC13" s="1365">
        <v>164559</v>
      </c>
      <c r="AD13" s="1366">
        <v>4.9000000000000004</v>
      </c>
      <c r="AE13" s="1366">
        <v>5.5</v>
      </c>
      <c r="AF13" s="1365">
        <v>104884</v>
      </c>
      <c r="AG13" s="1366">
        <v>4.8</v>
      </c>
      <c r="AH13" s="1366">
        <v>5.2</v>
      </c>
      <c r="AI13" s="1365">
        <v>34084</v>
      </c>
      <c r="AJ13" s="1366">
        <v>6.5</v>
      </c>
      <c r="AK13" s="1366">
        <v>7</v>
      </c>
      <c r="AL13" s="1365">
        <v>209286</v>
      </c>
      <c r="AM13" s="1366">
        <v>3.4</v>
      </c>
      <c r="AN13" s="1366">
        <v>3.8</v>
      </c>
      <c r="AO13" s="1365">
        <v>221049</v>
      </c>
      <c r="AP13" s="1366">
        <v>3</v>
      </c>
      <c r="AQ13" s="1366">
        <v>3.4</v>
      </c>
      <c r="AR13" s="1365">
        <v>167960</v>
      </c>
      <c r="AS13" s="1366">
        <v>8.9</v>
      </c>
      <c r="AT13" s="1366">
        <v>10.4</v>
      </c>
      <c r="AU13" s="1365">
        <v>91010</v>
      </c>
      <c r="AV13" s="1366">
        <v>6.9</v>
      </c>
      <c r="AW13" s="1366">
        <v>7.6</v>
      </c>
      <c r="AX13" s="1365">
        <v>94559</v>
      </c>
      <c r="AY13" s="1366">
        <v>8.1999999999999993</v>
      </c>
      <c r="AZ13" s="1366">
        <v>9</v>
      </c>
      <c r="BA13" s="1365">
        <v>67163</v>
      </c>
      <c r="BB13" s="1366">
        <v>5.9</v>
      </c>
      <c r="BC13" s="1366">
        <v>6.5</v>
      </c>
      <c r="BD13" s="1365">
        <v>138319</v>
      </c>
      <c r="BE13" s="1366">
        <v>6.6</v>
      </c>
      <c r="BF13" s="1369">
        <v>7.3</v>
      </c>
    </row>
    <row r="14" spans="1:58">
      <c r="A14" s="1368" t="s">
        <v>229</v>
      </c>
      <c r="B14" s="1367">
        <v>2472642</v>
      </c>
      <c r="C14" s="1366">
        <v>5.5</v>
      </c>
      <c r="D14" s="1366">
        <v>6.1</v>
      </c>
      <c r="E14" s="1365">
        <v>1857130</v>
      </c>
      <c r="F14" s="1366">
        <v>5.0999999999999996</v>
      </c>
      <c r="G14" s="1366">
        <v>5.7</v>
      </c>
      <c r="H14" s="1365">
        <v>615512</v>
      </c>
      <c r="I14" s="1366">
        <v>7.3</v>
      </c>
      <c r="J14" s="1366">
        <v>8.1</v>
      </c>
      <c r="K14" s="1365">
        <v>89567</v>
      </c>
      <c r="L14" s="1366">
        <v>5.8</v>
      </c>
      <c r="M14" s="1366">
        <v>6.5</v>
      </c>
      <c r="N14" s="1365">
        <v>68580</v>
      </c>
      <c r="O14" s="1366">
        <v>6.7</v>
      </c>
      <c r="P14" s="1366">
        <v>7.6</v>
      </c>
      <c r="Q14" s="1365">
        <v>65913</v>
      </c>
      <c r="R14" s="1366">
        <v>8</v>
      </c>
      <c r="S14" s="1366">
        <v>8.6999999999999993</v>
      </c>
      <c r="T14" s="1365">
        <v>240198</v>
      </c>
      <c r="U14" s="1366">
        <v>5.6</v>
      </c>
      <c r="V14" s="1366">
        <v>6.2</v>
      </c>
      <c r="W14" s="1365">
        <v>35539</v>
      </c>
      <c r="X14" s="1366">
        <v>10.199999999999999</v>
      </c>
      <c r="Y14" s="1366">
        <v>11.1</v>
      </c>
      <c r="Z14" s="1365">
        <v>697630</v>
      </c>
      <c r="AA14" s="1366">
        <v>7.3</v>
      </c>
      <c r="AB14" s="1366">
        <v>8</v>
      </c>
      <c r="AC14" s="1365">
        <v>163414</v>
      </c>
      <c r="AD14" s="1366">
        <v>4.9000000000000004</v>
      </c>
      <c r="AE14" s="1366">
        <v>5.4</v>
      </c>
      <c r="AF14" s="1365">
        <v>104019</v>
      </c>
      <c r="AG14" s="1366">
        <v>4.7</v>
      </c>
      <c r="AH14" s="1366">
        <v>5.2</v>
      </c>
      <c r="AI14" s="1365">
        <v>33927</v>
      </c>
      <c r="AJ14" s="1366">
        <v>6.5</v>
      </c>
      <c r="AK14" s="1366">
        <v>7</v>
      </c>
      <c r="AL14" s="1365">
        <v>207734</v>
      </c>
      <c r="AM14" s="1366">
        <v>3.4</v>
      </c>
      <c r="AN14" s="1366">
        <v>3.8</v>
      </c>
      <c r="AO14" s="1365">
        <v>216522</v>
      </c>
      <c r="AP14" s="1366">
        <v>3</v>
      </c>
      <c r="AQ14" s="1366">
        <v>3.3</v>
      </c>
      <c r="AR14" s="1365">
        <v>166139</v>
      </c>
      <c r="AS14" s="1366">
        <v>8.8000000000000007</v>
      </c>
      <c r="AT14" s="1366">
        <v>10.199999999999999</v>
      </c>
      <c r="AU14" s="1365">
        <v>89094</v>
      </c>
      <c r="AV14" s="1366">
        <v>6.7</v>
      </c>
      <c r="AW14" s="1366">
        <v>7.5</v>
      </c>
      <c r="AX14" s="1365">
        <v>92927</v>
      </c>
      <c r="AY14" s="1366">
        <v>8.1</v>
      </c>
      <c r="AZ14" s="1366">
        <v>8.8000000000000007</v>
      </c>
      <c r="BA14" s="1365">
        <v>65710</v>
      </c>
      <c r="BB14" s="1366">
        <v>5.8</v>
      </c>
      <c r="BC14" s="1366">
        <v>6.4</v>
      </c>
      <c r="BD14" s="1365">
        <v>135729</v>
      </c>
      <c r="BE14" s="1366">
        <v>6.4</v>
      </c>
      <c r="BF14" s="1369">
        <v>7.1</v>
      </c>
    </row>
    <row r="15" spans="1:58">
      <c r="A15" s="1368" t="s">
        <v>230</v>
      </c>
      <c r="B15" s="1367">
        <v>2517645</v>
      </c>
      <c r="C15" s="1366">
        <v>5.6</v>
      </c>
      <c r="D15" s="1366">
        <v>6.3</v>
      </c>
      <c r="E15" s="1365">
        <v>1897033</v>
      </c>
      <c r="F15" s="1366">
        <v>5.2</v>
      </c>
      <c r="G15" s="1366">
        <v>5.8</v>
      </c>
      <c r="H15" s="1365">
        <v>620612</v>
      </c>
      <c r="I15" s="1366">
        <v>7.4</v>
      </c>
      <c r="J15" s="1366">
        <v>8.1999999999999993</v>
      </c>
      <c r="K15" s="1365">
        <v>90919</v>
      </c>
      <c r="L15" s="1366">
        <v>5.9</v>
      </c>
      <c r="M15" s="1366">
        <v>6.6</v>
      </c>
      <c r="N15" s="1365">
        <v>69691</v>
      </c>
      <c r="O15" s="1366">
        <v>6.8</v>
      </c>
      <c r="P15" s="1366">
        <v>7.7</v>
      </c>
      <c r="Q15" s="1365">
        <v>65162</v>
      </c>
      <c r="R15" s="1366">
        <v>7.9</v>
      </c>
      <c r="S15" s="1366">
        <v>8.6</v>
      </c>
      <c r="T15" s="1365">
        <v>250008</v>
      </c>
      <c r="U15" s="1366">
        <v>5.9</v>
      </c>
      <c r="V15" s="1366">
        <v>6.5</v>
      </c>
      <c r="W15" s="1365">
        <v>36119</v>
      </c>
      <c r="X15" s="1366">
        <v>10.3</v>
      </c>
      <c r="Y15" s="1366">
        <v>11.3</v>
      </c>
      <c r="Z15" s="1365">
        <v>709323</v>
      </c>
      <c r="AA15" s="1366">
        <v>7.5</v>
      </c>
      <c r="AB15" s="1366">
        <v>8.1999999999999993</v>
      </c>
      <c r="AC15" s="1365">
        <v>169305</v>
      </c>
      <c r="AD15" s="1366">
        <v>5.0999999999999996</v>
      </c>
      <c r="AE15" s="1366">
        <v>5.6</v>
      </c>
      <c r="AF15" s="1365">
        <v>107939</v>
      </c>
      <c r="AG15" s="1366">
        <v>4.9000000000000004</v>
      </c>
      <c r="AH15" s="1366">
        <v>5.4</v>
      </c>
      <c r="AI15" s="1365">
        <v>35044</v>
      </c>
      <c r="AJ15" s="1366">
        <v>6.7</v>
      </c>
      <c r="AK15" s="1366">
        <v>7.2</v>
      </c>
      <c r="AL15" s="1365">
        <v>209668</v>
      </c>
      <c r="AM15" s="1366">
        <v>3.4</v>
      </c>
      <c r="AN15" s="1366">
        <v>3.8</v>
      </c>
      <c r="AO15" s="1365">
        <v>219017</v>
      </c>
      <c r="AP15" s="1366">
        <v>3</v>
      </c>
      <c r="AQ15" s="1366">
        <v>3.4</v>
      </c>
      <c r="AR15" s="1365">
        <v>166644</v>
      </c>
      <c r="AS15" s="1366">
        <v>8.8000000000000007</v>
      </c>
      <c r="AT15" s="1366">
        <v>10.3</v>
      </c>
      <c r="AU15" s="1365">
        <v>89020</v>
      </c>
      <c r="AV15" s="1366">
        <v>6.7</v>
      </c>
      <c r="AW15" s="1366">
        <v>7.5</v>
      </c>
      <c r="AX15" s="1365">
        <v>94812</v>
      </c>
      <c r="AY15" s="1366">
        <v>8.3000000000000007</v>
      </c>
      <c r="AZ15" s="1366">
        <v>9</v>
      </c>
      <c r="BA15" s="1365">
        <v>67047</v>
      </c>
      <c r="BB15" s="1366">
        <v>5.9</v>
      </c>
      <c r="BC15" s="1366">
        <v>6.5</v>
      </c>
      <c r="BD15" s="1365">
        <v>137927</v>
      </c>
      <c r="BE15" s="1366">
        <v>6.5</v>
      </c>
      <c r="BF15" s="1369">
        <v>7.2</v>
      </c>
    </row>
    <row r="16" spans="1:58">
      <c r="A16" s="1368" t="s">
        <v>231</v>
      </c>
      <c r="B16" s="1367">
        <v>2544845</v>
      </c>
      <c r="C16" s="1366">
        <v>5.7</v>
      </c>
      <c r="D16" s="1366">
        <v>6.3</v>
      </c>
      <c r="E16" s="1365">
        <v>1922760</v>
      </c>
      <c r="F16" s="1366">
        <v>5.3</v>
      </c>
      <c r="G16" s="1366">
        <v>5.9</v>
      </c>
      <c r="H16" s="1365">
        <v>622085</v>
      </c>
      <c r="I16" s="1366">
        <v>7.4</v>
      </c>
      <c r="J16" s="1366">
        <v>8.1999999999999993</v>
      </c>
      <c r="K16" s="1365">
        <v>93853</v>
      </c>
      <c r="L16" s="1366">
        <v>6.1</v>
      </c>
      <c r="M16" s="1366">
        <v>6.8</v>
      </c>
      <c r="N16" s="1365">
        <v>70358</v>
      </c>
      <c r="O16" s="1366">
        <v>6.9</v>
      </c>
      <c r="P16" s="1366">
        <v>7.8</v>
      </c>
      <c r="Q16" s="1365">
        <v>66646</v>
      </c>
      <c r="R16" s="1366">
        <v>8.1</v>
      </c>
      <c r="S16" s="1366">
        <v>8.8000000000000007</v>
      </c>
      <c r="T16" s="1365">
        <v>244241</v>
      </c>
      <c r="U16" s="1366">
        <v>5.7</v>
      </c>
      <c r="V16" s="1366">
        <v>6.3</v>
      </c>
      <c r="W16" s="1365">
        <v>35664</v>
      </c>
      <c r="X16" s="1366">
        <v>10.199999999999999</v>
      </c>
      <c r="Y16" s="1366">
        <v>11.1</v>
      </c>
      <c r="Z16" s="1365">
        <v>713052</v>
      </c>
      <c r="AA16" s="1366">
        <v>7.5</v>
      </c>
      <c r="AB16" s="1366">
        <v>8.1999999999999993</v>
      </c>
      <c r="AC16" s="1365">
        <v>167746</v>
      </c>
      <c r="AD16" s="1366">
        <v>5</v>
      </c>
      <c r="AE16" s="1366">
        <v>5.6</v>
      </c>
      <c r="AF16" s="1365">
        <v>106165</v>
      </c>
      <c r="AG16" s="1366">
        <v>4.8</v>
      </c>
      <c r="AH16" s="1366">
        <v>5.3</v>
      </c>
      <c r="AI16" s="1365">
        <v>35491</v>
      </c>
      <c r="AJ16" s="1366">
        <v>6.8</v>
      </c>
      <c r="AK16" s="1366">
        <v>7.3</v>
      </c>
      <c r="AL16" s="1365">
        <v>221925</v>
      </c>
      <c r="AM16" s="1366">
        <v>3.6</v>
      </c>
      <c r="AN16" s="1366">
        <v>4</v>
      </c>
      <c r="AO16" s="1365">
        <v>234265</v>
      </c>
      <c r="AP16" s="1366">
        <v>3.2</v>
      </c>
      <c r="AQ16" s="1366">
        <v>3.6</v>
      </c>
      <c r="AR16" s="1365">
        <v>171065</v>
      </c>
      <c r="AS16" s="1366">
        <v>9</v>
      </c>
      <c r="AT16" s="1366">
        <v>10.5</v>
      </c>
      <c r="AU16" s="1365">
        <v>89918</v>
      </c>
      <c r="AV16" s="1366">
        <v>6.8</v>
      </c>
      <c r="AW16" s="1366">
        <v>7.5</v>
      </c>
      <c r="AX16" s="1365">
        <v>94041</v>
      </c>
      <c r="AY16" s="1366">
        <v>8.1999999999999993</v>
      </c>
      <c r="AZ16" s="1366">
        <v>8.9</v>
      </c>
      <c r="BA16" s="1365">
        <v>66245</v>
      </c>
      <c r="BB16" s="1366">
        <v>5.9</v>
      </c>
      <c r="BC16" s="1366">
        <v>6.4</v>
      </c>
      <c r="BD16" s="1365">
        <v>134170</v>
      </c>
      <c r="BE16" s="1366">
        <v>6.4</v>
      </c>
      <c r="BF16" s="1369">
        <v>7</v>
      </c>
    </row>
    <row r="17" spans="1:58">
      <c r="A17" s="1368" t="s">
        <v>193</v>
      </c>
      <c r="B17" s="1367">
        <v>2448910</v>
      </c>
      <c r="C17" s="1366">
        <v>5.5</v>
      </c>
      <c r="D17" s="1366">
        <v>6.1</v>
      </c>
      <c r="E17" s="1365">
        <v>1847288</v>
      </c>
      <c r="F17" s="1366">
        <v>5.0999999999999996</v>
      </c>
      <c r="G17" s="1366">
        <v>5.6</v>
      </c>
      <c r="H17" s="1365">
        <v>601622</v>
      </c>
      <c r="I17" s="1366">
        <v>7.1</v>
      </c>
      <c r="J17" s="1366">
        <v>7.9</v>
      </c>
      <c r="K17" s="1365">
        <v>89566</v>
      </c>
      <c r="L17" s="1366">
        <v>5.8</v>
      </c>
      <c r="M17" s="1366">
        <v>6.5</v>
      </c>
      <c r="N17" s="1365">
        <v>67861</v>
      </c>
      <c r="O17" s="1366">
        <v>6.7</v>
      </c>
      <c r="P17" s="1366">
        <v>7.5</v>
      </c>
      <c r="Q17" s="1365">
        <v>64429</v>
      </c>
      <c r="R17" s="1366">
        <v>7.8</v>
      </c>
      <c r="S17" s="1366">
        <v>8.5</v>
      </c>
      <c r="T17" s="1365">
        <v>236241</v>
      </c>
      <c r="U17" s="1366">
        <v>5.6</v>
      </c>
      <c r="V17" s="1366">
        <v>6.1</v>
      </c>
      <c r="W17" s="1365">
        <v>35033</v>
      </c>
      <c r="X17" s="1366">
        <v>10</v>
      </c>
      <c r="Y17" s="1366">
        <v>10.9</v>
      </c>
      <c r="Z17" s="1365">
        <v>691432</v>
      </c>
      <c r="AA17" s="1366">
        <v>7.3</v>
      </c>
      <c r="AB17" s="1366">
        <v>8</v>
      </c>
      <c r="AC17" s="1365">
        <v>161682</v>
      </c>
      <c r="AD17" s="1366">
        <v>4.8</v>
      </c>
      <c r="AE17" s="1366">
        <v>5.4</v>
      </c>
      <c r="AF17" s="1365">
        <v>100820</v>
      </c>
      <c r="AG17" s="1366">
        <v>4.5999999999999996</v>
      </c>
      <c r="AH17" s="1366">
        <v>5</v>
      </c>
      <c r="AI17" s="1365">
        <v>33862</v>
      </c>
      <c r="AJ17" s="1366">
        <v>6.5</v>
      </c>
      <c r="AK17" s="1366">
        <v>7</v>
      </c>
      <c r="AL17" s="1365">
        <v>209729</v>
      </c>
      <c r="AM17" s="1366">
        <v>3.4</v>
      </c>
      <c r="AN17" s="1366">
        <v>3.8</v>
      </c>
      <c r="AO17" s="1365">
        <v>221062</v>
      </c>
      <c r="AP17" s="1366">
        <v>3</v>
      </c>
      <c r="AQ17" s="1366">
        <v>3.4</v>
      </c>
      <c r="AR17" s="1365">
        <v>165358</v>
      </c>
      <c r="AS17" s="1366">
        <v>8.6999999999999993</v>
      </c>
      <c r="AT17" s="1366">
        <v>10.199999999999999</v>
      </c>
      <c r="AU17" s="1365">
        <v>86386</v>
      </c>
      <c r="AV17" s="1366">
        <v>6.5</v>
      </c>
      <c r="AW17" s="1366">
        <v>7.2</v>
      </c>
      <c r="AX17" s="1365">
        <v>90803</v>
      </c>
      <c r="AY17" s="1366">
        <v>7.9</v>
      </c>
      <c r="AZ17" s="1366">
        <v>8.6</v>
      </c>
      <c r="BA17" s="1365">
        <v>64074</v>
      </c>
      <c r="BB17" s="1366">
        <v>5.7</v>
      </c>
      <c r="BC17" s="1366">
        <v>6.2</v>
      </c>
      <c r="BD17" s="1365">
        <v>130572</v>
      </c>
      <c r="BE17" s="1366">
        <v>6.2</v>
      </c>
      <c r="BF17" s="1369">
        <v>6.8</v>
      </c>
    </row>
    <row r="18" spans="1:58">
      <c r="A18" s="1368" t="s">
        <v>232</v>
      </c>
      <c r="B18" s="1367">
        <v>2388711</v>
      </c>
      <c r="C18" s="1366">
        <v>5.4</v>
      </c>
      <c r="D18" s="1366">
        <v>5.9</v>
      </c>
      <c r="E18" s="1365">
        <v>1796805</v>
      </c>
      <c r="F18" s="1366">
        <v>5</v>
      </c>
      <c r="G18" s="1366">
        <v>5.5</v>
      </c>
      <c r="H18" s="1365">
        <v>591906</v>
      </c>
      <c r="I18" s="1366">
        <v>7</v>
      </c>
      <c r="J18" s="1366">
        <v>7.8</v>
      </c>
      <c r="K18" s="1365">
        <v>87435</v>
      </c>
      <c r="L18" s="1366">
        <v>5.7</v>
      </c>
      <c r="M18" s="1366">
        <v>6.3</v>
      </c>
      <c r="N18" s="1365">
        <v>66563</v>
      </c>
      <c r="O18" s="1366">
        <v>6.5</v>
      </c>
      <c r="P18" s="1366">
        <v>7.4</v>
      </c>
      <c r="Q18" s="1365">
        <v>63738</v>
      </c>
      <c r="R18" s="1366">
        <v>7.7</v>
      </c>
      <c r="S18" s="1366">
        <v>8.4</v>
      </c>
      <c r="T18" s="1365">
        <v>232223</v>
      </c>
      <c r="U18" s="1366">
        <v>5.5</v>
      </c>
      <c r="V18" s="1366">
        <v>6</v>
      </c>
      <c r="W18" s="1365">
        <v>35063</v>
      </c>
      <c r="X18" s="1366">
        <v>10</v>
      </c>
      <c r="Y18" s="1366">
        <v>10.9</v>
      </c>
      <c r="Z18" s="1365">
        <v>675903</v>
      </c>
      <c r="AA18" s="1366">
        <v>7.1</v>
      </c>
      <c r="AB18" s="1366">
        <v>7.8</v>
      </c>
      <c r="AC18" s="1365">
        <v>159034</v>
      </c>
      <c r="AD18" s="1366">
        <v>4.8</v>
      </c>
      <c r="AE18" s="1366">
        <v>5.3</v>
      </c>
      <c r="AF18" s="1365">
        <v>98325</v>
      </c>
      <c r="AG18" s="1366">
        <v>4.5</v>
      </c>
      <c r="AH18" s="1366">
        <v>4.9000000000000004</v>
      </c>
      <c r="AI18" s="1365">
        <v>33265</v>
      </c>
      <c r="AJ18" s="1366">
        <v>6.4</v>
      </c>
      <c r="AK18" s="1366">
        <v>6.9</v>
      </c>
      <c r="AL18" s="1365">
        <v>200124</v>
      </c>
      <c r="AM18" s="1366">
        <v>3.3</v>
      </c>
      <c r="AN18" s="1366">
        <v>3.6</v>
      </c>
      <c r="AO18" s="1365">
        <v>208870</v>
      </c>
      <c r="AP18" s="1366">
        <v>2.9</v>
      </c>
      <c r="AQ18" s="1366">
        <v>3.2</v>
      </c>
      <c r="AR18" s="1365">
        <v>162659</v>
      </c>
      <c r="AS18" s="1366">
        <v>8.6</v>
      </c>
      <c r="AT18" s="1366">
        <v>10</v>
      </c>
      <c r="AU18" s="1365">
        <v>84627</v>
      </c>
      <c r="AV18" s="1366">
        <v>6.4</v>
      </c>
      <c r="AW18" s="1366">
        <v>7.1</v>
      </c>
      <c r="AX18" s="1365">
        <v>89362</v>
      </c>
      <c r="AY18" s="1366">
        <v>7.8</v>
      </c>
      <c r="AZ18" s="1366">
        <v>8.5</v>
      </c>
      <c r="BA18" s="1365">
        <v>62988</v>
      </c>
      <c r="BB18" s="1366">
        <v>5.6</v>
      </c>
      <c r="BC18" s="1366">
        <v>6.1</v>
      </c>
      <c r="BD18" s="1365">
        <v>128532</v>
      </c>
      <c r="BE18" s="1366">
        <v>6.1</v>
      </c>
      <c r="BF18" s="1369">
        <v>6.7</v>
      </c>
    </row>
    <row r="19" spans="1:58">
      <c r="A19" s="1368" t="s">
        <v>233</v>
      </c>
      <c r="B19" s="1367">
        <v>2368411</v>
      </c>
      <c r="C19" s="1366">
        <v>5.3</v>
      </c>
      <c r="D19" s="1366">
        <v>5.9</v>
      </c>
      <c r="E19" s="1365">
        <v>1778845</v>
      </c>
      <c r="F19" s="1366">
        <v>4.9000000000000004</v>
      </c>
      <c r="G19" s="1366">
        <v>5.4</v>
      </c>
      <c r="H19" s="1365">
        <v>589566</v>
      </c>
      <c r="I19" s="1366">
        <v>7</v>
      </c>
      <c r="J19" s="1366">
        <v>7.8</v>
      </c>
      <c r="K19" s="1365">
        <v>87926</v>
      </c>
      <c r="L19" s="1366">
        <v>5.7</v>
      </c>
      <c r="M19" s="1366">
        <v>6.4</v>
      </c>
      <c r="N19" s="1365">
        <v>66164</v>
      </c>
      <c r="O19" s="1366">
        <v>6.5</v>
      </c>
      <c r="P19" s="1366">
        <v>7.3</v>
      </c>
      <c r="Q19" s="1365">
        <v>66666</v>
      </c>
      <c r="R19" s="1366">
        <v>8.1</v>
      </c>
      <c r="S19" s="1366">
        <v>8.8000000000000007</v>
      </c>
      <c r="T19" s="1365">
        <v>229430</v>
      </c>
      <c r="U19" s="1366">
        <v>5.4</v>
      </c>
      <c r="V19" s="1366">
        <v>5.9</v>
      </c>
      <c r="W19" s="1365">
        <v>34513</v>
      </c>
      <c r="X19" s="1366">
        <v>9.9</v>
      </c>
      <c r="Y19" s="1366">
        <v>10.8</v>
      </c>
      <c r="Z19" s="1365">
        <v>668332</v>
      </c>
      <c r="AA19" s="1366">
        <v>7</v>
      </c>
      <c r="AB19" s="1366">
        <v>7.7</v>
      </c>
      <c r="AC19" s="1365">
        <v>156441</v>
      </c>
      <c r="AD19" s="1366">
        <v>4.7</v>
      </c>
      <c r="AE19" s="1366">
        <v>5.2</v>
      </c>
      <c r="AF19" s="1365">
        <v>97193</v>
      </c>
      <c r="AG19" s="1366">
        <v>4.4000000000000004</v>
      </c>
      <c r="AH19" s="1366">
        <v>4.9000000000000004</v>
      </c>
      <c r="AI19" s="1365">
        <v>32609</v>
      </c>
      <c r="AJ19" s="1366">
        <v>6.3</v>
      </c>
      <c r="AK19" s="1366">
        <v>6.7</v>
      </c>
      <c r="AL19" s="1365">
        <v>197733</v>
      </c>
      <c r="AM19" s="1366">
        <v>3.2</v>
      </c>
      <c r="AN19" s="1366">
        <v>3.6</v>
      </c>
      <c r="AO19" s="1365">
        <v>208504</v>
      </c>
      <c r="AP19" s="1366">
        <v>2.9</v>
      </c>
      <c r="AQ19" s="1366">
        <v>3.2</v>
      </c>
      <c r="AR19" s="1365">
        <v>160332</v>
      </c>
      <c r="AS19" s="1366">
        <v>8.5</v>
      </c>
      <c r="AT19" s="1366">
        <v>9.9</v>
      </c>
      <c r="AU19" s="1365">
        <v>85353</v>
      </c>
      <c r="AV19" s="1366">
        <v>6.5</v>
      </c>
      <c r="AW19" s="1366">
        <v>7.2</v>
      </c>
      <c r="AX19" s="1365">
        <v>88404</v>
      </c>
      <c r="AY19" s="1366">
        <v>7.7</v>
      </c>
      <c r="AZ19" s="1366">
        <v>8.4</v>
      </c>
      <c r="BA19" s="1365">
        <v>62187</v>
      </c>
      <c r="BB19" s="1366">
        <v>5.5</v>
      </c>
      <c r="BC19" s="1366">
        <v>6</v>
      </c>
      <c r="BD19" s="1365">
        <v>126624</v>
      </c>
      <c r="BE19" s="1366">
        <v>6</v>
      </c>
      <c r="BF19" s="1369">
        <v>6.6</v>
      </c>
    </row>
    <row r="20" spans="1:58">
      <c r="A20" s="1368" t="s">
        <v>234</v>
      </c>
      <c r="B20" s="1367">
        <v>2384961</v>
      </c>
      <c r="C20" s="1366">
        <v>5.3</v>
      </c>
      <c r="D20" s="1366">
        <v>5.9</v>
      </c>
      <c r="E20" s="1365">
        <v>1782734</v>
      </c>
      <c r="F20" s="1366">
        <v>4.9000000000000004</v>
      </c>
      <c r="G20" s="1366">
        <v>5.5</v>
      </c>
      <c r="H20" s="1365">
        <v>602227</v>
      </c>
      <c r="I20" s="1366">
        <v>7.1</v>
      </c>
      <c r="J20" s="1366">
        <v>8</v>
      </c>
      <c r="K20" s="1365">
        <v>89488</v>
      </c>
      <c r="L20" s="1366">
        <v>5.8</v>
      </c>
      <c r="M20" s="1366">
        <v>6.5</v>
      </c>
      <c r="N20" s="1365">
        <v>65922</v>
      </c>
      <c r="O20" s="1366">
        <v>6.5</v>
      </c>
      <c r="P20" s="1366">
        <v>7.3</v>
      </c>
      <c r="Q20" s="1365">
        <v>69850</v>
      </c>
      <c r="R20" s="1366">
        <v>8.4</v>
      </c>
      <c r="S20" s="1366">
        <v>9.1999999999999993</v>
      </c>
      <c r="T20" s="1365">
        <v>233166</v>
      </c>
      <c r="U20" s="1366">
        <v>5.5</v>
      </c>
      <c r="V20" s="1366">
        <v>6</v>
      </c>
      <c r="W20" s="1365">
        <v>34555</v>
      </c>
      <c r="X20" s="1366">
        <v>9.9</v>
      </c>
      <c r="Y20" s="1366">
        <v>10.8</v>
      </c>
      <c r="Z20" s="1365">
        <v>662423</v>
      </c>
      <c r="AA20" s="1366">
        <v>7</v>
      </c>
      <c r="AB20" s="1366">
        <v>7.6</v>
      </c>
      <c r="AC20" s="1365">
        <v>156353</v>
      </c>
      <c r="AD20" s="1366">
        <v>4.7</v>
      </c>
      <c r="AE20" s="1366">
        <v>5.2</v>
      </c>
      <c r="AF20" s="1365">
        <v>98716</v>
      </c>
      <c r="AG20" s="1366">
        <v>4.5</v>
      </c>
      <c r="AH20" s="1366">
        <v>4.9000000000000004</v>
      </c>
      <c r="AI20" s="1365">
        <v>32526</v>
      </c>
      <c r="AJ20" s="1366">
        <v>6.2</v>
      </c>
      <c r="AK20" s="1366">
        <v>6.7</v>
      </c>
      <c r="AL20" s="1365">
        <v>195975</v>
      </c>
      <c r="AM20" s="1366">
        <v>3.2</v>
      </c>
      <c r="AN20" s="1366">
        <v>3.5</v>
      </c>
      <c r="AO20" s="1365">
        <v>213610</v>
      </c>
      <c r="AP20" s="1366">
        <v>2.9</v>
      </c>
      <c r="AQ20" s="1366">
        <v>3.3</v>
      </c>
      <c r="AR20" s="1365">
        <v>159572</v>
      </c>
      <c r="AS20" s="1366">
        <v>8.4</v>
      </c>
      <c r="AT20" s="1366">
        <v>9.8000000000000007</v>
      </c>
      <c r="AU20" s="1365">
        <v>87288</v>
      </c>
      <c r="AV20" s="1366">
        <v>6.6</v>
      </c>
      <c r="AW20" s="1366">
        <v>7.3</v>
      </c>
      <c r="AX20" s="1365">
        <v>92078</v>
      </c>
      <c r="AY20" s="1366">
        <v>8</v>
      </c>
      <c r="AZ20" s="1366">
        <v>8.6999999999999993</v>
      </c>
      <c r="BA20" s="1365">
        <v>63756</v>
      </c>
      <c r="BB20" s="1366">
        <v>5.6</v>
      </c>
      <c r="BC20" s="1366">
        <v>6.2</v>
      </c>
      <c r="BD20" s="1365">
        <v>129683</v>
      </c>
      <c r="BE20" s="1366">
        <v>6.2</v>
      </c>
      <c r="BF20" s="1369">
        <v>6.8</v>
      </c>
    </row>
    <row r="21" spans="1:58">
      <c r="A21" s="1368" t="s">
        <v>235</v>
      </c>
      <c r="B21" s="1367">
        <v>2570311</v>
      </c>
      <c r="C21" s="1366">
        <v>5.8</v>
      </c>
      <c r="D21" s="1366">
        <v>6.4</v>
      </c>
      <c r="E21" s="1365">
        <v>1918351</v>
      </c>
      <c r="F21" s="1366">
        <v>5.3</v>
      </c>
      <c r="G21" s="1366">
        <v>5.9</v>
      </c>
      <c r="H21" s="1365">
        <v>651960</v>
      </c>
      <c r="I21" s="1366">
        <v>7.7</v>
      </c>
      <c r="J21" s="1366">
        <v>8.6</v>
      </c>
      <c r="K21" s="1365">
        <v>96221</v>
      </c>
      <c r="L21" s="1366">
        <v>6.3</v>
      </c>
      <c r="M21" s="1366">
        <v>7</v>
      </c>
      <c r="N21" s="1365">
        <v>69141</v>
      </c>
      <c r="O21" s="1366">
        <v>6.8</v>
      </c>
      <c r="P21" s="1366">
        <v>7.7</v>
      </c>
      <c r="Q21" s="1365">
        <v>76790</v>
      </c>
      <c r="R21" s="1366">
        <v>9.3000000000000007</v>
      </c>
      <c r="S21" s="1366">
        <v>10.1</v>
      </c>
      <c r="T21" s="1365">
        <v>250270</v>
      </c>
      <c r="U21" s="1366">
        <v>5.9</v>
      </c>
      <c r="V21" s="1366">
        <v>6.5</v>
      </c>
      <c r="W21" s="1365">
        <v>36113</v>
      </c>
      <c r="X21" s="1366">
        <v>10.3</v>
      </c>
      <c r="Y21" s="1366">
        <v>11.3</v>
      </c>
      <c r="Z21" s="1365">
        <v>691134</v>
      </c>
      <c r="AA21" s="1366">
        <v>7.3</v>
      </c>
      <c r="AB21" s="1366">
        <v>8</v>
      </c>
      <c r="AC21" s="1365">
        <v>167610</v>
      </c>
      <c r="AD21" s="1366">
        <v>5</v>
      </c>
      <c r="AE21" s="1366">
        <v>5.6</v>
      </c>
      <c r="AF21" s="1365">
        <v>107665</v>
      </c>
      <c r="AG21" s="1366">
        <v>4.9000000000000004</v>
      </c>
      <c r="AH21" s="1366">
        <v>5.4</v>
      </c>
      <c r="AI21" s="1365">
        <v>34563</v>
      </c>
      <c r="AJ21" s="1366">
        <v>6.6</v>
      </c>
      <c r="AK21" s="1366">
        <v>7.1</v>
      </c>
      <c r="AL21" s="1365">
        <v>212133</v>
      </c>
      <c r="AM21" s="1366">
        <v>3.5</v>
      </c>
      <c r="AN21" s="1366">
        <v>3.8</v>
      </c>
      <c r="AO21" s="1365">
        <v>253501</v>
      </c>
      <c r="AP21" s="1366">
        <v>3.5</v>
      </c>
      <c r="AQ21" s="1366">
        <v>3.9</v>
      </c>
      <c r="AR21" s="1365">
        <v>167736</v>
      </c>
      <c r="AS21" s="1366">
        <v>8.8000000000000007</v>
      </c>
      <c r="AT21" s="1366">
        <v>10.3</v>
      </c>
      <c r="AU21" s="1365">
        <v>95071</v>
      </c>
      <c r="AV21" s="1366">
        <v>7.2</v>
      </c>
      <c r="AW21" s="1366">
        <v>8</v>
      </c>
      <c r="AX21" s="1365">
        <v>99760</v>
      </c>
      <c r="AY21" s="1366">
        <v>8.6999999999999993</v>
      </c>
      <c r="AZ21" s="1366">
        <v>9.4</v>
      </c>
      <c r="BA21" s="1365">
        <v>71042</v>
      </c>
      <c r="BB21" s="1366">
        <v>6.3</v>
      </c>
      <c r="BC21" s="1366">
        <v>6.9</v>
      </c>
      <c r="BD21" s="1365">
        <v>141561</v>
      </c>
      <c r="BE21" s="1366">
        <v>6.7</v>
      </c>
      <c r="BF21" s="1369">
        <v>7.4</v>
      </c>
    </row>
    <row r="22" spans="1:58">
      <c r="A22" s="1368" t="s">
        <v>236</v>
      </c>
      <c r="B22" s="1367">
        <v>2545936</v>
      </c>
      <c r="C22" s="1366">
        <v>5.7</v>
      </c>
      <c r="D22" s="1366">
        <v>6.3</v>
      </c>
      <c r="E22" s="1365">
        <v>1899387</v>
      </c>
      <c r="F22" s="1366">
        <v>5.3</v>
      </c>
      <c r="G22" s="1366">
        <v>5.8</v>
      </c>
      <c r="H22" s="1365">
        <v>646549</v>
      </c>
      <c r="I22" s="1366">
        <v>7.7</v>
      </c>
      <c r="J22" s="1366">
        <v>8.5</v>
      </c>
      <c r="K22" s="1365">
        <v>95164</v>
      </c>
      <c r="L22" s="1366">
        <v>6.2</v>
      </c>
      <c r="M22" s="1366">
        <v>6.9</v>
      </c>
      <c r="N22" s="1365">
        <v>68406</v>
      </c>
      <c r="O22" s="1366">
        <v>6.7</v>
      </c>
      <c r="P22" s="1366">
        <v>7.6</v>
      </c>
      <c r="Q22" s="1365">
        <v>76707</v>
      </c>
      <c r="R22" s="1366">
        <v>9.3000000000000007</v>
      </c>
      <c r="S22" s="1366">
        <v>10.1</v>
      </c>
      <c r="T22" s="1365">
        <v>247390</v>
      </c>
      <c r="U22" s="1366">
        <v>5.8</v>
      </c>
      <c r="V22" s="1366">
        <v>6.4</v>
      </c>
      <c r="W22" s="1365">
        <v>36092</v>
      </c>
      <c r="X22" s="1366">
        <v>10.3</v>
      </c>
      <c r="Y22" s="1366">
        <v>11.3</v>
      </c>
      <c r="Z22" s="1365">
        <v>687955</v>
      </c>
      <c r="AA22" s="1366">
        <v>7.2</v>
      </c>
      <c r="AB22" s="1366">
        <v>7.9</v>
      </c>
      <c r="AC22" s="1365">
        <v>166028</v>
      </c>
      <c r="AD22" s="1366">
        <v>5</v>
      </c>
      <c r="AE22" s="1366">
        <v>5.5</v>
      </c>
      <c r="AF22" s="1365">
        <v>107534</v>
      </c>
      <c r="AG22" s="1366">
        <v>4.9000000000000004</v>
      </c>
      <c r="AH22" s="1366">
        <v>5.4</v>
      </c>
      <c r="AI22" s="1365">
        <v>34583</v>
      </c>
      <c r="AJ22" s="1366">
        <v>6.6</v>
      </c>
      <c r="AK22" s="1366">
        <v>7.1</v>
      </c>
      <c r="AL22" s="1365">
        <v>207776</v>
      </c>
      <c r="AM22" s="1366">
        <v>3.4</v>
      </c>
      <c r="AN22" s="1366">
        <v>3.8</v>
      </c>
      <c r="AO22" s="1365">
        <v>248459</v>
      </c>
      <c r="AP22" s="1366">
        <v>3.4</v>
      </c>
      <c r="AQ22" s="1366">
        <v>3.8</v>
      </c>
      <c r="AR22" s="1365">
        <v>165221</v>
      </c>
      <c r="AS22" s="1366">
        <v>8.6999999999999993</v>
      </c>
      <c r="AT22" s="1366">
        <v>10.199999999999999</v>
      </c>
      <c r="AU22" s="1365">
        <v>94254</v>
      </c>
      <c r="AV22" s="1366">
        <v>7.1</v>
      </c>
      <c r="AW22" s="1366">
        <v>7.9</v>
      </c>
      <c r="AX22" s="1365">
        <v>99434</v>
      </c>
      <c r="AY22" s="1366">
        <v>8.6999999999999993</v>
      </c>
      <c r="AZ22" s="1366">
        <v>9.4</v>
      </c>
      <c r="BA22" s="1365">
        <v>70250</v>
      </c>
      <c r="BB22" s="1366">
        <v>6.2</v>
      </c>
      <c r="BC22" s="1366">
        <v>6.8</v>
      </c>
      <c r="BD22" s="1365">
        <v>140683</v>
      </c>
      <c r="BE22" s="1366">
        <v>6.7</v>
      </c>
      <c r="BF22" s="1369">
        <v>7.4</v>
      </c>
    </row>
    <row r="23" spans="1:58">
      <c r="A23" s="1368" t="s">
        <v>237</v>
      </c>
      <c r="B23" s="1367">
        <v>2458110</v>
      </c>
      <c r="C23" s="1366">
        <v>5.5</v>
      </c>
      <c r="D23" s="1366">
        <v>6.1</v>
      </c>
      <c r="E23" s="1365">
        <v>1833819</v>
      </c>
      <c r="F23" s="1366">
        <v>5.0999999999999996</v>
      </c>
      <c r="G23" s="1366">
        <v>5.6</v>
      </c>
      <c r="H23" s="1365">
        <v>624291</v>
      </c>
      <c r="I23" s="1366">
        <v>7.4</v>
      </c>
      <c r="J23" s="1366">
        <v>8.1999999999999993</v>
      </c>
      <c r="K23" s="1365">
        <v>91712</v>
      </c>
      <c r="L23" s="1366">
        <v>6</v>
      </c>
      <c r="M23" s="1366">
        <v>6.7</v>
      </c>
      <c r="N23" s="1365">
        <v>67028</v>
      </c>
      <c r="O23" s="1366">
        <v>6.6</v>
      </c>
      <c r="P23" s="1366">
        <v>7.4</v>
      </c>
      <c r="Q23" s="1365">
        <v>73227</v>
      </c>
      <c r="R23" s="1366">
        <v>8.8000000000000007</v>
      </c>
      <c r="S23" s="1366">
        <v>9.6999999999999993</v>
      </c>
      <c r="T23" s="1365">
        <v>237957</v>
      </c>
      <c r="U23" s="1366">
        <v>5.6</v>
      </c>
      <c r="V23" s="1366">
        <v>6.1</v>
      </c>
      <c r="W23" s="1365">
        <v>35380</v>
      </c>
      <c r="X23" s="1366">
        <v>10.1</v>
      </c>
      <c r="Y23" s="1366">
        <v>11</v>
      </c>
      <c r="Z23" s="1365">
        <v>671806</v>
      </c>
      <c r="AA23" s="1366">
        <v>7.1</v>
      </c>
      <c r="AB23" s="1366">
        <v>7.7</v>
      </c>
      <c r="AC23" s="1365">
        <v>160997</v>
      </c>
      <c r="AD23" s="1366">
        <v>4.8</v>
      </c>
      <c r="AE23" s="1366">
        <v>5.4</v>
      </c>
      <c r="AF23" s="1365">
        <v>103267</v>
      </c>
      <c r="AG23" s="1366">
        <v>4.7</v>
      </c>
      <c r="AH23" s="1366">
        <v>5.2</v>
      </c>
      <c r="AI23" s="1365">
        <v>33453</v>
      </c>
      <c r="AJ23" s="1366">
        <v>6.4</v>
      </c>
      <c r="AK23" s="1366">
        <v>6.9</v>
      </c>
      <c r="AL23" s="1365">
        <v>200713</v>
      </c>
      <c r="AM23" s="1366">
        <v>3.3</v>
      </c>
      <c r="AN23" s="1366">
        <v>3.6</v>
      </c>
      <c r="AO23" s="1365">
        <v>231506</v>
      </c>
      <c r="AP23" s="1366">
        <v>3.2</v>
      </c>
      <c r="AQ23" s="1366">
        <v>3.5</v>
      </c>
      <c r="AR23" s="1365">
        <v>161772</v>
      </c>
      <c r="AS23" s="1366">
        <v>8.5</v>
      </c>
      <c r="AT23" s="1366">
        <v>10</v>
      </c>
      <c r="AU23" s="1365">
        <v>90117</v>
      </c>
      <c r="AV23" s="1366">
        <v>6.8</v>
      </c>
      <c r="AW23" s="1366">
        <v>7.6</v>
      </c>
      <c r="AX23" s="1365">
        <v>95260</v>
      </c>
      <c r="AY23" s="1366">
        <v>8.3000000000000007</v>
      </c>
      <c r="AZ23" s="1366">
        <v>9</v>
      </c>
      <c r="BA23" s="1365">
        <v>67195</v>
      </c>
      <c r="BB23" s="1366">
        <v>6</v>
      </c>
      <c r="BC23" s="1366">
        <v>6.5</v>
      </c>
      <c r="BD23" s="1365">
        <v>136720</v>
      </c>
      <c r="BE23" s="1366">
        <v>6.5</v>
      </c>
      <c r="BF23" s="1369">
        <v>7.2</v>
      </c>
    </row>
    <row r="24" spans="1:58">
      <c r="A24" s="1368" t="s">
        <v>238</v>
      </c>
      <c r="B24" s="1367">
        <v>2383752</v>
      </c>
      <c r="C24" s="1366">
        <v>5.3</v>
      </c>
      <c r="D24" s="1366">
        <v>5.9</v>
      </c>
      <c r="E24" s="1365">
        <v>1785759</v>
      </c>
      <c r="F24" s="1366">
        <v>4.9000000000000004</v>
      </c>
      <c r="G24" s="1366">
        <v>5.5</v>
      </c>
      <c r="H24" s="1365">
        <v>597993</v>
      </c>
      <c r="I24" s="1366">
        <v>7.1</v>
      </c>
      <c r="J24" s="1366">
        <v>7.9</v>
      </c>
      <c r="K24" s="1365">
        <v>87464</v>
      </c>
      <c r="L24" s="1366">
        <v>5.7</v>
      </c>
      <c r="M24" s="1366">
        <v>6.3</v>
      </c>
      <c r="N24" s="1365">
        <v>66448</v>
      </c>
      <c r="O24" s="1366">
        <v>6.5</v>
      </c>
      <c r="P24" s="1366">
        <v>7.4</v>
      </c>
      <c r="Q24" s="1365">
        <v>67294</v>
      </c>
      <c r="R24" s="1366">
        <v>8.1</v>
      </c>
      <c r="S24" s="1366">
        <v>8.9</v>
      </c>
      <c r="T24" s="1365">
        <v>231680</v>
      </c>
      <c r="U24" s="1366">
        <v>5.4</v>
      </c>
      <c r="V24" s="1366">
        <v>6</v>
      </c>
      <c r="W24" s="1365">
        <v>35396</v>
      </c>
      <c r="X24" s="1366">
        <v>10.1</v>
      </c>
      <c r="Y24" s="1366">
        <v>11</v>
      </c>
      <c r="Z24" s="1365">
        <v>664024</v>
      </c>
      <c r="AA24" s="1366">
        <v>7</v>
      </c>
      <c r="AB24" s="1366">
        <v>7.7</v>
      </c>
      <c r="AC24" s="1365">
        <v>157860</v>
      </c>
      <c r="AD24" s="1366">
        <v>4.7</v>
      </c>
      <c r="AE24" s="1366">
        <v>5.3</v>
      </c>
      <c r="AF24" s="1365">
        <v>100232</v>
      </c>
      <c r="AG24" s="1366">
        <v>4.5999999999999996</v>
      </c>
      <c r="AH24" s="1366">
        <v>5</v>
      </c>
      <c r="AI24" s="1365">
        <v>32879</v>
      </c>
      <c r="AJ24" s="1366">
        <v>6.3</v>
      </c>
      <c r="AK24" s="1366">
        <v>6.8</v>
      </c>
      <c r="AL24" s="1365">
        <v>196836</v>
      </c>
      <c r="AM24" s="1366">
        <v>3.2</v>
      </c>
      <c r="AN24" s="1366">
        <v>3.6</v>
      </c>
      <c r="AO24" s="1365">
        <v>212940</v>
      </c>
      <c r="AP24" s="1366">
        <v>2.9</v>
      </c>
      <c r="AQ24" s="1366">
        <v>3.3</v>
      </c>
      <c r="AR24" s="1365">
        <v>159960</v>
      </c>
      <c r="AS24" s="1366">
        <v>8.4</v>
      </c>
      <c r="AT24" s="1366">
        <v>9.9</v>
      </c>
      <c r="AU24" s="1365">
        <v>85786</v>
      </c>
      <c r="AV24" s="1366">
        <v>6.5</v>
      </c>
      <c r="AW24" s="1366">
        <v>7.2</v>
      </c>
      <c r="AX24" s="1365">
        <v>90476</v>
      </c>
      <c r="AY24" s="1366">
        <v>7.9</v>
      </c>
      <c r="AZ24" s="1366">
        <v>8.6</v>
      </c>
      <c r="BA24" s="1365">
        <v>64006</v>
      </c>
      <c r="BB24" s="1366">
        <v>5.7</v>
      </c>
      <c r="BC24" s="1366">
        <v>6.2</v>
      </c>
      <c r="BD24" s="1365">
        <v>130471</v>
      </c>
      <c r="BE24" s="1366">
        <v>6.2</v>
      </c>
      <c r="BF24" s="1369">
        <v>6.8</v>
      </c>
    </row>
    <row r="25" spans="1:58">
      <c r="A25" s="1368" t="s">
        <v>239</v>
      </c>
      <c r="B25" s="1367">
        <v>2315487</v>
      </c>
      <c r="C25" s="1366">
        <v>5.0999999999999996</v>
      </c>
      <c r="D25" s="1366">
        <v>5.7</v>
      </c>
      <c r="E25" s="1365">
        <v>1738358</v>
      </c>
      <c r="F25" s="1366">
        <v>4.7</v>
      </c>
      <c r="G25" s="1366">
        <v>5.2</v>
      </c>
      <c r="H25" s="1365">
        <v>577129</v>
      </c>
      <c r="I25" s="1366">
        <v>6.8</v>
      </c>
      <c r="J25" s="1366">
        <v>7.6</v>
      </c>
      <c r="K25" s="1365">
        <v>83899</v>
      </c>
      <c r="L25" s="1366">
        <v>5.4</v>
      </c>
      <c r="M25" s="1366">
        <v>6</v>
      </c>
      <c r="N25" s="1365">
        <v>65057</v>
      </c>
      <c r="O25" s="1366">
        <v>6.2</v>
      </c>
      <c r="P25" s="1366">
        <v>7</v>
      </c>
      <c r="Q25" s="1365">
        <v>63227</v>
      </c>
      <c r="R25" s="1366">
        <v>7.7</v>
      </c>
      <c r="S25" s="1366">
        <v>8.4</v>
      </c>
      <c r="T25" s="1365">
        <v>224654</v>
      </c>
      <c r="U25" s="1366">
        <v>5.2</v>
      </c>
      <c r="V25" s="1366">
        <v>5.7</v>
      </c>
      <c r="W25" s="1365">
        <v>35057</v>
      </c>
      <c r="X25" s="1366">
        <v>9.8000000000000007</v>
      </c>
      <c r="Y25" s="1366">
        <v>10.7</v>
      </c>
      <c r="Z25" s="1365">
        <v>652068</v>
      </c>
      <c r="AA25" s="1366">
        <v>6.8</v>
      </c>
      <c r="AB25" s="1366">
        <v>7.4</v>
      </c>
      <c r="AC25" s="1365">
        <v>153375</v>
      </c>
      <c r="AD25" s="1366">
        <v>4.5</v>
      </c>
      <c r="AE25" s="1366">
        <v>5</v>
      </c>
      <c r="AF25" s="1365">
        <v>97960</v>
      </c>
      <c r="AG25" s="1366">
        <v>4.4000000000000004</v>
      </c>
      <c r="AH25" s="1366">
        <v>4.8</v>
      </c>
      <c r="AI25" s="1365">
        <v>32011</v>
      </c>
      <c r="AJ25" s="1366">
        <v>6</v>
      </c>
      <c r="AK25" s="1366">
        <v>6.6</v>
      </c>
      <c r="AL25" s="1365">
        <v>191816</v>
      </c>
      <c r="AM25" s="1366">
        <v>3.1</v>
      </c>
      <c r="AN25" s="1366">
        <v>3.4</v>
      </c>
      <c r="AO25" s="1365">
        <v>202461</v>
      </c>
      <c r="AP25" s="1366">
        <v>2.7</v>
      </c>
      <c r="AQ25" s="1366">
        <v>3</v>
      </c>
      <c r="AR25" s="1365">
        <v>156786</v>
      </c>
      <c r="AS25" s="1366">
        <v>8.1</v>
      </c>
      <c r="AT25" s="1366">
        <v>9.4</v>
      </c>
      <c r="AU25" s="1365">
        <v>82217</v>
      </c>
      <c r="AV25" s="1366">
        <v>6.2</v>
      </c>
      <c r="AW25" s="1366">
        <v>6.8</v>
      </c>
      <c r="AX25" s="1365">
        <v>87747</v>
      </c>
      <c r="AY25" s="1366">
        <v>7.7</v>
      </c>
      <c r="AZ25" s="1366">
        <v>8.3000000000000007</v>
      </c>
      <c r="BA25" s="1365">
        <v>61234</v>
      </c>
      <c r="BB25" s="1366">
        <v>5.4</v>
      </c>
      <c r="BC25" s="1366">
        <v>5.9</v>
      </c>
      <c r="BD25" s="1365">
        <v>125918</v>
      </c>
      <c r="BE25" s="1366">
        <v>5.9</v>
      </c>
      <c r="BF25" s="1369">
        <v>6.6</v>
      </c>
    </row>
    <row r="26" spans="1:58">
      <c r="A26" s="1368" t="s">
        <v>240</v>
      </c>
      <c r="B26" s="1367">
        <v>2275787</v>
      </c>
      <c r="C26" s="1366">
        <v>5</v>
      </c>
      <c r="D26" s="1366">
        <v>5.6</v>
      </c>
      <c r="E26" s="1365">
        <v>1713219</v>
      </c>
      <c r="F26" s="1366">
        <v>4.7</v>
      </c>
      <c r="G26" s="1366">
        <v>5.2</v>
      </c>
      <c r="H26" s="1365">
        <v>562568</v>
      </c>
      <c r="I26" s="1366">
        <v>6.6</v>
      </c>
      <c r="J26" s="1366">
        <v>7.4</v>
      </c>
      <c r="K26" s="1365">
        <v>81638</v>
      </c>
      <c r="L26" s="1366">
        <v>5.2</v>
      </c>
      <c r="M26" s="1366">
        <v>5.8</v>
      </c>
      <c r="N26" s="1365">
        <v>63805</v>
      </c>
      <c r="O26" s="1366">
        <v>6.1</v>
      </c>
      <c r="P26" s="1366">
        <v>6.9</v>
      </c>
      <c r="Q26" s="1365">
        <v>61033</v>
      </c>
      <c r="R26" s="1366">
        <v>7.4</v>
      </c>
      <c r="S26" s="1366">
        <v>8.1</v>
      </c>
      <c r="T26" s="1365">
        <v>221597</v>
      </c>
      <c r="U26" s="1366">
        <v>5.0999999999999996</v>
      </c>
      <c r="V26" s="1366">
        <v>5.6</v>
      </c>
      <c r="W26" s="1365">
        <v>34678</v>
      </c>
      <c r="X26" s="1366">
        <v>9.6999999999999993</v>
      </c>
      <c r="Y26" s="1366">
        <v>10.6</v>
      </c>
      <c r="Z26" s="1365">
        <v>644449</v>
      </c>
      <c r="AA26" s="1366">
        <v>6.7</v>
      </c>
      <c r="AB26" s="1366">
        <v>7.3</v>
      </c>
      <c r="AC26" s="1365">
        <v>151955</v>
      </c>
      <c r="AD26" s="1366">
        <v>4.5</v>
      </c>
      <c r="AE26" s="1366">
        <v>5</v>
      </c>
      <c r="AF26" s="1365">
        <v>97808</v>
      </c>
      <c r="AG26" s="1366">
        <v>4.4000000000000004</v>
      </c>
      <c r="AH26" s="1366">
        <v>4.8</v>
      </c>
      <c r="AI26" s="1365">
        <v>31912</v>
      </c>
      <c r="AJ26" s="1366">
        <v>6</v>
      </c>
      <c r="AK26" s="1366">
        <v>6.5</v>
      </c>
      <c r="AL26" s="1365">
        <v>187557</v>
      </c>
      <c r="AM26" s="1366">
        <v>3</v>
      </c>
      <c r="AN26" s="1366">
        <v>3.3</v>
      </c>
      <c r="AO26" s="1365">
        <v>197820</v>
      </c>
      <c r="AP26" s="1366">
        <v>2.7</v>
      </c>
      <c r="AQ26" s="1366">
        <v>3</v>
      </c>
      <c r="AR26" s="1365">
        <v>153469</v>
      </c>
      <c r="AS26" s="1366">
        <v>7.9</v>
      </c>
      <c r="AT26" s="1366">
        <v>9.1999999999999993</v>
      </c>
      <c r="AU26" s="1365">
        <v>80126</v>
      </c>
      <c r="AV26" s="1366">
        <v>6</v>
      </c>
      <c r="AW26" s="1366">
        <v>6.7</v>
      </c>
      <c r="AX26" s="1365">
        <v>85858</v>
      </c>
      <c r="AY26" s="1366">
        <v>7.6</v>
      </c>
      <c r="AZ26" s="1366">
        <v>8.1</v>
      </c>
      <c r="BA26" s="1365">
        <v>59092</v>
      </c>
      <c r="BB26" s="1366">
        <v>5.2</v>
      </c>
      <c r="BC26" s="1366">
        <v>5.7</v>
      </c>
      <c r="BD26" s="1365">
        <v>122990</v>
      </c>
      <c r="BE26" s="1366">
        <v>5.8</v>
      </c>
      <c r="BF26" s="1369">
        <v>6.4</v>
      </c>
    </row>
    <row r="27" spans="1:58">
      <c r="A27" s="1368" t="s">
        <v>241</v>
      </c>
      <c r="B27" s="1367">
        <v>2324746</v>
      </c>
      <c r="C27" s="1366">
        <v>5.0999999999999996</v>
      </c>
      <c r="D27" s="1366">
        <v>5.7</v>
      </c>
      <c r="E27" s="1365">
        <v>1752774</v>
      </c>
      <c r="F27" s="1366">
        <v>4.8</v>
      </c>
      <c r="G27" s="1366">
        <v>5.3</v>
      </c>
      <c r="H27" s="1365">
        <v>571972</v>
      </c>
      <c r="I27" s="1366">
        <v>6.8</v>
      </c>
      <c r="J27" s="1366">
        <v>7.5</v>
      </c>
      <c r="K27" s="1365">
        <v>84445</v>
      </c>
      <c r="L27" s="1366">
        <v>5.4</v>
      </c>
      <c r="M27" s="1366">
        <v>6</v>
      </c>
      <c r="N27" s="1365">
        <v>65944</v>
      </c>
      <c r="O27" s="1366">
        <v>6.3</v>
      </c>
      <c r="P27" s="1366">
        <v>7.1</v>
      </c>
      <c r="Q27" s="1365">
        <v>60615</v>
      </c>
      <c r="R27" s="1366">
        <v>7.4</v>
      </c>
      <c r="S27" s="1366">
        <v>8</v>
      </c>
      <c r="T27" s="1365">
        <v>231666</v>
      </c>
      <c r="U27" s="1366">
        <v>5.4</v>
      </c>
      <c r="V27" s="1366">
        <v>5.9</v>
      </c>
      <c r="W27" s="1365">
        <v>35553</v>
      </c>
      <c r="X27" s="1366">
        <v>10</v>
      </c>
      <c r="Y27" s="1366">
        <v>10.9</v>
      </c>
      <c r="Z27" s="1365">
        <v>652272</v>
      </c>
      <c r="AA27" s="1366">
        <v>6.8</v>
      </c>
      <c r="AB27" s="1366">
        <v>7.4</v>
      </c>
      <c r="AC27" s="1365">
        <v>156550</v>
      </c>
      <c r="AD27" s="1366">
        <v>4.5999999999999996</v>
      </c>
      <c r="AE27" s="1366">
        <v>5.0999999999999996</v>
      </c>
      <c r="AF27" s="1365">
        <v>101644</v>
      </c>
      <c r="AG27" s="1366">
        <v>4.5</v>
      </c>
      <c r="AH27" s="1366">
        <v>5</v>
      </c>
      <c r="AI27" s="1365">
        <v>33020</v>
      </c>
      <c r="AJ27" s="1366">
        <v>6.2</v>
      </c>
      <c r="AK27" s="1366">
        <v>6.8</v>
      </c>
      <c r="AL27" s="1365">
        <v>190476</v>
      </c>
      <c r="AM27" s="1366">
        <v>3.1</v>
      </c>
      <c r="AN27" s="1366">
        <v>3.4</v>
      </c>
      <c r="AO27" s="1365">
        <v>201204</v>
      </c>
      <c r="AP27" s="1366">
        <v>2.7</v>
      </c>
      <c r="AQ27" s="1366">
        <v>3</v>
      </c>
      <c r="AR27" s="1365">
        <v>155977</v>
      </c>
      <c r="AS27" s="1366">
        <v>8.1</v>
      </c>
      <c r="AT27" s="1366">
        <v>9.4</v>
      </c>
      <c r="AU27" s="1365">
        <v>81840</v>
      </c>
      <c r="AV27" s="1366">
        <v>6.2</v>
      </c>
      <c r="AW27" s="1366">
        <v>6.8</v>
      </c>
      <c r="AX27" s="1365">
        <v>87375</v>
      </c>
      <c r="AY27" s="1366">
        <v>7.7</v>
      </c>
      <c r="AZ27" s="1366">
        <v>8.3000000000000007</v>
      </c>
      <c r="BA27" s="1365">
        <v>61119</v>
      </c>
      <c r="BB27" s="1366">
        <v>5.4</v>
      </c>
      <c r="BC27" s="1366">
        <v>5.9</v>
      </c>
      <c r="BD27" s="1365">
        <v>125046</v>
      </c>
      <c r="BE27" s="1366">
        <v>5.9</v>
      </c>
      <c r="BF27" s="1369">
        <v>6.5</v>
      </c>
    </row>
    <row r="28" spans="1:58">
      <c r="A28" s="1368" t="s">
        <v>242</v>
      </c>
      <c r="B28" s="1367">
        <v>2350876</v>
      </c>
      <c r="C28" s="1366">
        <v>5.2</v>
      </c>
      <c r="D28" s="1366">
        <v>5.8</v>
      </c>
      <c r="E28" s="1365">
        <v>1778625</v>
      </c>
      <c r="F28" s="1366">
        <v>4.8</v>
      </c>
      <c r="G28" s="1366">
        <v>5.4</v>
      </c>
      <c r="H28" s="1365">
        <v>572251</v>
      </c>
      <c r="I28" s="1366">
        <v>6.8</v>
      </c>
      <c r="J28" s="1366">
        <v>7.5</v>
      </c>
      <c r="K28" s="1365">
        <v>84879</v>
      </c>
      <c r="L28" s="1366">
        <v>5.4</v>
      </c>
      <c r="M28" s="1366">
        <v>6.1</v>
      </c>
      <c r="N28" s="1365">
        <v>67753</v>
      </c>
      <c r="O28" s="1366">
        <v>6.5</v>
      </c>
      <c r="P28" s="1366">
        <v>7.3</v>
      </c>
      <c r="Q28" s="1365">
        <v>61516</v>
      </c>
      <c r="R28" s="1366">
        <v>7.5</v>
      </c>
      <c r="S28" s="1366">
        <v>8.1</v>
      </c>
      <c r="T28" s="1365">
        <v>227210</v>
      </c>
      <c r="U28" s="1366">
        <v>5.3</v>
      </c>
      <c r="V28" s="1366">
        <v>5.8</v>
      </c>
      <c r="W28" s="1365">
        <v>35167</v>
      </c>
      <c r="X28" s="1366">
        <v>9.8000000000000007</v>
      </c>
      <c r="Y28" s="1366">
        <v>10.8</v>
      </c>
      <c r="Z28" s="1365">
        <v>657810</v>
      </c>
      <c r="AA28" s="1366">
        <v>6.8</v>
      </c>
      <c r="AB28" s="1366">
        <v>7.5</v>
      </c>
      <c r="AC28" s="1365">
        <v>153438</v>
      </c>
      <c r="AD28" s="1366">
        <v>4.5</v>
      </c>
      <c r="AE28" s="1366">
        <v>5</v>
      </c>
      <c r="AF28" s="1365">
        <v>98999</v>
      </c>
      <c r="AG28" s="1366">
        <v>4.4000000000000004</v>
      </c>
      <c r="AH28" s="1366">
        <v>4.9000000000000004</v>
      </c>
      <c r="AI28" s="1365">
        <v>32310</v>
      </c>
      <c r="AJ28" s="1366">
        <v>6.1</v>
      </c>
      <c r="AK28" s="1366">
        <v>6.6</v>
      </c>
      <c r="AL28" s="1365">
        <v>203782</v>
      </c>
      <c r="AM28" s="1366">
        <v>3.3</v>
      </c>
      <c r="AN28" s="1366">
        <v>3.6</v>
      </c>
      <c r="AO28" s="1365">
        <v>217277</v>
      </c>
      <c r="AP28" s="1366">
        <v>2.9</v>
      </c>
      <c r="AQ28" s="1366">
        <v>3.3</v>
      </c>
      <c r="AR28" s="1365">
        <v>158624</v>
      </c>
      <c r="AS28" s="1366">
        <v>8.1999999999999993</v>
      </c>
      <c r="AT28" s="1366">
        <v>9.5</v>
      </c>
      <c r="AU28" s="1365">
        <v>82292</v>
      </c>
      <c r="AV28" s="1366">
        <v>6.2</v>
      </c>
      <c r="AW28" s="1366">
        <v>6.9</v>
      </c>
      <c r="AX28" s="1365">
        <v>86205</v>
      </c>
      <c r="AY28" s="1366">
        <v>7.6</v>
      </c>
      <c r="AZ28" s="1366">
        <v>8.1999999999999993</v>
      </c>
      <c r="BA28" s="1365">
        <v>60447</v>
      </c>
      <c r="BB28" s="1366">
        <v>5.4</v>
      </c>
      <c r="BC28" s="1366">
        <v>5.9</v>
      </c>
      <c r="BD28" s="1365">
        <v>123167</v>
      </c>
      <c r="BE28" s="1366">
        <v>5.8</v>
      </c>
      <c r="BF28" s="1369">
        <v>6.4</v>
      </c>
    </row>
    <row r="29" spans="1:58">
      <c r="A29" s="1368" t="s">
        <v>188</v>
      </c>
      <c r="B29" s="1367">
        <v>2256473</v>
      </c>
      <c r="C29" s="1366">
        <v>5</v>
      </c>
      <c r="D29" s="1366">
        <v>5.5</v>
      </c>
      <c r="E29" s="1365">
        <v>1706822</v>
      </c>
      <c r="F29" s="1366">
        <v>4.7</v>
      </c>
      <c r="G29" s="1366">
        <v>5.0999999999999996</v>
      </c>
      <c r="H29" s="1365">
        <v>549651</v>
      </c>
      <c r="I29" s="1366">
        <v>6.5</v>
      </c>
      <c r="J29" s="1366">
        <v>7.2</v>
      </c>
      <c r="K29" s="1365">
        <v>79815</v>
      </c>
      <c r="L29" s="1366">
        <v>5.0999999999999996</v>
      </c>
      <c r="M29" s="1366">
        <v>5.7</v>
      </c>
      <c r="N29" s="1365">
        <v>65123</v>
      </c>
      <c r="O29" s="1366">
        <v>6.2</v>
      </c>
      <c r="P29" s="1366">
        <v>7.1</v>
      </c>
      <c r="Q29" s="1365">
        <v>58738</v>
      </c>
      <c r="R29" s="1366">
        <v>7.2</v>
      </c>
      <c r="S29" s="1366">
        <v>7.8</v>
      </c>
      <c r="T29" s="1365">
        <v>218523</v>
      </c>
      <c r="U29" s="1366">
        <v>5.0999999999999996</v>
      </c>
      <c r="V29" s="1366">
        <v>5.5</v>
      </c>
      <c r="W29" s="1365">
        <v>34474</v>
      </c>
      <c r="X29" s="1366">
        <v>9.6999999999999993</v>
      </c>
      <c r="Y29" s="1366">
        <v>10.6</v>
      </c>
      <c r="Z29" s="1365">
        <v>634362</v>
      </c>
      <c r="AA29" s="1366">
        <v>6.6</v>
      </c>
      <c r="AB29" s="1366">
        <v>7.2</v>
      </c>
      <c r="AC29" s="1365">
        <v>148251</v>
      </c>
      <c r="AD29" s="1366">
        <v>4.4000000000000004</v>
      </c>
      <c r="AE29" s="1366">
        <v>4.9000000000000004</v>
      </c>
      <c r="AF29" s="1365">
        <v>94382</v>
      </c>
      <c r="AG29" s="1366">
        <v>4.2</v>
      </c>
      <c r="AH29" s="1366">
        <v>4.7</v>
      </c>
      <c r="AI29" s="1365">
        <v>31245</v>
      </c>
      <c r="AJ29" s="1366">
        <v>5.9</v>
      </c>
      <c r="AK29" s="1366">
        <v>6.4</v>
      </c>
      <c r="AL29" s="1365">
        <v>193642</v>
      </c>
      <c r="AM29" s="1366">
        <v>3.1</v>
      </c>
      <c r="AN29" s="1366">
        <v>3.4</v>
      </c>
      <c r="AO29" s="1365">
        <v>207005</v>
      </c>
      <c r="AP29" s="1366">
        <v>2.8</v>
      </c>
      <c r="AQ29" s="1366">
        <v>3.1</v>
      </c>
      <c r="AR29" s="1365">
        <v>152555</v>
      </c>
      <c r="AS29" s="1366">
        <v>7.9</v>
      </c>
      <c r="AT29" s="1366">
        <v>9.1999999999999993</v>
      </c>
      <c r="AU29" s="1365">
        <v>78902</v>
      </c>
      <c r="AV29" s="1366">
        <v>5.9</v>
      </c>
      <c r="AW29" s="1366">
        <v>6.6</v>
      </c>
      <c r="AX29" s="1365">
        <v>82104</v>
      </c>
      <c r="AY29" s="1366">
        <v>7.2</v>
      </c>
      <c r="AZ29" s="1366">
        <v>7.8</v>
      </c>
      <c r="BA29" s="1365">
        <v>58352</v>
      </c>
      <c r="BB29" s="1366">
        <v>5.2</v>
      </c>
      <c r="BC29" s="1366">
        <v>5.7</v>
      </c>
      <c r="BD29" s="1365">
        <v>119000</v>
      </c>
      <c r="BE29" s="1366">
        <v>5.6</v>
      </c>
      <c r="BF29" s="1369">
        <v>6.2</v>
      </c>
    </row>
    <row r="30" spans="1:58">
      <c r="A30" s="1368" t="s">
        <v>243</v>
      </c>
      <c r="B30" s="1367">
        <v>2203851</v>
      </c>
      <c r="C30" s="1366">
        <v>4.9000000000000004</v>
      </c>
      <c r="D30" s="1366">
        <v>5.4</v>
      </c>
      <c r="E30" s="1365">
        <v>1664585</v>
      </c>
      <c r="F30" s="1366">
        <v>4.5</v>
      </c>
      <c r="G30" s="1366">
        <v>5</v>
      </c>
      <c r="H30" s="1365">
        <v>539266</v>
      </c>
      <c r="I30" s="1366">
        <v>6.4</v>
      </c>
      <c r="J30" s="1366">
        <v>7.1</v>
      </c>
      <c r="K30" s="1365">
        <v>78551</v>
      </c>
      <c r="L30" s="1366">
        <v>5</v>
      </c>
      <c r="M30" s="1366">
        <v>5.6</v>
      </c>
      <c r="N30" s="1365">
        <v>64073</v>
      </c>
      <c r="O30" s="1366">
        <v>6.1</v>
      </c>
      <c r="P30" s="1366">
        <v>6.9</v>
      </c>
      <c r="Q30" s="1365">
        <v>58296</v>
      </c>
      <c r="R30" s="1366">
        <v>7.1</v>
      </c>
      <c r="S30" s="1366">
        <v>7.7</v>
      </c>
      <c r="T30" s="1365">
        <v>214830</v>
      </c>
      <c r="U30" s="1366">
        <v>5</v>
      </c>
      <c r="V30" s="1366">
        <v>5.5</v>
      </c>
      <c r="W30" s="1365">
        <v>33945</v>
      </c>
      <c r="X30" s="1366">
        <v>9.5</v>
      </c>
      <c r="Y30" s="1366">
        <v>10.4</v>
      </c>
      <c r="Z30" s="1365">
        <v>621351</v>
      </c>
      <c r="AA30" s="1366">
        <v>6.4</v>
      </c>
      <c r="AB30" s="1366">
        <v>7.1</v>
      </c>
      <c r="AC30" s="1365">
        <v>147121</v>
      </c>
      <c r="AD30" s="1366">
        <v>4.4000000000000004</v>
      </c>
      <c r="AE30" s="1366">
        <v>4.8</v>
      </c>
      <c r="AF30" s="1365">
        <v>92054</v>
      </c>
      <c r="AG30" s="1366">
        <v>4.0999999999999996</v>
      </c>
      <c r="AH30" s="1366">
        <v>4.5</v>
      </c>
      <c r="AI30" s="1365">
        <v>30521</v>
      </c>
      <c r="AJ30" s="1366">
        <v>5.8</v>
      </c>
      <c r="AK30" s="1366">
        <v>6.3</v>
      </c>
      <c r="AL30" s="1365">
        <v>186343</v>
      </c>
      <c r="AM30" s="1366">
        <v>3</v>
      </c>
      <c r="AN30" s="1366">
        <v>3.3</v>
      </c>
      <c r="AO30" s="1365">
        <v>195796</v>
      </c>
      <c r="AP30" s="1366">
        <v>2.6</v>
      </c>
      <c r="AQ30" s="1366">
        <v>2.9</v>
      </c>
      <c r="AR30" s="1365">
        <v>149253</v>
      </c>
      <c r="AS30" s="1366">
        <v>7.7</v>
      </c>
      <c r="AT30" s="1366">
        <v>9</v>
      </c>
      <c r="AU30" s="1365">
        <v>77194</v>
      </c>
      <c r="AV30" s="1366">
        <v>5.8</v>
      </c>
      <c r="AW30" s="1366">
        <v>6.4</v>
      </c>
      <c r="AX30" s="1365">
        <v>80146</v>
      </c>
      <c r="AY30" s="1366">
        <v>7.1</v>
      </c>
      <c r="AZ30" s="1366">
        <v>7.6</v>
      </c>
      <c r="BA30" s="1365">
        <v>57452</v>
      </c>
      <c r="BB30" s="1366">
        <v>5.0999999999999996</v>
      </c>
      <c r="BC30" s="1366">
        <v>5.6</v>
      </c>
      <c r="BD30" s="1365">
        <v>116925</v>
      </c>
      <c r="BE30" s="1366">
        <v>5.5</v>
      </c>
      <c r="BF30" s="1369">
        <v>6.1</v>
      </c>
    </row>
    <row r="31" spans="1:58">
      <c r="A31" s="1368" t="s">
        <v>336</v>
      </c>
      <c r="B31" s="1367">
        <v>2186109</v>
      </c>
      <c r="C31" s="1366">
        <v>4.8</v>
      </c>
      <c r="D31" s="1366">
        <v>5.4</v>
      </c>
      <c r="E31" s="1365">
        <v>1650390</v>
      </c>
      <c r="F31" s="1366">
        <v>4.5</v>
      </c>
      <c r="G31" s="1366">
        <v>5</v>
      </c>
      <c r="H31" s="1365">
        <v>535719</v>
      </c>
      <c r="I31" s="1366">
        <v>6.3</v>
      </c>
      <c r="J31" s="1366">
        <v>7</v>
      </c>
      <c r="K31" s="1365">
        <v>77707</v>
      </c>
      <c r="L31" s="1366">
        <v>5</v>
      </c>
      <c r="M31" s="1366">
        <v>5.5</v>
      </c>
      <c r="N31" s="1365">
        <v>62566</v>
      </c>
      <c r="O31" s="1366">
        <v>6</v>
      </c>
      <c r="P31" s="1366">
        <v>6.8</v>
      </c>
      <c r="Q31" s="1365">
        <v>59790</v>
      </c>
      <c r="R31" s="1366">
        <v>7.3</v>
      </c>
      <c r="S31" s="1366">
        <v>7.9</v>
      </c>
      <c r="T31" s="1365">
        <v>212441</v>
      </c>
      <c r="U31" s="1366">
        <v>4.9000000000000004</v>
      </c>
      <c r="V31" s="1366">
        <v>5.4</v>
      </c>
      <c r="W31" s="1365">
        <v>33395</v>
      </c>
      <c r="X31" s="1366">
        <v>9.3000000000000007</v>
      </c>
      <c r="Y31" s="1366">
        <v>10.199999999999999</v>
      </c>
      <c r="Z31" s="1365">
        <v>617226</v>
      </c>
      <c r="AA31" s="1366">
        <v>6.4</v>
      </c>
      <c r="AB31" s="1366">
        <v>7</v>
      </c>
      <c r="AC31" s="1365">
        <v>144089</v>
      </c>
      <c r="AD31" s="1366">
        <v>4.3</v>
      </c>
      <c r="AE31" s="1366">
        <v>4.7</v>
      </c>
      <c r="AF31" s="1365">
        <v>90939</v>
      </c>
      <c r="AG31" s="1366">
        <v>4.0999999999999996</v>
      </c>
      <c r="AH31" s="1366">
        <v>4.5</v>
      </c>
      <c r="AI31" s="1365">
        <v>30062</v>
      </c>
      <c r="AJ31" s="1366">
        <v>5.7</v>
      </c>
      <c r="AK31" s="1366">
        <v>6.2</v>
      </c>
      <c r="AL31" s="1365">
        <v>184983</v>
      </c>
      <c r="AM31" s="1366">
        <v>3</v>
      </c>
      <c r="AN31" s="1366">
        <v>3.3</v>
      </c>
      <c r="AO31" s="1365">
        <v>196982</v>
      </c>
      <c r="AP31" s="1366">
        <v>2.7</v>
      </c>
      <c r="AQ31" s="1366">
        <v>3</v>
      </c>
      <c r="AR31" s="1365">
        <v>146670</v>
      </c>
      <c r="AS31" s="1366">
        <v>7.6</v>
      </c>
      <c r="AT31" s="1366">
        <v>8.8000000000000007</v>
      </c>
      <c r="AU31" s="1365">
        <v>77269</v>
      </c>
      <c r="AV31" s="1366">
        <v>5.8</v>
      </c>
      <c r="AW31" s="1366">
        <v>6.4</v>
      </c>
      <c r="AX31" s="1365">
        <v>79924</v>
      </c>
      <c r="AY31" s="1366">
        <v>7</v>
      </c>
      <c r="AZ31" s="1366">
        <v>7.6</v>
      </c>
      <c r="BA31" s="1365">
        <v>56939</v>
      </c>
      <c r="BB31" s="1366">
        <v>5</v>
      </c>
      <c r="BC31" s="1366">
        <v>5.5</v>
      </c>
      <c r="BD31" s="1365">
        <v>115127</v>
      </c>
      <c r="BE31" s="1366">
        <v>5.4</v>
      </c>
      <c r="BF31" s="1369">
        <v>6</v>
      </c>
    </row>
    <row r="32" spans="1:58">
      <c r="A32" s="1368" t="s">
        <v>353</v>
      </c>
      <c r="B32" s="1367">
        <v>2209546</v>
      </c>
      <c r="C32" s="1366">
        <v>4.9000000000000004</v>
      </c>
      <c r="D32" s="1366">
        <v>5.4</v>
      </c>
      <c r="E32" s="1365">
        <v>1661439</v>
      </c>
      <c r="F32" s="1366">
        <v>4.5</v>
      </c>
      <c r="G32" s="1366">
        <v>5</v>
      </c>
      <c r="H32" s="1365">
        <v>548107</v>
      </c>
      <c r="I32" s="1366">
        <v>6.5</v>
      </c>
      <c r="J32" s="1366">
        <v>7.2</v>
      </c>
      <c r="K32" s="1365">
        <v>79139</v>
      </c>
      <c r="L32" s="1366">
        <v>5.0999999999999996</v>
      </c>
      <c r="M32" s="1366">
        <v>5.6</v>
      </c>
      <c r="N32" s="1365">
        <v>61729</v>
      </c>
      <c r="O32" s="1366">
        <v>5.9</v>
      </c>
      <c r="P32" s="1366">
        <v>6.7</v>
      </c>
      <c r="Q32" s="1365">
        <v>62681</v>
      </c>
      <c r="R32" s="1366">
        <v>7.6</v>
      </c>
      <c r="S32" s="1366">
        <v>8.3000000000000007</v>
      </c>
      <c r="T32" s="1365">
        <v>215784</v>
      </c>
      <c r="U32" s="1366">
        <v>5</v>
      </c>
      <c r="V32" s="1366">
        <v>5.5</v>
      </c>
      <c r="W32" s="1365">
        <v>33597</v>
      </c>
      <c r="X32" s="1366">
        <v>9.4</v>
      </c>
      <c r="Y32" s="1366">
        <v>10.3</v>
      </c>
      <c r="Z32" s="1365">
        <v>614753</v>
      </c>
      <c r="AA32" s="1366">
        <v>6.4</v>
      </c>
      <c r="AB32" s="1366">
        <v>7</v>
      </c>
      <c r="AC32" s="1365">
        <v>144774</v>
      </c>
      <c r="AD32" s="1366">
        <v>4.3</v>
      </c>
      <c r="AE32" s="1366">
        <v>4.7</v>
      </c>
      <c r="AF32" s="1365">
        <v>92686</v>
      </c>
      <c r="AG32" s="1366">
        <v>4.0999999999999996</v>
      </c>
      <c r="AH32" s="1366">
        <v>4.5999999999999996</v>
      </c>
      <c r="AI32" s="1365">
        <v>30241</v>
      </c>
      <c r="AJ32" s="1366">
        <v>5.7</v>
      </c>
      <c r="AK32" s="1366">
        <v>6.2</v>
      </c>
      <c r="AL32" s="1365">
        <v>185480</v>
      </c>
      <c r="AM32" s="1366">
        <v>3</v>
      </c>
      <c r="AN32" s="1366">
        <v>3.3</v>
      </c>
      <c r="AO32" s="1365">
        <v>203256</v>
      </c>
      <c r="AP32" s="1366">
        <v>2.7</v>
      </c>
      <c r="AQ32" s="1366">
        <v>3.1</v>
      </c>
      <c r="AR32" s="1365">
        <v>146739</v>
      </c>
      <c r="AS32" s="1366">
        <v>7.6</v>
      </c>
      <c r="AT32" s="1366">
        <v>8.8000000000000007</v>
      </c>
      <c r="AU32" s="1365">
        <v>78965</v>
      </c>
      <c r="AV32" s="1366">
        <v>5.9</v>
      </c>
      <c r="AW32" s="1366">
        <v>6.6</v>
      </c>
      <c r="AX32" s="1365">
        <v>82987</v>
      </c>
      <c r="AY32" s="1366">
        <v>7.3</v>
      </c>
      <c r="AZ32" s="1366">
        <v>7.9</v>
      </c>
      <c r="BA32" s="1365">
        <v>58617</v>
      </c>
      <c r="BB32" s="1366">
        <v>5.2</v>
      </c>
      <c r="BC32" s="1366">
        <v>5.7</v>
      </c>
      <c r="BD32" s="1365">
        <v>118118</v>
      </c>
      <c r="BE32" s="1366">
        <v>5.6</v>
      </c>
      <c r="BF32" s="1369">
        <v>6.2</v>
      </c>
    </row>
    <row r="33" spans="1:58">
      <c r="A33" s="1368" t="s">
        <v>442</v>
      </c>
      <c r="B33" s="1367">
        <v>2405586</v>
      </c>
      <c r="C33" s="1366">
        <v>5.3</v>
      </c>
      <c r="D33" s="1366">
        <v>5.9</v>
      </c>
      <c r="E33" s="1365">
        <v>1806456</v>
      </c>
      <c r="F33" s="1366">
        <v>4.9000000000000004</v>
      </c>
      <c r="G33" s="1366">
        <v>5.4</v>
      </c>
      <c r="H33" s="1365">
        <v>599130</v>
      </c>
      <c r="I33" s="1366">
        <v>7.1</v>
      </c>
      <c r="J33" s="1366">
        <v>7.9</v>
      </c>
      <c r="K33" s="1365">
        <v>86725</v>
      </c>
      <c r="L33" s="1366">
        <v>5.6</v>
      </c>
      <c r="M33" s="1366">
        <v>6.2</v>
      </c>
      <c r="N33" s="1365">
        <v>65852</v>
      </c>
      <c r="O33" s="1366">
        <v>6.3</v>
      </c>
      <c r="P33" s="1366">
        <v>7.1</v>
      </c>
      <c r="Q33" s="1365">
        <v>69355</v>
      </c>
      <c r="R33" s="1366">
        <v>8.5</v>
      </c>
      <c r="S33" s="1366">
        <v>9.1999999999999993</v>
      </c>
      <c r="T33" s="1365">
        <v>233740</v>
      </c>
      <c r="U33" s="1366">
        <v>5.4</v>
      </c>
      <c r="V33" s="1366">
        <v>5.9</v>
      </c>
      <c r="W33" s="1365">
        <v>35119</v>
      </c>
      <c r="X33" s="1366">
        <v>9.8000000000000007</v>
      </c>
      <c r="Y33" s="1366">
        <v>10.8</v>
      </c>
      <c r="Z33" s="1365">
        <v>648161</v>
      </c>
      <c r="AA33" s="1366">
        <v>6.7</v>
      </c>
      <c r="AB33" s="1366">
        <v>7.4</v>
      </c>
      <c r="AC33" s="1365">
        <v>156865</v>
      </c>
      <c r="AD33" s="1366">
        <v>4.5999999999999996</v>
      </c>
      <c r="AE33" s="1366">
        <v>5.0999999999999996</v>
      </c>
      <c r="AF33" s="1365">
        <v>103195</v>
      </c>
      <c r="AG33" s="1366">
        <v>4.5999999999999996</v>
      </c>
      <c r="AH33" s="1366">
        <v>5.0999999999999996</v>
      </c>
      <c r="AI33" s="1365">
        <v>32982</v>
      </c>
      <c r="AJ33" s="1366">
        <v>6.2</v>
      </c>
      <c r="AK33" s="1366">
        <v>6.8</v>
      </c>
      <c r="AL33" s="1365">
        <v>201139</v>
      </c>
      <c r="AM33" s="1366">
        <v>3.3</v>
      </c>
      <c r="AN33" s="1366">
        <v>3.6</v>
      </c>
      <c r="AO33" s="1365">
        <v>242678</v>
      </c>
      <c r="AP33" s="1366">
        <v>3.3</v>
      </c>
      <c r="AQ33" s="1366">
        <v>3.7</v>
      </c>
      <c r="AR33" s="1365">
        <v>155838</v>
      </c>
      <c r="AS33" s="1366">
        <v>8.1</v>
      </c>
      <c r="AT33" s="1366">
        <v>9.4</v>
      </c>
      <c r="AU33" s="1365">
        <v>86865</v>
      </c>
      <c r="AV33" s="1366">
        <v>6.5</v>
      </c>
      <c r="AW33" s="1366">
        <v>7.2</v>
      </c>
      <c r="AX33" s="1365">
        <v>90963</v>
      </c>
      <c r="AY33" s="1366">
        <v>8</v>
      </c>
      <c r="AZ33" s="1366">
        <v>8.6</v>
      </c>
      <c r="BA33" s="1365">
        <v>66004</v>
      </c>
      <c r="BB33" s="1366">
        <v>5.8</v>
      </c>
      <c r="BC33" s="1366">
        <v>6.4</v>
      </c>
      <c r="BD33" s="1365">
        <v>130105</v>
      </c>
      <c r="BE33" s="1366">
        <v>6.1</v>
      </c>
      <c r="BF33" s="1369">
        <v>6.8</v>
      </c>
    </row>
    <row r="34" spans="1:58">
      <c r="A34" s="1368" t="s">
        <v>443</v>
      </c>
      <c r="B34" s="1367">
        <v>2372700</v>
      </c>
      <c r="C34" s="1366">
        <v>5.3</v>
      </c>
      <c r="D34" s="1366">
        <v>5.8</v>
      </c>
      <c r="E34" s="1365">
        <v>1781551</v>
      </c>
      <c r="F34" s="1366">
        <v>4.9000000000000004</v>
      </c>
      <c r="G34" s="1366">
        <v>5.4</v>
      </c>
      <c r="H34" s="1365">
        <v>591149</v>
      </c>
      <c r="I34" s="1366">
        <v>7</v>
      </c>
      <c r="J34" s="1366">
        <v>7.8</v>
      </c>
      <c r="K34" s="1365">
        <v>85141</v>
      </c>
      <c r="L34" s="1366">
        <v>5.5</v>
      </c>
      <c r="M34" s="1366">
        <v>6.1</v>
      </c>
      <c r="N34" s="1365">
        <v>64924</v>
      </c>
      <c r="O34" s="1366">
        <v>6.2</v>
      </c>
      <c r="P34" s="1366">
        <v>7</v>
      </c>
      <c r="Q34" s="1365">
        <v>68592</v>
      </c>
      <c r="R34" s="1366">
        <v>8.4</v>
      </c>
      <c r="S34" s="1366">
        <v>9.1</v>
      </c>
      <c r="T34" s="1365">
        <v>229580</v>
      </c>
      <c r="U34" s="1366">
        <v>5.3</v>
      </c>
      <c r="V34" s="1366">
        <v>5.8</v>
      </c>
      <c r="W34" s="1365">
        <v>35157</v>
      </c>
      <c r="X34" s="1366">
        <v>9.8000000000000007</v>
      </c>
      <c r="Y34" s="1366">
        <v>10.8</v>
      </c>
      <c r="Z34" s="1365">
        <v>642009</v>
      </c>
      <c r="AA34" s="1366">
        <v>6.6</v>
      </c>
      <c r="AB34" s="1366">
        <v>7.3</v>
      </c>
      <c r="AC34" s="1365">
        <v>155679</v>
      </c>
      <c r="AD34" s="1366">
        <v>4.5999999999999996</v>
      </c>
      <c r="AE34" s="1366">
        <v>5.0999999999999996</v>
      </c>
      <c r="AF34" s="1365">
        <v>101873</v>
      </c>
      <c r="AG34" s="1366">
        <v>4.5999999999999996</v>
      </c>
      <c r="AH34" s="1366">
        <v>5</v>
      </c>
      <c r="AI34" s="1365">
        <v>32770</v>
      </c>
      <c r="AJ34" s="1366">
        <v>6.2</v>
      </c>
      <c r="AK34" s="1366">
        <v>6.7</v>
      </c>
      <c r="AL34" s="1365">
        <v>196644</v>
      </c>
      <c r="AM34" s="1366">
        <v>3.2</v>
      </c>
      <c r="AN34" s="1366">
        <v>3.5</v>
      </c>
      <c r="AO34" s="1365">
        <v>237774</v>
      </c>
      <c r="AP34" s="1366">
        <v>3.2</v>
      </c>
      <c r="AQ34" s="1366">
        <v>3.6</v>
      </c>
      <c r="AR34" s="1365">
        <v>153053</v>
      </c>
      <c r="AS34" s="1366">
        <v>7.9</v>
      </c>
      <c r="AT34" s="1366">
        <v>9.1999999999999993</v>
      </c>
      <c r="AU34" s="1365">
        <v>86087</v>
      </c>
      <c r="AV34" s="1366">
        <v>6.5</v>
      </c>
      <c r="AW34" s="1366">
        <v>7.2</v>
      </c>
      <c r="AX34" s="1365">
        <v>89860</v>
      </c>
      <c r="AY34" s="1366">
        <v>7.9</v>
      </c>
      <c r="AZ34" s="1366">
        <v>8.5</v>
      </c>
      <c r="BA34" s="1365">
        <v>65012</v>
      </c>
      <c r="BB34" s="1366">
        <v>5.8</v>
      </c>
      <c r="BC34" s="1366">
        <v>6.3</v>
      </c>
      <c r="BD34" s="1365">
        <v>128545</v>
      </c>
      <c r="BE34" s="1366">
        <v>6</v>
      </c>
      <c r="BF34" s="1369">
        <v>6.7</v>
      </c>
    </row>
    <row r="35" spans="1:58">
      <c r="A35" s="1368" t="s">
        <v>444</v>
      </c>
      <c r="B35" s="1367">
        <v>2301121</v>
      </c>
      <c r="C35" s="1366">
        <v>5.0999999999999996</v>
      </c>
      <c r="D35" s="1366">
        <v>5.6</v>
      </c>
      <c r="E35" s="1365">
        <v>1733134</v>
      </c>
      <c r="F35" s="1366">
        <v>4.7</v>
      </c>
      <c r="G35" s="1366">
        <v>5.2</v>
      </c>
      <c r="H35" s="1365">
        <v>567987</v>
      </c>
      <c r="I35" s="1366">
        <v>6.7</v>
      </c>
      <c r="J35" s="1366">
        <v>7.5</v>
      </c>
      <c r="K35" s="1365">
        <v>82189</v>
      </c>
      <c r="L35" s="1366">
        <v>5.3</v>
      </c>
      <c r="M35" s="1366">
        <v>5.9</v>
      </c>
      <c r="N35" s="1365">
        <v>63477</v>
      </c>
      <c r="O35" s="1366">
        <v>6.1</v>
      </c>
      <c r="P35" s="1366">
        <v>6.9</v>
      </c>
      <c r="Q35" s="1365">
        <v>64171</v>
      </c>
      <c r="R35" s="1366">
        <v>7.8</v>
      </c>
      <c r="S35" s="1366">
        <v>8.5</v>
      </c>
      <c r="T35" s="1365">
        <v>221084</v>
      </c>
      <c r="U35" s="1366">
        <v>5.0999999999999996</v>
      </c>
      <c r="V35" s="1366">
        <v>5.6</v>
      </c>
      <c r="W35" s="1365">
        <v>34856</v>
      </c>
      <c r="X35" s="1366">
        <v>9.8000000000000007</v>
      </c>
      <c r="Y35" s="1366">
        <v>10.7</v>
      </c>
      <c r="Z35" s="1365">
        <v>634643</v>
      </c>
      <c r="AA35" s="1366">
        <v>6.6</v>
      </c>
      <c r="AB35" s="1366">
        <v>7.2</v>
      </c>
      <c r="AC35" s="1365">
        <v>151679</v>
      </c>
      <c r="AD35" s="1366">
        <v>4.5</v>
      </c>
      <c r="AE35" s="1366">
        <v>5</v>
      </c>
      <c r="AF35" s="1365">
        <v>99059</v>
      </c>
      <c r="AG35" s="1366">
        <v>4.4000000000000004</v>
      </c>
      <c r="AH35" s="1366">
        <v>4.9000000000000004</v>
      </c>
      <c r="AI35" s="1365">
        <v>32094</v>
      </c>
      <c r="AJ35" s="1366">
        <v>6</v>
      </c>
      <c r="AK35" s="1366">
        <v>6.6</v>
      </c>
      <c r="AL35" s="1365">
        <v>193063</v>
      </c>
      <c r="AM35" s="1366">
        <v>3.1</v>
      </c>
      <c r="AN35" s="1366">
        <v>3.4</v>
      </c>
      <c r="AO35" s="1365">
        <v>220990</v>
      </c>
      <c r="AP35" s="1366">
        <v>3</v>
      </c>
      <c r="AQ35" s="1366">
        <v>3.3</v>
      </c>
      <c r="AR35" s="1365">
        <v>150700</v>
      </c>
      <c r="AS35" s="1366">
        <v>7.8</v>
      </c>
      <c r="AT35" s="1366">
        <v>9.1</v>
      </c>
      <c r="AU35" s="1365">
        <v>81461</v>
      </c>
      <c r="AV35" s="1366">
        <v>6.1</v>
      </c>
      <c r="AW35" s="1366">
        <v>6.8</v>
      </c>
      <c r="AX35" s="1365">
        <v>86025</v>
      </c>
      <c r="AY35" s="1366">
        <v>7.6</v>
      </c>
      <c r="AZ35" s="1366">
        <v>8.1999999999999993</v>
      </c>
      <c r="BA35" s="1365">
        <v>62099</v>
      </c>
      <c r="BB35" s="1366">
        <v>5.5</v>
      </c>
      <c r="BC35" s="1366">
        <v>6</v>
      </c>
      <c r="BD35" s="1365">
        <v>123531</v>
      </c>
      <c r="BE35" s="1366">
        <v>5.8</v>
      </c>
      <c r="BF35" s="1369">
        <v>6.5</v>
      </c>
    </row>
    <row r="36" spans="1:58">
      <c r="A36" s="1368" t="s">
        <v>445</v>
      </c>
      <c r="B36" s="1367">
        <v>2228876</v>
      </c>
      <c r="C36" s="1366">
        <v>4.9000000000000004</v>
      </c>
      <c r="D36" s="1366">
        <v>5.5</v>
      </c>
      <c r="E36" s="1365">
        <v>1687593</v>
      </c>
      <c r="F36" s="1366">
        <v>4.5999999999999996</v>
      </c>
      <c r="G36" s="1366">
        <v>5.0999999999999996</v>
      </c>
      <c r="H36" s="1365">
        <v>541283</v>
      </c>
      <c r="I36" s="1366">
        <v>6.4</v>
      </c>
      <c r="J36" s="1366">
        <v>7.1</v>
      </c>
      <c r="K36" s="1365">
        <v>78658</v>
      </c>
      <c r="L36" s="1366">
        <v>5</v>
      </c>
      <c r="M36" s="1366">
        <v>5.6</v>
      </c>
      <c r="N36" s="1365">
        <v>62755</v>
      </c>
      <c r="O36" s="1366">
        <v>6</v>
      </c>
      <c r="P36" s="1366">
        <v>6.8</v>
      </c>
      <c r="Q36" s="1365">
        <v>58615</v>
      </c>
      <c r="R36" s="1366">
        <v>7.1</v>
      </c>
      <c r="S36" s="1366">
        <v>7.8</v>
      </c>
      <c r="T36" s="1365">
        <v>215025</v>
      </c>
      <c r="U36" s="1366">
        <v>5</v>
      </c>
      <c r="V36" s="1366">
        <v>5.5</v>
      </c>
      <c r="W36" s="1365">
        <v>34818</v>
      </c>
      <c r="X36" s="1366">
        <v>9.6999999999999993</v>
      </c>
      <c r="Y36" s="1366">
        <v>10.7</v>
      </c>
      <c r="Z36" s="1365">
        <v>627330</v>
      </c>
      <c r="AA36" s="1366">
        <v>6.5</v>
      </c>
      <c r="AB36" s="1366">
        <v>7.1</v>
      </c>
      <c r="AC36" s="1365">
        <v>148449</v>
      </c>
      <c r="AD36" s="1366">
        <v>4.4000000000000004</v>
      </c>
      <c r="AE36" s="1366">
        <v>4.9000000000000004</v>
      </c>
      <c r="AF36" s="1365">
        <v>96055</v>
      </c>
      <c r="AG36" s="1366">
        <v>4.3</v>
      </c>
      <c r="AH36" s="1366">
        <v>4.7</v>
      </c>
      <c r="AI36" s="1365">
        <v>31738</v>
      </c>
      <c r="AJ36" s="1366">
        <v>6</v>
      </c>
      <c r="AK36" s="1366">
        <v>6.5</v>
      </c>
      <c r="AL36" s="1365">
        <v>188657</v>
      </c>
      <c r="AM36" s="1366">
        <v>3.1</v>
      </c>
      <c r="AN36" s="1366">
        <v>3.4</v>
      </c>
      <c r="AO36" s="1365">
        <v>204108</v>
      </c>
      <c r="AP36" s="1366">
        <v>2.8</v>
      </c>
      <c r="AQ36" s="1366">
        <v>3.1</v>
      </c>
      <c r="AR36" s="1365">
        <v>148814</v>
      </c>
      <c r="AS36" s="1366">
        <v>7.7</v>
      </c>
      <c r="AT36" s="1366">
        <v>9</v>
      </c>
      <c r="AU36" s="1365">
        <v>76710</v>
      </c>
      <c r="AV36" s="1366">
        <v>5.8</v>
      </c>
      <c r="AW36" s="1366">
        <v>6.4</v>
      </c>
      <c r="AX36" s="1365">
        <v>80891</v>
      </c>
      <c r="AY36" s="1366">
        <v>7.1</v>
      </c>
      <c r="AZ36" s="1366">
        <v>7.7</v>
      </c>
      <c r="BA36" s="1365">
        <v>59250</v>
      </c>
      <c r="BB36" s="1366">
        <v>5.2</v>
      </c>
      <c r="BC36" s="1366">
        <v>5.7</v>
      </c>
      <c r="BD36" s="1365">
        <v>117003</v>
      </c>
      <c r="BE36" s="1366">
        <v>5.5</v>
      </c>
      <c r="BF36" s="1369">
        <v>6.1</v>
      </c>
    </row>
    <row r="37" spans="1:58">
      <c r="A37" s="1368" t="s">
        <v>446</v>
      </c>
      <c r="B37" s="1367">
        <v>2235969</v>
      </c>
      <c r="C37" s="1366">
        <v>4.9000000000000004</v>
      </c>
      <c r="D37" s="1366">
        <v>5.4</v>
      </c>
      <c r="E37" s="1365">
        <v>1698282</v>
      </c>
      <c r="F37" s="1366">
        <v>4.5999999999999996</v>
      </c>
      <c r="G37" s="1366">
        <v>5</v>
      </c>
      <c r="H37" s="1365">
        <v>537687</v>
      </c>
      <c r="I37" s="1366">
        <v>6.3</v>
      </c>
      <c r="J37" s="1366">
        <v>7</v>
      </c>
      <c r="K37" s="1365">
        <v>78496</v>
      </c>
      <c r="L37" s="1366">
        <v>5</v>
      </c>
      <c r="M37" s="1366">
        <v>5.5</v>
      </c>
      <c r="N37" s="1365">
        <v>64672</v>
      </c>
      <c r="O37" s="1366">
        <v>6.1</v>
      </c>
      <c r="P37" s="1366">
        <v>6.9</v>
      </c>
      <c r="Q37" s="1365">
        <v>56388</v>
      </c>
      <c r="R37" s="1366">
        <v>6.9</v>
      </c>
      <c r="S37" s="1366">
        <v>7.4</v>
      </c>
      <c r="T37" s="1365">
        <v>215563</v>
      </c>
      <c r="U37" s="1366">
        <v>5</v>
      </c>
      <c r="V37" s="1366">
        <v>5.4</v>
      </c>
      <c r="W37" s="1365">
        <v>35945</v>
      </c>
      <c r="X37" s="1366">
        <v>10</v>
      </c>
      <c r="Y37" s="1366">
        <v>10.9</v>
      </c>
      <c r="Z37" s="1365">
        <v>633886</v>
      </c>
      <c r="AA37" s="1366">
        <v>6.5</v>
      </c>
      <c r="AB37" s="1366">
        <v>7.1</v>
      </c>
      <c r="AC37" s="1365">
        <v>148930</v>
      </c>
      <c r="AD37" s="1366">
        <v>4.4000000000000004</v>
      </c>
      <c r="AE37" s="1366">
        <v>4.8</v>
      </c>
      <c r="AF37" s="1365">
        <v>95893</v>
      </c>
      <c r="AG37" s="1366">
        <v>4.3</v>
      </c>
      <c r="AH37" s="1366">
        <v>4.7</v>
      </c>
      <c r="AI37" s="1365">
        <v>32365</v>
      </c>
      <c r="AJ37" s="1366">
        <v>6.1</v>
      </c>
      <c r="AK37" s="1366">
        <v>6.6</v>
      </c>
      <c r="AL37" s="1365">
        <v>191306</v>
      </c>
      <c r="AM37" s="1366">
        <v>3.1</v>
      </c>
      <c r="AN37" s="1366">
        <v>3.3</v>
      </c>
      <c r="AO37" s="1365">
        <v>201226</v>
      </c>
      <c r="AP37" s="1366">
        <v>2.7</v>
      </c>
      <c r="AQ37" s="1366">
        <v>3</v>
      </c>
      <c r="AR37" s="1365">
        <v>153431</v>
      </c>
      <c r="AS37" s="1366">
        <v>7.8</v>
      </c>
      <c r="AT37" s="1366">
        <v>9.1</v>
      </c>
      <c r="AU37" s="1365">
        <v>75594</v>
      </c>
      <c r="AV37" s="1366">
        <v>5.7</v>
      </c>
      <c r="AW37" s="1366">
        <v>6.3</v>
      </c>
      <c r="AX37" s="1365">
        <v>79724</v>
      </c>
      <c r="AY37" s="1366">
        <v>7.1</v>
      </c>
      <c r="AZ37" s="1366">
        <v>7.6</v>
      </c>
      <c r="BA37" s="1365">
        <v>58037</v>
      </c>
      <c r="BB37" s="1366">
        <v>5.2</v>
      </c>
      <c r="BC37" s="1366">
        <v>5.7</v>
      </c>
      <c r="BD37" s="1365">
        <v>114513</v>
      </c>
      <c r="BE37" s="1366">
        <v>5.4</v>
      </c>
      <c r="BF37" s="1369">
        <v>6</v>
      </c>
    </row>
    <row r="38" spans="1:58">
      <c r="A38" s="1368" t="s">
        <v>447</v>
      </c>
      <c r="B38" s="1367">
        <v>2216243</v>
      </c>
      <c r="C38" s="1366">
        <v>4.9000000000000004</v>
      </c>
      <c r="D38" s="1366">
        <v>5.4</v>
      </c>
      <c r="E38" s="1365">
        <v>1687590</v>
      </c>
      <c r="F38" s="1366">
        <v>4.5999999999999996</v>
      </c>
      <c r="G38" s="1366">
        <v>5</v>
      </c>
      <c r="H38" s="1365">
        <v>528653</v>
      </c>
      <c r="I38" s="1366">
        <v>6.2</v>
      </c>
      <c r="J38" s="1366">
        <v>6.9</v>
      </c>
      <c r="K38" s="1365">
        <v>77067</v>
      </c>
      <c r="L38" s="1366">
        <v>4.9000000000000004</v>
      </c>
      <c r="M38" s="1366">
        <v>5.4</v>
      </c>
      <c r="N38" s="1365">
        <v>64691</v>
      </c>
      <c r="O38" s="1366">
        <v>6.1</v>
      </c>
      <c r="P38" s="1366">
        <v>6.9</v>
      </c>
      <c r="Q38" s="1365">
        <v>54880</v>
      </c>
      <c r="R38" s="1366">
        <v>6.7</v>
      </c>
      <c r="S38" s="1366">
        <v>7.2</v>
      </c>
      <c r="T38" s="1365">
        <v>212889</v>
      </c>
      <c r="U38" s="1366">
        <v>4.9000000000000004</v>
      </c>
      <c r="V38" s="1366">
        <v>5.4</v>
      </c>
      <c r="W38" s="1365">
        <v>36049</v>
      </c>
      <c r="X38" s="1366">
        <v>10</v>
      </c>
      <c r="Y38" s="1366">
        <v>10.9</v>
      </c>
      <c r="Z38" s="1365">
        <v>633492</v>
      </c>
      <c r="AA38" s="1366">
        <v>6.5</v>
      </c>
      <c r="AB38" s="1366">
        <v>7.1</v>
      </c>
      <c r="AC38" s="1365">
        <v>147280</v>
      </c>
      <c r="AD38" s="1366">
        <v>4.3</v>
      </c>
      <c r="AE38" s="1366">
        <v>4.8</v>
      </c>
      <c r="AF38" s="1365">
        <v>96163</v>
      </c>
      <c r="AG38" s="1366">
        <v>4.3</v>
      </c>
      <c r="AH38" s="1366">
        <v>4.7</v>
      </c>
      <c r="AI38" s="1365">
        <v>32287</v>
      </c>
      <c r="AJ38" s="1366">
        <v>6</v>
      </c>
      <c r="AK38" s="1366">
        <v>6.6</v>
      </c>
      <c r="AL38" s="1365">
        <v>190159</v>
      </c>
      <c r="AM38" s="1366">
        <v>3</v>
      </c>
      <c r="AN38" s="1366">
        <v>3.3</v>
      </c>
      <c r="AO38" s="1365">
        <v>197513</v>
      </c>
      <c r="AP38" s="1366">
        <v>2.6</v>
      </c>
      <c r="AQ38" s="1366">
        <v>2.9</v>
      </c>
      <c r="AR38" s="1365">
        <v>152615</v>
      </c>
      <c r="AS38" s="1366">
        <v>7.8</v>
      </c>
      <c r="AT38" s="1366">
        <v>9</v>
      </c>
      <c r="AU38" s="1365">
        <v>74356</v>
      </c>
      <c r="AV38" s="1366">
        <v>5.6</v>
      </c>
      <c r="AW38" s="1366">
        <v>6.2</v>
      </c>
      <c r="AX38" s="1365">
        <v>78147</v>
      </c>
      <c r="AY38" s="1366">
        <v>7</v>
      </c>
      <c r="AZ38" s="1366">
        <v>7.5</v>
      </c>
      <c r="BA38" s="1365">
        <v>56748</v>
      </c>
      <c r="BB38" s="1366">
        <v>5.0999999999999996</v>
      </c>
      <c r="BC38" s="1366">
        <v>5.5</v>
      </c>
      <c r="BD38" s="1365">
        <v>111907</v>
      </c>
      <c r="BE38" s="1366">
        <v>5.3</v>
      </c>
      <c r="BF38" s="1369">
        <v>5.8</v>
      </c>
    </row>
    <row r="39" spans="1:58">
      <c r="A39" s="1368" t="s">
        <v>448</v>
      </c>
      <c r="B39" s="1367">
        <v>2275461</v>
      </c>
      <c r="C39" s="1366">
        <v>5</v>
      </c>
      <c r="D39" s="1366">
        <v>5.5</v>
      </c>
      <c r="E39" s="1365">
        <v>1737215</v>
      </c>
      <c r="F39" s="1366">
        <v>4.7</v>
      </c>
      <c r="G39" s="1366">
        <v>5.2</v>
      </c>
      <c r="H39" s="1365">
        <v>538246</v>
      </c>
      <c r="I39" s="1366">
        <v>6.3</v>
      </c>
      <c r="J39" s="1366">
        <v>7</v>
      </c>
      <c r="K39" s="1365">
        <v>80360</v>
      </c>
      <c r="L39" s="1366">
        <v>5.0999999999999996</v>
      </c>
      <c r="M39" s="1366">
        <v>5.7</v>
      </c>
      <c r="N39" s="1365">
        <v>67327</v>
      </c>
      <c r="O39" s="1366">
        <v>6.3</v>
      </c>
      <c r="P39" s="1366">
        <v>7.2</v>
      </c>
      <c r="Q39" s="1365">
        <v>54944</v>
      </c>
      <c r="R39" s="1366">
        <v>6.7</v>
      </c>
      <c r="S39" s="1366">
        <v>7.3</v>
      </c>
      <c r="T39" s="1365">
        <v>222448</v>
      </c>
      <c r="U39" s="1366">
        <v>5.0999999999999996</v>
      </c>
      <c r="V39" s="1366">
        <v>5.6</v>
      </c>
      <c r="W39" s="1365">
        <v>36803</v>
      </c>
      <c r="X39" s="1366">
        <v>10.199999999999999</v>
      </c>
      <c r="Y39" s="1366">
        <v>11.1</v>
      </c>
      <c r="Z39" s="1365">
        <v>645910</v>
      </c>
      <c r="AA39" s="1366">
        <v>6.6</v>
      </c>
      <c r="AB39" s="1366">
        <v>7.3</v>
      </c>
      <c r="AC39" s="1365">
        <v>153144</v>
      </c>
      <c r="AD39" s="1366">
        <v>4.5</v>
      </c>
      <c r="AE39" s="1366">
        <v>5</v>
      </c>
      <c r="AF39" s="1365">
        <v>100627</v>
      </c>
      <c r="AG39" s="1366">
        <v>4.5</v>
      </c>
      <c r="AH39" s="1366">
        <v>4.9000000000000004</v>
      </c>
      <c r="AI39" s="1365">
        <v>34145</v>
      </c>
      <c r="AJ39" s="1366">
        <v>6.4</v>
      </c>
      <c r="AK39" s="1366">
        <v>7</v>
      </c>
      <c r="AL39" s="1365">
        <v>193897</v>
      </c>
      <c r="AM39" s="1366">
        <v>3.1</v>
      </c>
      <c r="AN39" s="1366">
        <v>3.4</v>
      </c>
      <c r="AO39" s="1365">
        <v>202554</v>
      </c>
      <c r="AP39" s="1366">
        <v>2.7</v>
      </c>
      <c r="AQ39" s="1366">
        <v>3</v>
      </c>
      <c r="AR39" s="1365">
        <v>156498</v>
      </c>
      <c r="AS39" s="1366">
        <v>8</v>
      </c>
      <c r="AT39" s="1366">
        <v>9.1999999999999993</v>
      </c>
      <c r="AU39" s="1365">
        <v>75986</v>
      </c>
      <c r="AV39" s="1366">
        <v>5.7</v>
      </c>
      <c r="AW39" s="1366">
        <v>6.3</v>
      </c>
      <c r="AX39" s="1365">
        <v>78961</v>
      </c>
      <c r="AY39" s="1366">
        <v>7</v>
      </c>
      <c r="AZ39" s="1366">
        <v>7.5</v>
      </c>
      <c r="BA39" s="1365">
        <v>58117</v>
      </c>
      <c r="BB39" s="1366">
        <v>5.2</v>
      </c>
      <c r="BC39" s="1366">
        <v>5.7</v>
      </c>
      <c r="BD39" s="1365">
        <v>113740</v>
      </c>
      <c r="BE39" s="1366">
        <v>5.3</v>
      </c>
      <c r="BF39" s="1369">
        <v>5.9</v>
      </c>
    </row>
    <row r="40" spans="1:58">
      <c r="A40" s="1368" t="s">
        <v>440</v>
      </c>
      <c r="B40" s="1367">
        <v>2319408</v>
      </c>
      <c r="C40" s="1366">
        <v>5.0999999999999996</v>
      </c>
      <c r="D40" s="1366">
        <v>5.6</v>
      </c>
      <c r="E40" s="1365">
        <v>1778550</v>
      </c>
      <c r="F40" s="1366">
        <v>4.8</v>
      </c>
      <c r="G40" s="1366">
        <v>5.3</v>
      </c>
      <c r="H40" s="1365">
        <v>540858</v>
      </c>
      <c r="I40" s="1366">
        <v>6.4</v>
      </c>
      <c r="J40" s="1366">
        <v>7.1</v>
      </c>
      <c r="K40" s="1365">
        <v>79277</v>
      </c>
      <c r="L40" s="1366">
        <v>5</v>
      </c>
      <c r="M40" s="1366">
        <v>5.6</v>
      </c>
      <c r="N40" s="1365">
        <v>66673</v>
      </c>
      <c r="O40" s="1366">
        <v>6.3</v>
      </c>
      <c r="P40" s="1366">
        <v>7.1</v>
      </c>
      <c r="Q40" s="1365">
        <v>55085</v>
      </c>
      <c r="R40" s="1366">
        <v>6.7</v>
      </c>
      <c r="S40" s="1366">
        <v>7.3</v>
      </c>
      <c r="T40" s="1365">
        <v>224027</v>
      </c>
      <c r="U40" s="1366">
        <v>5.2</v>
      </c>
      <c r="V40" s="1366">
        <v>5.6</v>
      </c>
      <c r="W40" s="1365">
        <v>37171</v>
      </c>
      <c r="X40" s="1366">
        <v>10.3</v>
      </c>
      <c r="Y40" s="1366">
        <v>11.3</v>
      </c>
      <c r="Z40" s="1365">
        <v>656657</v>
      </c>
      <c r="AA40" s="1366">
        <v>6.7</v>
      </c>
      <c r="AB40" s="1366">
        <v>7.4</v>
      </c>
      <c r="AC40" s="1365">
        <v>152409</v>
      </c>
      <c r="AD40" s="1366">
        <v>4.5</v>
      </c>
      <c r="AE40" s="1366">
        <v>4.9000000000000004</v>
      </c>
      <c r="AF40" s="1365">
        <v>99584</v>
      </c>
      <c r="AG40" s="1366">
        <v>4.4000000000000004</v>
      </c>
      <c r="AH40" s="1366">
        <v>4.9000000000000004</v>
      </c>
      <c r="AI40" s="1365">
        <v>33954</v>
      </c>
      <c r="AJ40" s="1366">
        <v>6.4</v>
      </c>
      <c r="AK40" s="1366">
        <v>6.9</v>
      </c>
      <c r="AL40" s="1365">
        <v>209616</v>
      </c>
      <c r="AM40" s="1366">
        <v>3.3</v>
      </c>
      <c r="AN40" s="1366">
        <v>3.7</v>
      </c>
      <c r="AO40" s="1365">
        <v>219182</v>
      </c>
      <c r="AP40" s="1366">
        <v>2.9</v>
      </c>
      <c r="AQ40" s="1366">
        <v>3.2</v>
      </c>
      <c r="AR40" s="1365">
        <v>156248</v>
      </c>
      <c r="AS40" s="1366">
        <v>8</v>
      </c>
      <c r="AT40" s="1366">
        <v>9.1999999999999993</v>
      </c>
      <c r="AU40" s="1365">
        <v>74976</v>
      </c>
      <c r="AV40" s="1366">
        <v>5.6</v>
      </c>
      <c r="AW40" s="1366">
        <v>6.2</v>
      </c>
      <c r="AX40" s="1365">
        <v>79929</v>
      </c>
      <c r="AY40" s="1366">
        <v>7.1</v>
      </c>
      <c r="AZ40" s="1366">
        <v>7.6</v>
      </c>
      <c r="BA40" s="1365">
        <v>59272</v>
      </c>
      <c r="BB40" s="1366">
        <v>5.3</v>
      </c>
      <c r="BC40" s="1366">
        <v>5.8</v>
      </c>
      <c r="BD40" s="1365">
        <v>115348</v>
      </c>
      <c r="BE40" s="1366">
        <v>5.4</v>
      </c>
      <c r="BF40" s="1369">
        <v>6</v>
      </c>
    </row>
    <row r="41" spans="1:58">
      <c r="A41" s="1368" t="s">
        <v>438</v>
      </c>
      <c r="B41" s="1367">
        <v>2234030</v>
      </c>
      <c r="C41" s="1366">
        <v>4.9000000000000004</v>
      </c>
      <c r="D41" s="1366">
        <v>5.4</v>
      </c>
      <c r="E41" s="1365">
        <v>1712542</v>
      </c>
      <c r="F41" s="1366">
        <v>4.5999999999999996</v>
      </c>
      <c r="G41" s="1366">
        <v>5.0999999999999996</v>
      </c>
      <c r="H41" s="1365">
        <v>521488</v>
      </c>
      <c r="I41" s="1366">
        <v>6.1</v>
      </c>
      <c r="J41" s="1366">
        <v>6.8</v>
      </c>
      <c r="K41" s="1365">
        <v>76296</v>
      </c>
      <c r="L41" s="1366">
        <v>4.8</v>
      </c>
      <c r="M41" s="1366">
        <v>5.4</v>
      </c>
      <c r="N41" s="1365">
        <v>64593</v>
      </c>
      <c r="O41" s="1366">
        <v>6.1</v>
      </c>
      <c r="P41" s="1366">
        <v>6.9</v>
      </c>
      <c r="Q41" s="1365">
        <v>53149</v>
      </c>
      <c r="R41" s="1366">
        <v>6.5</v>
      </c>
      <c r="S41" s="1366">
        <v>7</v>
      </c>
      <c r="T41" s="1365">
        <v>212807</v>
      </c>
      <c r="U41" s="1366">
        <v>4.9000000000000004</v>
      </c>
      <c r="V41" s="1366">
        <v>5.4</v>
      </c>
      <c r="W41" s="1365">
        <v>35993</v>
      </c>
      <c r="X41" s="1366">
        <v>10</v>
      </c>
      <c r="Y41" s="1366">
        <v>10.9</v>
      </c>
      <c r="Z41" s="1365">
        <v>635034</v>
      </c>
      <c r="AA41" s="1366">
        <v>6.5</v>
      </c>
      <c r="AB41" s="1366">
        <v>7.1</v>
      </c>
      <c r="AC41" s="1365">
        <v>146752</v>
      </c>
      <c r="AD41" s="1366">
        <v>4.3</v>
      </c>
      <c r="AE41" s="1366">
        <v>4.8</v>
      </c>
      <c r="AF41" s="1365">
        <v>95480</v>
      </c>
      <c r="AG41" s="1366">
        <v>4.2</v>
      </c>
      <c r="AH41" s="1366">
        <v>4.7</v>
      </c>
      <c r="AI41" s="1365">
        <v>33343</v>
      </c>
      <c r="AJ41" s="1366">
        <v>6.2</v>
      </c>
      <c r="AK41" s="1366">
        <v>6.8</v>
      </c>
      <c r="AL41" s="1365">
        <v>202775</v>
      </c>
      <c r="AM41" s="1366">
        <v>3.2</v>
      </c>
      <c r="AN41" s="1366">
        <v>3.5</v>
      </c>
      <c r="AO41" s="1365">
        <v>209469</v>
      </c>
      <c r="AP41" s="1366">
        <v>2.8</v>
      </c>
      <c r="AQ41" s="1366">
        <v>3.1</v>
      </c>
      <c r="AR41" s="1365">
        <v>152366</v>
      </c>
      <c r="AS41" s="1366">
        <v>7.8</v>
      </c>
      <c r="AT41" s="1366">
        <v>9</v>
      </c>
      <c r="AU41" s="1365">
        <v>72788</v>
      </c>
      <c r="AV41" s="1366">
        <v>5.5</v>
      </c>
      <c r="AW41" s="1366">
        <v>6</v>
      </c>
      <c r="AX41" s="1365">
        <v>75760</v>
      </c>
      <c r="AY41" s="1366">
        <v>6.7</v>
      </c>
      <c r="AZ41" s="1366">
        <v>7.2</v>
      </c>
      <c r="BA41" s="1365">
        <v>56574</v>
      </c>
      <c r="BB41" s="1366">
        <v>5.0999999999999996</v>
      </c>
      <c r="BC41" s="1366">
        <v>5.5</v>
      </c>
      <c r="BD41" s="1365">
        <v>110851</v>
      </c>
      <c r="BE41" s="1366">
        <v>5.2</v>
      </c>
      <c r="BF41" s="1369">
        <v>5.8</v>
      </c>
    </row>
    <row r="42" spans="1:58">
      <c r="A42" s="1368" t="s">
        <v>449</v>
      </c>
      <c r="B42" s="1367">
        <v>2204090</v>
      </c>
      <c r="C42" s="1366">
        <v>4.8</v>
      </c>
      <c r="D42" s="1366">
        <v>5.3</v>
      </c>
      <c r="E42" s="1365">
        <v>1686110</v>
      </c>
      <c r="F42" s="1366">
        <v>4.5999999999999996</v>
      </c>
      <c r="G42" s="1366">
        <v>5</v>
      </c>
      <c r="H42" s="1365">
        <v>517980</v>
      </c>
      <c r="I42" s="1366">
        <v>6.1</v>
      </c>
      <c r="J42" s="1366">
        <v>6.8</v>
      </c>
      <c r="K42" s="1365">
        <v>76237</v>
      </c>
      <c r="L42" s="1366">
        <v>4.8</v>
      </c>
      <c r="M42" s="1366">
        <v>5.4</v>
      </c>
      <c r="N42" s="1365">
        <v>64377</v>
      </c>
      <c r="O42" s="1366">
        <v>6.1</v>
      </c>
      <c r="P42" s="1366">
        <v>6.9</v>
      </c>
      <c r="Q42" s="1365">
        <v>53474</v>
      </c>
      <c r="R42" s="1366">
        <v>6.5</v>
      </c>
      <c r="S42" s="1366">
        <v>7.1</v>
      </c>
      <c r="T42" s="1365">
        <v>210144</v>
      </c>
      <c r="U42" s="1366">
        <v>4.8</v>
      </c>
      <c r="V42" s="1366">
        <v>5.3</v>
      </c>
      <c r="W42" s="1365">
        <v>36015</v>
      </c>
      <c r="X42" s="1366">
        <v>10</v>
      </c>
      <c r="Y42" s="1366">
        <v>10.9</v>
      </c>
      <c r="Z42" s="1365">
        <v>626191</v>
      </c>
      <c r="AA42" s="1366">
        <v>6.4</v>
      </c>
      <c r="AB42" s="1366">
        <v>7</v>
      </c>
      <c r="AC42" s="1365">
        <v>146519</v>
      </c>
      <c r="AD42" s="1366">
        <v>4.3</v>
      </c>
      <c r="AE42" s="1366">
        <v>4.7</v>
      </c>
      <c r="AF42" s="1365">
        <v>94651</v>
      </c>
      <c r="AG42" s="1366">
        <v>4.2</v>
      </c>
      <c r="AH42" s="1366">
        <v>4.5999999999999996</v>
      </c>
      <c r="AI42" s="1365">
        <v>33260</v>
      </c>
      <c r="AJ42" s="1366">
        <v>6.2</v>
      </c>
      <c r="AK42" s="1366">
        <v>6.8</v>
      </c>
      <c r="AL42" s="1365">
        <v>198200</v>
      </c>
      <c r="AM42" s="1366">
        <v>3.2</v>
      </c>
      <c r="AN42" s="1366">
        <v>3.5</v>
      </c>
      <c r="AO42" s="1365">
        <v>200516</v>
      </c>
      <c r="AP42" s="1366">
        <v>2.7</v>
      </c>
      <c r="AQ42" s="1366">
        <v>3</v>
      </c>
      <c r="AR42" s="1365">
        <v>152289</v>
      </c>
      <c r="AS42" s="1366">
        <v>7.8</v>
      </c>
      <c r="AT42" s="1366">
        <v>9</v>
      </c>
      <c r="AU42" s="1365">
        <v>72381</v>
      </c>
      <c r="AV42" s="1366">
        <v>5.4</v>
      </c>
      <c r="AW42" s="1366">
        <v>6</v>
      </c>
      <c r="AX42" s="1365">
        <v>74898</v>
      </c>
      <c r="AY42" s="1366">
        <v>6.7</v>
      </c>
      <c r="AZ42" s="1366">
        <v>7.1</v>
      </c>
      <c r="BA42" s="1365">
        <v>55814</v>
      </c>
      <c r="BB42" s="1366">
        <v>5</v>
      </c>
      <c r="BC42" s="1366">
        <v>5.4</v>
      </c>
      <c r="BD42" s="1365">
        <v>109124</v>
      </c>
      <c r="BE42" s="1366">
        <v>5.0999999999999996</v>
      </c>
      <c r="BF42" s="1369">
        <v>5.7</v>
      </c>
    </row>
    <row r="43" spans="1:58">
      <c r="A43" s="1368" t="s">
        <v>450</v>
      </c>
      <c r="B43" s="1367">
        <v>2179999</v>
      </c>
      <c r="C43" s="1366">
        <v>4.8</v>
      </c>
      <c r="D43" s="1366">
        <v>5.3</v>
      </c>
      <c r="E43" s="1365">
        <v>1667208</v>
      </c>
      <c r="F43" s="1366">
        <v>4.5</v>
      </c>
      <c r="G43" s="1366">
        <v>5</v>
      </c>
      <c r="H43" s="1365">
        <v>512791</v>
      </c>
      <c r="I43" s="1366">
        <v>6</v>
      </c>
      <c r="J43" s="1366">
        <v>6.7</v>
      </c>
      <c r="K43" s="1365">
        <v>76681</v>
      </c>
      <c r="L43" s="1366">
        <v>4.9000000000000004</v>
      </c>
      <c r="M43" s="1366">
        <v>5.4</v>
      </c>
      <c r="N43" s="1365">
        <v>63874</v>
      </c>
      <c r="O43" s="1366">
        <v>6</v>
      </c>
      <c r="P43" s="1366">
        <v>6.8</v>
      </c>
      <c r="Q43" s="1365">
        <v>55069</v>
      </c>
      <c r="R43" s="1366">
        <v>6.7</v>
      </c>
      <c r="S43" s="1366">
        <v>7.3</v>
      </c>
      <c r="T43" s="1365">
        <v>207789</v>
      </c>
      <c r="U43" s="1366">
        <v>4.8</v>
      </c>
      <c r="V43" s="1366">
        <v>5.2</v>
      </c>
      <c r="W43" s="1365">
        <v>35206</v>
      </c>
      <c r="X43" s="1366">
        <v>9.8000000000000007</v>
      </c>
      <c r="Y43" s="1366">
        <v>10.7</v>
      </c>
      <c r="Z43" s="1365">
        <v>618159</v>
      </c>
      <c r="AA43" s="1366">
        <v>6.4</v>
      </c>
      <c r="AB43" s="1366">
        <v>6.9</v>
      </c>
      <c r="AC43" s="1365">
        <v>143340</v>
      </c>
      <c r="AD43" s="1366">
        <v>4.2</v>
      </c>
      <c r="AE43" s="1366">
        <v>4.5999999999999996</v>
      </c>
      <c r="AF43" s="1365">
        <v>93616</v>
      </c>
      <c r="AG43" s="1366">
        <v>4.2</v>
      </c>
      <c r="AH43" s="1366">
        <v>4.5999999999999996</v>
      </c>
      <c r="AI43" s="1365">
        <v>32309</v>
      </c>
      <c r="AJ43" s="1366">
        <v>6</v>
      </c>
      <c r="AK43" s="1366">
        <v>6.6</v>
      </c>
      <c r="AL43" s="1365">
        <v>197084</v>
      </c>
      <c r="AM43" s="1366">
        <v>3.1</v>
      </c>
      <c r="AN43" s="1366">
        <v>3.4</v>
      </c>
      <c r="AO43" s="1365">
        <v>199150</v>
      </c>
      <c r="AP43" s="1366">
        <v>2.7</v>
      </c>
      <c r="AQ43" s="1366">
        <v>3</v>
      </c>
      <c r="AR43" s="1365">
        <v>148775</v>
      </c>
      <c r="AS43" s="1366">
        <v>7.6</v>
      </c>
      <c r="AT43" s="1366">
        <v>8.8000000000000007</v>
      </c>
      <c r="AU43" s="1365">
        <v>72074</v>
      </c>
      <c r="AV43" s="1366">
        <v>5.4</v>
      </c>
      <c r="AW43" s="1366">
        <v>6</v>
      </c>
      <c r="AX43" s="1365">
        <v>74400</v>
      </c>
      <c r="AY43" s="1366">
        <v>6.6</v>
      </c>
      <c r="AZ43" s="1366">
        <v>7.1</v>
      </c>
      <c r="BA43" s="1365">
        <v>55153</v>
      </c>
      <c r="BB43" s="1366">
        <v>4.9000000000000004</v>
      </c>
      <c r="BC43" s="1366">
        <v>5.4</v>
      </c>
      <c r="BD43" s="1365">
        <v>107320</v>
      </c>
      <c r="BE43" s="1366">
        <v>5</v>
      </c>
      <c r="BF43" s="1369">
        <v>5.6</v>
      </c>
    </row>
    <row r="44" spans="1:58">
      <c r="A44" s="1368" t="s">
        <v>556</v>
      </c>
      <c r="B44" s="1367">
        <v>2227159</v>
      </c>
      <c r="C44" s="1366">
        <v>4.9000000000000004</v>
      </c>
      <c r="D44" s="1366">
        <v>5.4</v>
      </c>
      <c r="E44" s="1365">
        <v>1700480</v>
      </c>
      <c r="F44" s="1366">
        <v>4.5999999999999996</v>
      </c>
      <c r="G44" s="1366">
        <v>5.0999999999999996</v>
      </c>
      <c r="H44" s="1365">
        <v>526679</v>
      </c>
      <c r="I44" s="1366">
        <v>6.2</v>
      </c>
      <c r="J44" s="1366">
        <v>6.9</v>
      </c>
      <c r="K44" s="1365">
        <v>79003</v>
      </c>
      <c r="L44" s="1366">
        <v>5</v>
      </c>
      <c r="M44" s="1366">
        <v>5.6</v>
      </c>
      <c r="N44" s="1365">
        <v>64075</v>
      </c>
      <c r="O44" s="1366">
        <v>6</v>
      </c>
      <c r="P44" s="1366">
        <v>6.9</v>
      </c>
      <c r="Q44" s="1365">
        <v>58097</v>
      </c>
      <c r="R44" s="1366">
        <v>7.1</v>
      </c>
      <c r="S44" s="1366">
        <v>7.7</v>
      </c>
      <c r="T44" s="1365">
        <v>212378</v>
      </c>
      <c r="U44" s="1366">
        <v>4.9000000000000004</v>
      </c>
      <c r="V44" s="1366">
        <v>5.3</v>
      </c>
      <c r="W44" s="1365">
        <v>35291</v>
      </c>
      <c r="X44" s="1366">
        <v>9.8000000000000007</v>
      </c>
      <c r="Y44" s="1366">
        <v>10.7</v>
      </c>
      <c r="Z44" s="1365">
        <v>624359</v>
      </c>
      <c r="AA44" s="1366">
        <v>6.4</v>
      </c>
      <c r="AB44" s="1366">
        <v>7</v>
      </c>
      <c r="AC44" s="1365">
        <v>146699</v>
      </c>
      <c r="AD44" s="1366">
        <v>4.3</v>
      </c>
      <c r="AE44" s="1366">
        <v>4.7</v>
      </c>
      <c r="AF44" s="1365">
        <v>96403</v>
      </c>
      <c r="AG44" s="1366">
        <v>4.3</v>
      </c>
      <c r="AH44" s="1366">
        <v>4.7</v>
      </c>
      <c r="AI44" s="1365">
        <v>32996</v>
      </c>
      <c r="AJ44" s="1366">
        <v>6.2</v>
      </c>
      <c r="AK44" s="1366">
        <v>6.7</v>
      </c>
      <c r="AL44" s="1365">
        <v>200855</v>
      </c>
      <c r="AM44" s="1366">
        <v>3.2</v>
      </c>
      <c r="AN44" s="1366">
        <v>3.5</v>
      </c>
      <c r="AO44" s="1365">
        <v>208421</v>
      </c>
      <c r="AP44" s="1366">
        <v>2.8</v>
      </c>
      <c r="AQ44" s="1366">
        <v>3.1</v>
      </c>
      <c r="AR44" s="1365">
        <v>150150</v>
      </c>
      <c r="AS44" s="1366">
        <v>7.7</v>
      </c>
      <c r="AT44" s="1366">
        <v>8.9</v>
      </c>
      <c r="AU44" s="1365">
        <v>73372</v>
      </c>
      <c r="AV44" s="1366">
        <v>5.5</v>
      </c>
      <c r="AW44" s="1366">
        <v>6.1</v>
      </c>
      <c r="AX44" s="1365">
        <v>77735</v>
      </c>
      <c r="AY44" s="1366">
        <v>6.9</v>
      </c>
      <c r="AZ44" s="1366">
        <v>7.4</v>
      </c>
      <c r="BA44" s="1365">
        <v>56701</v>
      </c>
      <c r="BB44" s="1366">
        <v>5.0999999999999996</v>
      </c>
      <c r="BC44" s="1366">
        <v>5.5</v>
      </c>
      <c r="BD44" s="1365">
        <v>110624</v>
      </c>
      <c r="BE44" s="1366">
        <v>5.2</v>
      </c>
      <c r="BF44" s="1369">
        <v>5.8</v>
      </c>
    </row>
    <row r="45" spans="1:58">
      <c r="A45" s="1368" t="s">
        <v>519</v>
      </c>
      <c r="B45" s="1367">
        <v>2425523</v>
      </c>
      <c r="C45" s="1366">
        <v>5.3</v>
      </c>
      <c r="D45" s="1366">
        <v>5.9</v>
      </c>
      <c r="E45" s="1365">
        <v>1852643</v>
      </c>
      <c r="F45" s="1366">
        <v>5</v>
      </c>
      <c r="G45" s="1366">
        <v>5.5</v>
      </c>
      <c r="H45" s="1365">
        <v>572880</v>
      </c>
      <c r="I45" s="1366">
        <v>6.8</v>
      </c>
      <c r="J45" s="1366">
        <v>7.5</v>
      </c>
      <c r="K45" s="1365">
        <v>85827</v>
      </c>
      <c r="L45" s="1366">
        <v>5.4</v>
      </c>
      <c r="M45" s="1366">
        <v>6.1</v>
      </c>
      <c r="N45" s="1365">
        <v>68161</v>
      </c>
      <c r="O45" s="1366">
        <v>6.4</v>
      </c>
      <c r="P45" s="1366">
        <v>7.3</v>
      </c>
      <c r="Q45" s="1365">
        <v>63471</v>
      </c>
      <c r="R45" s="1366">
        <v>7.7</v>
      </c>
      <c r="S45" s="1366">
        <v>8.4</v>
      </c>
      <c r="T45" s="1365">
        <v>230000</v>
      </c>
      <c r="U45" s="1366">
        <v>5.3</v>
      </c>
      <c r="V45" s="1366">
        <v>5.8</v>
      </c>
      <c r="W45" s="1365">
        <v>37137</v>
      </c>
      <c r="X45" s="1366">
        <v>10.3</v>
      </c>
      <c r="Y45" s="1366">
        <v>11.2</v>
      </c>
      <c r="Z45" s="1365">
        <v>659619</v>
      </c>
      <c r="AA45" s="1366">
        <v>6.8</v>
      </c>
      <c r="AB45" s="1366">
        <v>7.4</v>
      </c>
      <c r="AC45" s="1365">
        <v>159848</v>
      </c>
      <c r="AD45" s="1366">
        <v>4.7</v>
      </c>
      <c r="AE45" s="1366">
        <v>5.2</v>
      </c>
      <c r="AF45" s="1365">
        <v>106830</v>
      </c>
      <c r="AG45" s="1366">
        <v>4.7</v>
      </c>
      <c r="AH45" s="1366">
        <v>5.2</v>
      </c>
      <c r="AI45" s="1365">
        <v>35196</v>
      </c>
      <c r="AJ45" s="1366">
        <v>6.6</v>
      </c>
      <c r="AK45" s="1366">
        <v>7.2</v>
      </c>
      <c r="AL45" s="1365">
        <v>220523</v>
      </c>
      <c r="AM45" s="1366">
        <v>3.5</v>
      </c>
      <c r="AN45" s="1366">
        <v>3.9</v>
      </c>
      <c r="AO45" s="1365">
        <v>249502</v>
      </c>
      <c r="AP45" s="1366">
        <v>3.3</v>
      </c>
      <c r="AQ45" s="1366">
        <v>3.7</v>
      </c>
      <c r="AR45" s="1365">
        <v>159882</v>
      </c>
      <c r="AS45" s="1366">
        <v>8.1999999999999993</v>
      </c>
      <c r="AT45" s="1366">
        <v>9.4</v>
      </c>
      <c r="AU45" s="1365">
        <v>80119</v>
      </c>
      <c r="AV45" s="1366">
        <v>6</v>
      </c>
      <c r="AW45" s="1366">
        <v>6.6</v>
      </c>
      <c r="AX45" s="1365">
        <v>85125</v>
      </c>
      <c r="AY45" s="1366">
        <v>7.6</v>
      </c>
      <c r="AZ45" s="1366">
        <v>8.1</v>
      </c>
      <c r="BA45" s="1365">
        <v>63331</v>
      </c>
      <c r="BB45" s="1366">
        <v>5.7</v>
      </c>
      <c r="BC45" s="1366">
        <v>6.2</v>
      </c>
      <c r="BD45" s="1365">
        <v>120952</v>
      </c>
      <c r="BE45" s="1366">
        <v>5.7</v>
      </c>
      <c r="BF45" s="1369">
        <v>6.3</v>
      </c>
    </row>
    <row r="46" spans="1:58">
      <c r="A46" s="1368" t="s">
        <v>518</v>
      </c>
      <c r="B46" s="1367">
        <v>2395604</v>
      </c>
      <c r="C46" s="1366">
        <v>5.3</v>
      </c>
      <c r="D46" s="1366">
        <v>5.8</v>
      </c>
      <c r="E46" s="1365">
        <v>1831423</v>
      </c>
      <c r="F46" s="1366">
        <v>4.9000000000000004</v>
      </c>
      <c r="G46" s="1366">
        <v>5.4</v>
      </c>
      <c r="H46" s="1365">
        <v>564181</v>
      </c>
      <c r="I46" s="1366">
        <v>6.6</v>
      </c>
      <c r="J46" s="1366">
        <v>7.4</v>
      </c>
      <c r="K46" s="1365">
        <v>85007</v>
      </c>
      <c r="L46" s="1366">
        <v>5.4</v>
      </c>
      <c r="M46" s="1366">
        <v>6</v>
      </c>
      <c r="N46" s="1365">
        <v>67710</v>
      </c>
      <c r="O46" s="1366">
        <v>6.4</v>
      </c>
      <c r="P46" s="1366">
        <v>7.2</v>
      </c>
      <c r="Q46" s="1365">
        <v>62716</v>
      </c>
      <c r="R46" s="1366">
        <v>7.6</v>
      </c>
      <c r="S46" s="1366">
        <v>8.3000000000000007</v>
      </c>
      <c r="T46" s="1365">
        <v>227926</v>
      </c>
      <c r="U46" s="1366">
        <v>5.3</v>
      </c>
      <c r="V46" s="1366">
        <v>5.7</v>
      </c>
      <c r="W46" s="1365">
        <v>36700</v>
      </c>
      <c r="X46" s="1366">
        <v>10.199999999999999</v>
      </c>
      <c r="Y46" s="1366">
        <v>11.1</v>
      </c>
      <c r="Z46" s="1365">
        <v>654720</v>
      </c>
      <c r="AA46" s="1366">
        <v>6.7</v>
      </c>
      <c r="AB46" s="1366">
        <v>7.4</v>
      </c>
      <c r="AC46" s="1365">
        <v>157468</v>
      </c>
      <c r="AD46" s="1366">
        <v>4.5999999999999996</v>
      </c>
      <c r="AE46" s="1366">
        <v>5.0999999999999996</v>
      </c>
      <c r="AF46" s="1365">
        <v>105642</v>
      </c>
      <c r="AG46" s="1366">
        <v>4.7</v>
      </c>
      <c r="AH46" s="1366">
        <v>5.2</v>
      </c>
      <c r="AI46" s="1365">
        <v>34944</v>
      </c>
      <c r="AJ46" s="1366">
        <v>6.5</v>
      </c>
      <c r="AK46" s="1366">
        <v>7.1</v>
      </c>
      <c r="AL46" s="1365">
        <v>217520</v>
      </c>
      <c r="AM46" s="1366">
        <v>3.5</v>
      </c>
      <c r="AN46" s="1366">
        <v>3.8</v>
      </c>
      <c r="AO46" s="1365">
        <v>243786</v>
      </c>
      <c r="AP46" s="1366">
        <v>3.2</v>
      </c>
      <c r="AQ46" s="1366">
        <v>3.6</v>
      </c>
      <c r="AR46" s="1365">
        <v>156590</v>
      </c>
      <c r="AS46" s="1366">
        <v>8</v>
      </c>
      <c r="AT46" s="1366">
        <v>9.3000000000000007</v>
      </c>
      <c r="AU46" s="1365">
        <v>78700</v>
      </c>
      <c r="AV46" s="1366">
        <v>5.9</v>
      </c>
      <c r="AW46" s="1366">
        <v>6.5</v>
      </c>
      <c r="AX46" s="1365">
        <v>83601</v>
      </c>
      <c r="AY46" s="1366">
        <v>7.4</v>
      </c>
      <c r="AZ46" s="1366">
        <v>8</v>
      </c>
      <c r="BA46" s="1365">
        <v>62824</v>
      </c>
      <c r="BB46" s="1366">
        <v>5.6</v>
      </c>
      <c r="BC46" s="1366">
        <v>6.1</v>
      </c>
      <c r="BD46" s="1365">
        <v>119750</v>
      </c>
      <c r="BE46" s="1366">
        <v>5.6</v>
      </c>
      <c r="BF46" s="1369">
        <v>6.2</v>
      </c>
    </row>
    <row r="47" spans="1:58">
      <c r="A47" s="1368" t="s">
        <v>557</v>
      </c>
      <c r="B47" s="1367">
        <v>2335367</v>
      </c>
      <c r="C47" s="1366">
        <v>5.0999999999999996</v>
      </c>
      <c r="D47" s="1366">
        <v>5.7</v>
      </c>
      <c r="E47" s="1365">
        <v>1788928</v>
      </c>
      <c r="F47" s="1366">
        <v>4.8</v>
      </c>
      <c r="G47" s="1366">
        <v>5.3</v>
      </c>
      <c r="H47" s="1365">
        <v>546439</v>
      </c>
      <c r="I47" s="1366">
        <v>6.4</v>
      </c>
      <c r="J47" s="1366">
        <v>7.1</v>
      </c>
      <c r="K47" s="1365">
        <v>81837</v>
      </c>
      <c r="L47" s="1366">
        <v>5.2</v>
      </c>
      <c r="M47" s="1366">
        <v>5.8</v>
      </c>
      <c r="N47" s="1365">
        <v>66533</v>
      </c>
      <c r="O47" s="1366">
        <v>6.3</v>
      </c>
      <c r="P47" s="1366">
        <v>7.1</v>
      </c>
      <c r="Q47" s="1365">
        <v>59686</v>
      </c>
      <c r="R47" s="1366">
        <v>7.3</v>
      </c>
      <c r="S47" s="1366">
        <v>7.9</v>
      </c>
      <c r="T47" s="1365">
        <v>220490</v>
      </c>
      <c r="U47" s="1366">
        <v>5.0999999999999996</v>
      </c>
      <c r="V47" s="1366">
        <v>5.5</v>
      </c>
      <c r="W47" s="1365">
        <v>36011</v>
      </c>
      <c r="X47" s="1366">
        <v>10</v>
      </c>
      <c r="Y47" s="1366">
        <v>10.9</v>
      </c>
      <c r="Z47" s="1365">
        <v>648187</v>
      </c>
      <c r="AA47" s="1366">
        <v>6.7</v>
      </c>
      <c r="AB47" s="1366">
        <v>7.3</v>
      </c>
      <c r="AC47" s="1365">
        <v>153627</v>
      </c>
      <c r="AD47" s="1366">
        <v>4.5</v>
      </c>
      <c r="AE47" s="1366">
        <v>5</v>
      </c>
      <c r="AF47" s="1365">
        <v>102628</v>
      </c>
      <c r="AG47" s="1366">
        <v>4.5999999999999996</v>
      </c>
      <c r="AH47" s="1366">
        <v>5</v>
      </c>
      <c r="AI47" s="1365">
        <v>34382</v>
      </c>
      <c r="AJ47" s="1366">
        <v>6.4</v>
      </c>
      <c r="AK47" s="1366">
        <v>7</v>
      </c>
      <c r="AL47" s="1365">
        <v>214118</v>
      </c>
      <c r="AM47" s="1366">
        <v>3.4</v>
      </c>
      <c r="AN47" s="1366">
        <v>3.7</v>
      </c>
      <c r="AO47" s="1365">
        <v>231115</v>
      </c>
      <c r="AP47" s="1366">
        <v>3.1</v>
      </c>
      <c r="AQ47" s="1366">
        <v>3.4</v>
      </c>
      <c r="AR47" s="1365">
        <v>154249</v>
      </c>
      <c r="AS47" s="1366">
        <v>7.9</v>
      </c>
      <c r="AT47" s="1366">
        <v>9.1</v>
      </c>
      <c r="AU47" s="1365">
        <v>75570</v>
      </c>
      <c r="AV47" s="1366">
        <v>5.7</v>
      </c>
      <c r="AW47" s="1366">
        <v>6.3</v>
      </c>
      <c r="AX47" s="1365">
        <v>79771</v>
      </c>
      <c r="AY47" s="1366">
        <v>7.1</v>
      </c>
      <c r="AZ47" s="1366">
        <v>7.6</v>
      </c>
      <c r="BA47" s="1365">
        <v>60593</v>
      </c>
      <c r="BB47" s="1366">
        <v>5.4</v>
      </c>
      <c r="BC47" s="1366">
        <v>5.9</v>
      </c>
      <c r="BD47" s="1365">
        <v>116570</v>
      </c>
      <c r="BE47" s="1366">
        <v>5.5</v>
      </c>
      <c r="BF47" s="1369">
        <v>6.1</v>
      </c>
    </row>
    <row r="48" spans="1:58">
      <c r="A48" s="1368" t="s">
        <v>524</v>
      </c>
      <c r="B48" s="1367">
        <v>2643744</v>
      </c>
      <c r="C48" s="1366">
        <v>5.8</v>
      </c>
      <c r="D48" s="1366">
        <v>6.4</v>
      </c>
      <c r="E48" s="1365">
        <v>2028420</v>
      </c>
      <c r="F48" s="1366">
        <v>5.5</v>
      </c>
      <c r="G48" s="1366">
        <v>6</v>
      </c>
      <c r="H48" s="1365">
        <v>615324</v>
      </c>
      <c r="I48" s="1366">
        <v>7.3</v>
      </c>
      <c r="J48" s="1366">
        <v>8</v>
      </c>
      <c r="K48" s="1365">
        <v>92188</v>
      </c>
      <c r="L48" s="1366">
        <v>5.8</v>
      </c>
      <c r="M48" s="1366">
        <v>6.5</v>
      </c>
      <c r="N48" s="1365">
        <v>77518</v>
      </c>
      <c r="O48" s="1366">
        <v>7.3</v>
      </c>
      <c r="P48" s="1366">
        <v>8.3000000000000007</v>
      </c>
      <c r="Q48" s="1365">
        <v>64950</v>
      </c>
      <c r="R48" s="1366">
        <v>7.9</v>
      </c>
      <c r="S48" s="1366">
        <v>8.6</v>
      </c>
      <c r="T48" s="1365">
        <v>246761</v>
      </c>
      <c r="U48" s="1366">
        <v>5.7</v>
      </c>
      <c r="V48" s="1366">
        <v>6.2</v>
      </c>
      <c r="W48" s="1365">
        <v>39793</v>
      </c>
      <c r="X48" s="1366">
        <v>11</v>
      </c>
      <c r="Y48" s="1366">
        <v>12.1</v>
      </c>
      <c r="Z48" s="1365">
        <v>718033</v>
      </c>
      <c r="AA48" s="1366">
        <v>7.4</v>
      </c>
      <c r="AB48" s="1366">
        <v>8.1</v>
      </c>
      <c r="AC48" s="1365">
        <v>176628</v>
      </c>
      <c r="AD48" s="1366">
        <v>5.2</v>
      </c>
      <c r="AE48" s="1366">
        <v>5.7</v>
      </c>
      <c r="AF48" s="1365">
        <v>117371</v>
      </c>
      <c r="AG48" s="1366">
        <v>5.2</v>
      </c>
      <c r="AH48" s="1366">
        <v>5.7</v>
      </c>
      <c r="AI48" s="1365">
        <v>38000</v>
      </c>
      <c r="AJ48" s="1366">
        <v>7.1</v>
      </c>
      <c r="AK48" s="1366">
        <v>7.8</v>
      </c>
      <c r="AL48" s="1365">
        <v>250275</v>
      </c>
      <c r="AM48" s="1366">
        <v>4</v>
      </c>
      <c r="AN48" s="1366">
        <v>4.4000000000000004</v>
      </c>
      <c r="AO48" s="1365">
        <v>271853</v>
      </c>
      <c r="AP48" s="1366">
        <v>3.6</v>
      </c>
      <c r="AQ48" s="1366">
        <v>4</v>
      </c>
      <c r="AR48" s="1365">
        <v>182618</v>
      </c>
      <c r="AS48" s="1366">
        <v>9.3000000000000007</v>
      </c>
      <c r="AT48" s="1366">
        <v>10.8</v>
      </c>
      <c r="AU48" s="1365">
        <v>83140</v>
      </c>
      <c r="AV48" s="1366">
        <v>6.2</v>
      </c>
      <c r="AW48" s="1366">
        <v>6.9</v>
      </c>
      <c r="AX48" s="1365">
        <v>87897</v>
      </c>
      <c r="AY48" s="1366">
        <v>7.8</v>
      </c>
      <c r="AZ48" s="1366">
        <v>8.4</v>
      </c>
      <c r="BA48" s="1365">
        <v>67493</v>
      </c>
      <c r="BB48" s="1366">
        <v>6</v>
      </c>
      <c r="BC48" s="1366">
        <v>6.6</v>
      </c>
      <c r="BD48" s="1365">
        <v>129226</v>
      </c>
      <c r="BE48" s="1366">
        <v>6.1</v>
      </c>
      <c r="BF48" s="1369">
        <v>6.7</v>
      </c>
    </row>
    <row r="49" spans="1:58">
      <c r="A49" s="1368" t="s">
        <v>572</v>
      </c>
      <c r="B49" s="1367">
        <v>2812986</v>
      </c>
      <c r="C49" s="1366">
        <v>6.1</v>
      </c>
      <c r="D49" s="1366">
        <v>6.7</v>
      </c>
      <c r="E49" s="1365">
        <v>2160345</v>
      </c>
      <c r="F49" s="1366">
        <v>5.8</v>
      </c>
      <c r="G49" s="1366">
        <v>6.4</v>
      </c>
      <c r="H49" s="1365">
        <v>652641</v>
      </c>
      <c r="I49" s="1366">
        <v>7.7</v>
      </c>
      <c r="J49" s="1366">
        <v>8.5</v>
      </c>
      <c r="K49" s="1365">
        <v>97207</v>
      </c>
      <c r="L49" s="1366">
        <v>6.2</v>
      </c>
      <c r="M49" s="1366">
        <v>6.8</v>
      </c>
      <c r="N49" s="1365">
        <v>84426</v>
      </c>
      <c r="O49" s="1366">
        <v>7.9</v>
      </c>
      <c r="P49" s="1366">
        <v>8.8000000000000007</v>
      </c>
      <c r="Q49" s="1365">
        <v>67564</v>
      </c>
      <c r="R49" s="1366">
        <v>8.1999999999999993</v>
      </c>
      <c r="S49" s="1366">
        <v>8.9</v>
      </c>
      <c r="T49" s="1365">
        <v>261588</v>
      </c>
      <c r="U49" s="1366">
        <v>6</v>
      </c>
      <c r="V49" s="1366">
        <v>6.5</v>
      </c>
      <c r="W49" s="1365">
        <v>41878</v>
      </c>
      <c r="X49" s="1366">
        <v>11.4</v>
      </c>
      <c r="Y49" s="1366">
        <v>12.5</v>
      </c>
      <c r="Z49" s="1365">
        <v>757118</v>
      </c>
      <c r="AA49" s="1366">
        <v>7.7</v>
      </c>
      <c r="AB49" s="1366">
        <v>8.4</v>
      </c>
      <c r="AC49" s="1365">
        <v>192149</v>
      </c>
      <c r="AD49" s="1366">
        <v>5.6</v>
      </c>
      <c r="AE49" s="1366">
        <v>6.2</v>
      </c>
      <c r="AF49" s="1365">
        <v>125057</v>
      </c>
      <c r="AG49" s="1366">
        <v>5.5</v>
      </c>
      <c r="AH49" s="1366">
        <v>6.1</v>
      </c>
      <c r="AI49" s="1365">
        <v>40056</v>
      </c>
      <c r="AJ49" s="1366">
        <v>7.5</v>
      </c>
      <c r="AK49" s="1366">
        <v>8.1</v>
      </c>
      <c r="AL49" s="1365">
        <v>270286</v>
      </c>
      <c r="AM49" s="1366">
        <v>4.3</v>
      </c>
      <c r="AN49" s="1366">
        <v>4.7</v>
      </c>
      <c r="AO49" s="1365">
        <v>290580</v>
      </c>
      <c r="AP49" s="1366">
        <v>3.8</v>
      </c>
      <c r="AQ49" s="1366">
        <v>4.2</v>
      </c>
      <c r="AR49" s="1365">
        <v>200641</v>
      </c>
      <c r="AS49" s="1366">
        <v>10</v>
      </c>
      <c r="AT49" s="1366">
        <v>11.6</v>
      </c>
      <c r="AU49" s="1365">
        <v>86980</v>
      </c>
      <c r="AV49" s="1366">
        <v>6.5</v>
      </c>
      <c r="AW49" s="1366">
        <v>7.2</v>
      </c>
      <c r="AX49" s="1365">
        <v>91618</v>
      </c>
      <c r="AY49" s="1366">
        <v>8.1999999999999993</v>
      </c>
      <c r="AZ49" s="1366">
        <v>8.8000000000000007</v>
      </c>
      <c r="BA49" s="1365">
        <v>70497</v>
      </c>
      <c r="BB49" s="1366">
        <v>6.3</v>
      </c>
      <c r="BC49" s="1366">
        <v>6.9</v>
      </c>
      <c r="BD49" s="1365">
        <v>135341</v>
      </c>
      <c r="BE49" s="1366">
        <v>6.4</v>
      </c>
      <c r="BF49" s="1369">
        <v>7</v>
      </c>
    </row>
    <row r="50" spans="1:58">
      <c r="A50" s="1368" t="s">
        <v>573</v>
      </c>
      <c r="B50" s="1367">
        <v>2853307</v>
      </c>
      <c r="C50" s="1366">
        <v>6.2</v>
      </c>
      <c r="D50" s="1366">
        <v>6.8</v>
      </c>
      <c r="E50" s="1365">
        <v>2196931</v>
      </c>
      <c r="F50" s="1366">
        <v>5.9</v>
      </c>
      <c r="G50" s="1366">
        <v>6.5</v>
      </c>
      <c r="H50" s="1365">
        <v>656376</v>
      </c>
      <c r="I50" s="1366">
        <v>7.7</v>
      </c>
      <c r="J50" s="1366">
        <v>8.5</v>
      </c>
      <c r="K50" s="1365">
        <v>96704</v>
      </c>
      <c r="L50" s="1366">
        <v>6.1</v>
      </c>
      <c r="M50" s="1366">
        <v>6.8</v>
      </c>
      <c r="N50" s="1365">
        <v>87775</v>
      </c>
      <c r="O50" s="1366">
        <v>8.1999999999999993</v>
      </c>
      <c r="P50" s="1366">
        <v>9.1999999999999993</v>
      </c>
      <c r="Q50" s="1365">
        <v>65940</v>
      </c>
      <c r="R50" s="1366">
        <v>8</v>
      </c>
      <c r="S50" s="1366">
        <v>8.6999999999999993</v>
      </c>
      <c r="T50" s="1365">
        <v>264855</v>
      </c>
      <c r="U50" s="1366">
        <v>6</v>
      </c>
      <c r="V50" s="1366">
        <v>6.6</v>
      </c>
      <c r="W50" s="1365">
        <v>42603</v>
      </c>
      <c r="X50" s="1366">
        <v>11.6</v>
      </c>
      <c r="Y50" s="1366">
        <v>12.7</v>
      </c>
      <c r="Z50" s="1365">
        <v>770793</v>
      </c>
      <c r="AA50" s="1366">
        <v>7.9</v>
      </c>
      <c r="AB50" s="1366">
        <v>8.6</v>
      </c>
      <c r="AC50" s="1365">
        <v>197084</v>
      </c>
      <c r="AD50" s="1366">
        <v>5.7</v>
      </c>
      <c r="AE50" s="1366">
        <v>6.3</v>
      </c>
      <c r="AF50" s="1365">
        <v>126446</v>
      </c>
      <c r="AG50" s="1366">
        <v>5.6</v>
      </c>
      <c r="AH50" s="1366">
        <v>6.1</v>
      </c>
      <c r="AI50" s="1365">
        <v>40356</v>
      </c>
      <c r="AJ50" s="1366">
        <v>7.6</v>
      </c>
      <c r="AK50" s="1366">
        <v>8.1999999999999993</v>
      </c>
      <c r="AL50" s="1365">
        <v>276492</v>
      </c>
      <c r="AM50" s="1366">
        <v>4.4000000000000004</v>
      </c>
      <c r="AN50" s="1366">
        <v>4.8</v>
      </c>
      <c r="AO50" s="1365">
        <v>293823</v>
      </c>
      <c r="AP50" s="1366">
        <v>3.9</v>
      </c>
      <c r="AQ50" s="1366">
        <v>4.3</v>
      </c>
      <c r="AR50" s="1365">
        <v>209360</v>
      </c>
      <c r="AS50" s="1366">
        <v>10.5</v>
      </c>
      <c r="AT50" s="1366">
        <v>12.1</v>
      </c>
      <c r="AU50" s="1365">
        <v>86226</v>
      </c>
      <c r="AV50" s="1366">
        <v>6.5</v>
      </c>
      <c r="AW50" s="1366">
        <v>7.1</v>
      </c>
      <c r="AX50" s="1365">
        <v>90556</v>
      </c>
      <c r="AY50" s="1366">
        <v>8.1</v>
      </c>
      <c r="AZ50" s="1366">
        <v>8.6999999999999993</v>
      </c>
      <c r="BA50" s="1365">
        <v>70573</v>
      </c>
      <c r="BB50" s="1366">
        <v>6.3</v>
      </c>
      <c r="BC50" s="1366">
        <v>6.9</v>
      </c>
      <c r="BD50" s="1365">
        <v>133721</v>
      </c>
      <c r="BE50" s="1366">
        <v>6.3</v>
      </c>
      <c r="BF50" s="1369">
        <v>7</v>
      </c>
    </row>
    <row r="51" spans="1:58">
      <c r="A51" s="1368" t="s">
        <v>576</v>
      </c>
      <c r="B51" s="1367">
        <v>2910008</v>
      </c>
      <c r="C51" s="1366">
        <v>6.3</v>
      </c>
      <c r="D51" s="1366">
        <v>7</v>
      </c>
      <c r="E51" s="1365">
        <v>2247292</v>
      </c>
      <c r="F51" s="1366">
        <v>6</v>
      </c>
      <c r="G51" s="1366">
        <v>6.6</v>
      </c>
      <c r="H51" s="1365">
        <v>662716</v>
      </c>
      <c r="I51" s="1366">
        <v>7.8</v>
      </c>
      <c r="J51" s="1366">
        <v>8.6</v>
      </c>
      <c r="K51" s="1365">
        <v>98778</v>
      </c>
      <c r="L51" s="1366">
        <v>6.3</v>
      </c>
      <c r="M51" s="1366">
        <v>6.9</v>
      </c>
      <c r="N51" s="1365">
        <v>91140</v>
      </c>
      <c r="O51" s="1366">
        <v>8.5</v>
      </c>
      <c r="P51" s="1366">
        <v>9.5</v>
      </c>
      <c r="Q51" s="1365">
        <v>65871</v>
      </c>
      <c r="R51" s="1366">
        <v>8</v>
      </c>
      <c r="S51" s="1366">
        <v>8.6999999999999993</v>
      </c>
      <c r="T51" s="1365">
        <v>269582</v>
      </c>
      <c r="U51" s="1366">
        <v>6.2</v>
      </c>
      <c r="V51" s="1366">
        <v>6.7</v>
      </c>
      <c r="W51" s="1365">
        <v>43212</v>
      </c>
      <c r="X51" s="1366">
        <v>11.8</v>
      </c>
      <c r="Y51" s="1366">
        <v>12.9</v>
      </c>
      <c r="Z51" s="1365">
        <v>793654</v>
      </c>
      <c r="AA51" s="1366">
        <v>8.1</v>
      </c>
      <c r="AB51" s="1366">
        <v>8.8000000000000007</v>
      </c>
      <c r="AC51" s="1365">
        <v>204241</v>
      </c>
      <c r="AD51" s="1366">
        <v>5.9</v>
      </c>
      <c r="AE51" s="1366">
        <v>6.5</v>
      </c>
      <c r="AF51" s="1365">
        <v>128782</v>
      </c>
      <c r="AG51" s="1366">
        <v>5.7</v>
      </c>
      <c r="AH51" s="1366">
        <v>6.2</v>
      </c>
      <c r="AI51" s="1365">
        <v>41538</v>
      </c>
      <c r="AJ51" s="1366">
        <v>7.8</v>
      </c>
      <c r="AK51" s="1366">
        <v>8.5</v>
      </c>
      <c r="AL51" s="1365">
        <v>280700</v>
      </c>
      <c r="AM51" s="1366">
        <v>4.4000000000000004</v>
      </c>
      <c r="AN51" s="1366">
        <v>4.9000000000000004</v>
      </c>
      <c r="AO51" s="1365">
        <v>295665</v>
      </c>
      <c r="AP51" s="1366">
        <v>3.9</v>
      </c>
      <c r="AQ51" s="1366">
        <v>4.3</v>
      </c>
      <c r="AR51" s="1365">
        <v>215305</v>
      </c>
      <c r="AS51" s="1366">
        <v>10.8</v>
      </c>
      <c r="AT51" s="1366">
        <v>12.5</v>
      </c>
      <c r="AU51" s="1365">
        <v>87304</v>
      </c>
      <c r="AV51" s="1366">
        <v>6.5</v>
      </c>
      <c r="AW51" s="1366">
        <v>7.2</v>
      </c>
      <c r="AX51" s="1365">
        <v>89621</v>
      </c>
      <c r="AY51" s="1366">
        <v>8</v>
      </c>
      <c r="AZ51" s="1366">
        <v>8.6</v>
      </c>
      <c r="BA51" s="1365">
        <v>70297</v>
      </c>
      <c r="BB51" s="1366">
        <v>6.3</v>
      </c>
      <c r="BC51" s="1366">
        <v>6.9</v>
      </c>
      <c r="BD51" s="1365">
        <v>134318</v>
      </c>
      <c r="BE51" s="1366">
        <v>6.3</v>
      </c>
      <c r="BF51" s="1369">
        <v>7</v>
      </c>
    </row>
    <row r="52" spans="1:58">
      <c r="A52" s="1368" t="s">
        <v>577</v>
      </c>
      <c r="B52" s="1367">
        <v>2955487</v>
      </c>
      <c r="C52" s="1366">
        <v>6.4</v>
      </c>
      <c r="D52" s="1366">
        <v>7.1</v>
      </c>
      <c r="E52" s="1365">
        <v>2290024</v>
      </c>
      <c r="F52" s="1366">
        <v>6.1</v>
      </c>
      <c r="G52" s="1366">
        <v>6.7</v>
      </c>
      <c r="H52" s="1365">
        <v>665463</v>
      </c>
      <c r="I52" s="1366">
        <v>7.8</v>
      </c>
      <c r="J52" s="1366">
        <v>8.6999999999999993</v>
      </c>
      <c r="K52" s="1365">
        <v>97552</v>
      </c>
      <c r="L52" s="1366">
        <v>6.2</v>
      </c>
      <c r="M52" s="1366">
        <v>6.8</v>
      </c>
      <c r="N52" s="1365">
        <v>89807</v>
      </c>
      <c r="O52" s="1366">
        <v>8.4</v>
      </c>
      <c r="P52" s="1366">
        <v>9.4</v>
      </c>
      <c r="Q52" s="1365">
        <v>65115</v>
      </c>
      <c r="R52" s="1366">
        <v>7.9</v>
      </c>
      <c r="S52" s="1366">
        <v>8.6</v>
      </c>
      <c r="T52" s="1365">
        <v>276410</v>
      </c>
      <c r="U52" s="1366">
        <v>6.3</v>
      </c>
      <c r="V52" s="1366">
        <v>6.9</v>
      </c>
      <c r="W52" s="1365">
        <v>44157</v>
      </c>
      <c r="X52" s="1366">
        <v>12</v>
      </c>
      <c r="Y52" s="1366">
        <v>13.2</v>
      </c>
      <c r="Z52" s="1365">
        <v>799931</v>
      </c>
      <c r="AA52" s="1366">
        <v>8.1999999999999993</v>
      </c>
      <c r="AB52" s="1366">
        <v>8.9</v>
      </c>
      <c r="AC52" s="1365">
        <v>208467</v>
      </c>
      <c r="AD52" s="1366">
        <v>6</v>
      </c>
      <c r="AE52" s="1366">
        <v>6.7</v>
      </c>
      <c r="AF52" s="1365">
        <v>129645</v>
      </c>
      <c r="AG52" s="1366">
        <v>5.7</v>
      </c>
      <c r="AH52" s="1366">
        <v>6.3</v>
      </c>
      <c r="AI52" s="1365">
        <v>41750</v>
      </c>
      <c r="AJ52" s="1366">
        <v>7.8</v>
      </c>
      <c r="AK52" s="1366">
        <v>8.5</v>
      </c>
      <c r="AL52" s="1365">
        <v>294396</v>
      </c>
      <c r="AM52" s="1366">
        <v>4.5999999999999996</v>
      </c>
      <c r="AN52" s="1366">
        <v>5.0999999999999996</v>
      </c>
      <c r="AO52" s="1365">
        <v>307909</v>
      </c>
      <c r="AP52" s="1366">
        <v>4.0999999999999996</v>
      </c>
      <c r="AQ52" s="1366">
        <v>4.5</v>
      </c>
      <c r="AR52" s="1365">
        <v>214303</v>
      </c>
      <c r="AS52" s="1366">
        <v>10.7</v>
      </c>
      <c r="AT52" s="1366">
        <v>12.4</v>
      </c>
      <c r="AU52" s="1365">
        <v>86065</v>
      </c>
      <c r="AV52" s="1366">
        <v>6.4</v>
      </c>
      <c r="AW52" s="1366">
        <v>7.1</v>
      </c>
      <c r="AX52" s="1365">
        <v>90698</v>
      </c>
      <c r="AY52" s="1366">
        <v>8.1</v>
      </c>
      <c r="AZ52" s="1366">
        <v>8.6999999999999993</v>
      </c>
      <c r="BA52" s="1365">
        <v>71356</v>
      </c>
      <c r="BB52" s="1366">
        <v>6.4</v>
      </c>
      <c r="BC52" s="1366">
        <v>7</v>
      </c>
      <c r="BD52" s="1365">
        <v>137926</v>
      </c>
      <c r="BE52" s="1366">
        <v>6.5</v>
      </c>
      <c r="BF52" s="1369">
        <v>7.2</v>
      </c>
    </row>
    <row r="53" spans="1:58">
      <c r="A53" s="1368" t="s">
        <v>586</v>
      </c>
      <c r="B53" s="1367">
        <v>2847148</v>
      </c>
      <c r="C53" s="1366">
        <v>6.2</v>
      </c>
      <c r="D53" s="1366">
        <v>6.8</v>
      </c>
      <c r="E53" s="1365">
        <v>2205266</v>
      </c>
      <c r="F53" s="1366">
        <v>5.9</v>
      </c>
      <c r="G53" s="1366">
        <v>6.5</v>
      </c>
      <c r="H53" s="1365">
        <v>641882</v>
      </c>
      <c r="I53" s="1366">
        <v>7.5</v>
      </c>
      <c r="J53" s="1366">
        <v>8.4</v>
      </c>
      <c r="K53" s="1365">
        <v>93961</v>
      </c>
      <c r="L53" s="1366">
        <v>6</v>
      </c>
      <c r="M53" s="1366">
        <v>6.6</v>
      </c>
      <c r="N53" s="1365">
        <v>85591</v>
      </c>
      <c r="O53" s="1366">
        <v>8</v>
      </c>
      <c r="P53" s="1366">
        <v>9</v>
      </c>
      <c r="Q53" s="1365">
        <v>62408</v>
      </c>
      <c r="R53" s="1366">
        <v>7.6</v>
      </c>
      <c r="S53" s="1366">
        <v>8.3000000000000007</v>
      </c>
      <c r="T53" s="1365">
        <v>263257</v>
      </c>
      <c r="U53" s="1366">
        <v>6</v>
      </c>
      <c r="V53" s="1366">
        <v>6.6</v>
      </c>
      <c r="W53" s="1365">
        <v>43332</v>
      </c>
      <c r="X53" s="1366">
        <v>11.8</v>
      </c>
      <c r="Y53" s="1366">
        <v>12.9</v>
      </c>
      <c r="Z53" s="1365">
        <v>773768</v>
      </c>
      <c r="AA53" s="1366">
        <v>7.9</v>
      </c>
      <c r="AB53" s="1366">
        <v>8.6</v>
      </c>
      <c r="AC53" s="1365">
        <v>200733</v>
      </c>
      <c r="AD53" s="1366">
        <v>5.8</v>
      </c>
      <c r="AE53" s="1366">
        <v>6.4</v>
      </c>
      <c r="AF53" s="1365">
        <v>122522</v>
      </c>
      <c r="AG53" s="1366">
        <v>5.4</v>
      </c>
      <c r="AH53" s="1366">
        <v>5.9</v>
      </c>
      <c r="AI53" s="1365">
        <v>39873</v>
      </c>
      <c r="AJ53" s="1366">
        <v>7.5</v>
      </c>
      <c r="AK53" s="1366">
        <v>8.1</v>
      </c>
      <c r="AL53" s="1365">
        <v>289290</v>
      </c>
      <c r="AM53" s="1366">
        <v>4.5999999999999996</v>
      </c>
      <c r="AN53" s="1366">
        <v>5</v>
      </c>
      <c r="AO53" s="1365">
        <v>292939</v>
      </c>
      <c r="AP53" s="1366">
        <v>3.9</v>
      </c>
      <c r="AQ53" s="1366">
        <v>4.3</v>
      </c>
      <c r="AR53" s="1365">
        <v>209282</v>
      </c>
      <c r="AS53" s="1366">
        <v>10.5</v>
      </c>
      <c r="AT53" s="1366">
        <v>12.1</v>
      </c>
      <c r="AU53" s="1365">
        <v>83045</v>
      </c>
      <c r="AV53" s="1366">
        <v>6.2</v>
      </c>
      <c r="AW53" s="1366">
        <v>6.8</v>
      </c>
      <c r="AX53" s="1365">
        <v>86219</v>
      </c>
      <c r="AY53" s="1366">
        <v>7.7</v>
      </c>
      <c r="AZ53" s="1366">
        <v>8.3000000000000007</v>
      </c>
      <c r="BA53" s="1365">
        <v>68087</v>
      </c>
      <c r="BB53" s="1366">
        <v>6.1</v>
      </c>
      <c r="BC53" s="1366">
        <v>6.7</v>
      </c>
      <c r="BD53" s="1365">
        <v>132841</v>
      </c>
      <c r="BE53" s="1366">
        <v>6.3</v>
      </c>
      <c r="BF53" s="1369">
        <v>6.9</v>
      </c>
    </row>
    <row r="54" spans="1:58">
      <c r="A54" s="1368" t="s">
        <v>588</v>
      </c>
      <c r="B54" s="1367">
        <v>2759780</v>
      </c>
      <c r="C54" s="1366">
        <v>6</v>
      </c>
      <c r="D54" s="1366">
        <v>6.6</v>
      </c>
      <c r="E54" s="1365">
        <v>2134514</v>
      </c>
      <c r="F54" s="1366">
        <v>5.7</v>
      </c>
      <c r="G54" s="1366">
        <v>6.3</v>
      </c>
      <c r="H54" s="1365">
        <v>625266</v>
      </c>
      <c r="I54" s="1366">
        <v>7.4</v>
      </c>
      <c r="J54" s="1366">
        <v>8.1</v>
      </c>
      <c r="K54" s="1365">
        <v>92174</v>
      </c>
      <c r="L54" s="1366">
        <v>5.8</v>
      </c>
      <c r="M54" s="1366">
        <v>6.5</v>
      </c>
      <c r="N54" s="1365">
        <v>84131</v>
      </c>
      <c r="O54" s="1366">
        <v>7.9</v>
      </c>
      <c r="P54" s="1366">
        <v>8.8000000000000007</v>
      </c>
      <c r="Q54" s="1365">
        <v>61347</v>
      </c>
      <c r="R54" s="1366">
        <v>7.5</v>
      </c>
      <c r="S54" s="1366">
        <v>8.1</v>
      </c>
      <c r="T54" s="1365">
        <v>255407</v>
      </c>
      <c r="U54" s="1366">
        <v>5.8</v>
      </c>
      <c r="V54" s="1366">
        <v>6.4</v>
      </c>
      <c r="W54" s="1365">
        <v>42669</v>
      </c>
      <c r="X54" s="1366">
        <v>11.6</v>
      </c>
      <c r="Y54" s="1366">
        <v>12.7</v>
      </c>
      <c r="Z54" s="1365">
        <v>756558</v>
      </c>
      <c r="AA54" s="1366">
        <v>7.7</v>
      </c>
      <c r="AB54" s="1366">
        <v>8.4</v>
      </c>
      <c r="AC54" s="1365">
        <v>193972</v>
      </c>
      <c r="AD54" s="1366">
        <v>5.6</v>
      </c>
      <c r="AE54" s="1366">
        <v>6.2</v>
      </c>
      <c r="AF54" s="1365">
        <v>118669</v>
      </c>
      <c r="AG54" s="1366">
        <v>5.2</v>
      </c>
      <c r="AH54" s="1366">
        <v>5.8</v>
      </c>
      <c r="AI54" s="1365">
        <v>38680</v>
      </c>
      <c r="AJ54" s="1366">
        <v>7.2</v>
      </c>
      <c r="AK54" s="1366">
        <v>7.9</v>
      </c>
      <c r="AL54" s="1365">
        <v>274271</v>
      </c>
      <c r="AM54" s="1366">
        <v>4.3</v>
      </c>
      <c r="AN54" s="1366">
        <v>4.7</v>
      </c>
      <c r="AO54" s="1365">
        <v>277983</v>
      </c>
      <c r="AP54" s="1366">
        <v>3.7</v>
      </c>
      <c r="AQ54" s="1366">
        <v>4.0999999999999996</v>
      </c>
      <c r="AR54" s="1365">
        <v>204792</v>
      </c>
      <c r="AS54" s="1366">
        <v>10.199999999999999</v>
      </c>
      <c r="AT54" s="1366">
        <v>11.8</v>
      </c>
      <c r="AU54" s="1365">
        <v>81221</v>
      </c>
      <c r="AV54" s="1366">
        <v>6.1</v>
      </c>
      <c r="AW54" s="1366">
        <v>6.7</v>
      </c>
      <c r="AX54" s="1365">
        <v>83503</v>
      </c>
      <c r="AY54" s="1366">
        <v>7.5</v>
      </c>
      <c r="AZ54" s="1366">
        <v>8</v>
      </c>
      <c r="BA54" s="1365">
        <v>65774</v>
      </c>
      <c r="BB54" s="1366">
        <v>5.9</v>
      </c>
      <c r="BC54" s="1366">
        <v>6.4</v>
      </c>
      <c r="BD54" s="1365">
        <v>128629</v>
      </c>
      <c r="BE54" s="1366">
        <v>6.1</v>
      </c>
      <c r="BF54" s="1369">
        <v>6.7</v>
      </c>
    </row>
    <row r="55" spans="1:58">
      <c r="A55" s="1368" t="s">
        <v>589</v>
      </c>
      <c r="B55" s="1367">
        <v>2699133</v>
      </c>
      <c r="C55" s="1366">
        <v>5.9</v>
      </c>
      <c r="D55" s="1366">
        <v>6.5</v>
      </c>
      <c r="E55" s="1365">
        <v>2082262</v>
      </c>
      <c r="F55" s="1366">
        <v>5.6</v>
      </c>
      <c r="G55" s="1366">
        <v>6.1</v>
      </c>
      <c r="H55" s="1365">
        <v>616871</v>
      </c>
      <c r="I55" s="1366">
        <v>7.3</v>
      </c>
      <c r="J55" s="1366">
        <v>8</v>
      </c>
      <c r="K55" s="1365">
        <v>91617</v>
      </c>
      <c r="L55" s="1366">
        <v>5.8</v>
      </c>
      <c r="M55" s="1366">
        <v>6.4</v>
      </c>
      <c r="N55" s="1365">
        <v>82969</v>
      </c>
      <c r="O55" s="1366">
        <v>7.7</v>
      </c>
      <c r="P55" s="1366">
        <v>8.6999999999999993</v>
      </c>
      <c r="Q55" s="1365">
        <v>62001</v>
      </c>
      <c r="R55" s="1366">
        <v>7.5</v>
      </c>
      <c r="S55" s="1366">
        <v>8.1999999999999993</v>
      </c>
      <c r="T55" s="1365">
        <v>249156</v>
      </c>
      <c r="U55" s="1366">
        <v>5.7</v>
      </c>
      <c r="V55" s="1366">
        <v>6.2</v>
      </c>
      <c r="W55" s="1365">
        <v>41532</v>
      </c>
      <c r="X55" s="1366">
        <v>11.3</v>
      </c>
      <c r="Y55" s="1366">
        <v>12.4</v>
      </c>
      <c r="Z55" s="1365">
        <v>738120</v>
      </c>
      <c r="AA55" s="1366">
        <v>7.6</v>
      </c>
      <c r="AB55" s="1366">
        <v>8.1999999999999993</v>
      </c>
      <c r="AC55" s="1365">
        <v>188050</v>
      </c>
      <c r="AD55" s="1366">
        <v>5.5</v>
      </c>
      <c r="AE55" s="1366">
        <v>6</v>
      </c>
      <c r="AF55" s="1365">
        <v>115511</v>
      </c>
      <c r="AG55" s="1366">
        <v>5.0999999999999996</v>
      </c>
      <c r="AH55" s="1366">
        <v>5.6</v>
      </c>
      <c r="AI55" s="1365">
        <v>37737</v>
      </c>
      <c r="AJ55" s="1366">
        <v>7.1</v>
      </c>
      <c r="AK55" s="1366">
        <v>7.7</v>
      </c>
      <c r="AL55" s="1365">
        <v>266888</v>
      </c>
      <c r="AM55" s="1366">
        <v>4.2</v>
      </c>
      <c r="AN55" s="1366">
        <v>4.5999999999999996</v>
      </c>
      <c r="AO55" s="1365">
        <v>270682</v>
      </c>
      <c r="AP55" s="1366">
        <v>3.6</v>
      </c>
      <c r="AQ55" s="1366">
        <v>4</v>
      </c>
      <c r="AR55" s="1365">
        <v>202313</v>
      </c>
      <c r="AS55" s="1366">
        <v>10.1</v>
      </c>
      <c r="AT55" s="1366">
        <v>11.7</v>
      </c>
      <c r="AU55" s="1365">
        <v>80099</v>
      </c>
      <c r="AV55" s="1366">
        <v>6</v>
      </c>
      <c r="AW55" s="1366">
        <v>6.6</v>
      </c>
      <c r="AX55" s="1365">
        <v>81420</v>
      </c>
      <c r="AY55" s="1366">
        <v>7.3</v>
      </c>
      <c r="AZ55" s="1366">
        <v>7.8</v>
      </c>
      <c r="BA55" s="1365">
        <v>64427</v>
      </c>
      <c r="BB55" s="1366">
        <v>5.8</v>
      </c>
      <c r="BC55" s="1366">
        <v>6.3</v>
      </c>
      <c r="BD55" s="1365">
        <v>126611</v>
      </c>
      <c r="BE55" s="1366">
        <v>6</v>
      </c>
      <c r="BF55" s="1369">
        <v>6.6</v>
      </c>
    </row>
    <row r="56" spans="1:58">
      <c r="A56" s="1368" t="s">
        <v>593</v>
      </c>
      <c r="B56" s="1367">
        <v>2707242</v>
      </c>
      <c r="C56" s="1366">
        <v>5.9</v>
      </c>
      <c r="D56" s="1366">
        <v>6.5</v>
      </c>
      <c r="E56" s="1365">
        <v>2081989</v>
      </c>
      <c r="F56" s="1366">
        <v>5.6</v>
      </c>
      <c r="G56" s="1366">
        <v>6.1</v>
      </c>
      <c r="H56" s="1365">
        <v>625253</v>
      </c>
      <c r="I56" s="1366">
        <v>7.3</v>
      </c>
      <c r="J56" s="1366">
        <v>8.1</v>
      </c>
      <c r="K56" s="1365">
        <v>92824</v>
      </c>
      <c r="L56" s="1366">
        <v>5.9</v>
      </c>
      <c r="M56" s="1366">
        <v>6.5</v>
      </c>
      <c r="N56" s="1365">
        <v>82359</v>
      </c>
      <c r="O56" s="1366">
        <v>7.7</v>
      </c>
      <c r="P56" s="1366">
        <v>8.6</v>
      </c>
      <c r="Q56" s="1365">
        <v>65128</v>
      </c>
      <c r="R56" s="1366">
        <v>7.9</v>
      </c>
      <c r="S56" s="1366">
        <v>8.6</v>
      </c>
      <c r="T56" s="1365">
        <v>251096</v>
      </c>
      <c r="U56" s="1366">
        <v>5.7</v>
      </c>
      <c r="V56" s="1366">
        <v>6.3</v>
      </c>
      <c r="W56" s="1365">
        <v>40844</v>
      </c>
      <c r="X56" s="1366">
        <v>11.1</v>
      </c>
      <c r="Y56" s="1366">
        <v>12.2</v>
      </c>
      <c r="Z56" s="1365">
        <v>734384</v>
      </c>
      <c r="AA56" s="1366">
        <v>7.5</v>
      </c>
      <c r="AB56" s="1366">
        <v>8.1999999999999993</v>
      </c>
      <c r="AC56" s="1365">
        <v>187189</v>
      </c>
      <c r="AD56" s="1366">
        <v>5.4</v>
      </c>
      <c r="AE56" s="1366">
        <v>6</v>
      </c>
      <c r="AF56" s="1365">
        <v>115845</v>
      </c>
      <c r="AG56" s="1366">
        <v>5.0999999999999996</v>
      </c>
      <c r="AH56" s="1366">
        <v>5.6</v>
      </c>
      <c r="AI56" s="1365">
        <v>37860</v>
      </c>
      <c r="AJ56" s="1366">
        <v>7.1</v>
      </c>
      <c r="AK56" s="1366">
        <v>7.7</v>
      </c>
      <c r="AL56" s="1365">
        <v>264521</v>
      </c>
      <c r="AM56" s="1366">
        <v>4.2</v>
      </c>
      <c r="AN56" s="1366">
        <v>4.5999999999999996</v>
      </c>
      <c r="AO56" s="1365">
        <v>275067</v>
      </c>
      <c r="AP56" s="1366">
        <v>3.6</v>
      </c>
      <c r="AQ56" s="1366">
        <v>4</v>
      </c>
      <c r="AR56" s="1365">
        <v>202388</v>
      </c>
      <c r="AS56" s="1366">
        <v>10.1</v>
      </c>
      <c r="AT56" s="1366">
        <v>11.7</v>
      </c>
      <c r="AU56" s="1365">
        <v>81421</v>
      </c>
      <c r="AV56" s="1366">
        <v>6.1</v>
      </c>
      <c r="AW56" s="1366">
        <v>6.7</v>
      </c>
      <c r="AX56" s="1365">
        <v>83294</v>
      </c>
      <c r="AY56" s="1366">
        <v>7.5</v>
      </c>
      <c r="AZ56" s="1366">
        <v>8</v>
      </c>
      <c r="BA56" s="1365">
        <v>64883</v>
      </c>
      <c r="BB56" s="1366">
        <v>5.8</v>
      </c>
      <c r="BC56" s="1366">
        <v>6.4</v>
      </c>
      <c r="BD56" s="1365">
        <v>128139</v>
      </c>
      <c r="BE56" s="1366">
        <v>6</v>
      </c>
      <c r="BF56" s="1369">
        <v>6.7</v>
      </c>
    </row>
    <row r="57" spans="1:58">
      <c r="A57" s="1368" t="s">
        <v>594</v>
      </c>
      <c r="B57" s="1367">
        <v>2900663</v>
      </c>
      <c r="C57" s="1366">
        <v>6.3</v>
      </c>
      <c r="D57" s="1366">
        <v>7</v>
      </c>
      <c r="E57" s="1365">
        <v>2228400</v>
      </c>
      <c r="F57" s="1366">
        <v>6</v>
      </c>
      <c r="G57" s="1366">
        <v>6.6</v>
      </c>
      <c r="H57" s="1365">
        <v>672263</v>
      </c>
      <c r="I57" s="1366">
        <v>7.9</v>
      </c>
      <c r="J57" s="1366">
        <v>8.8000000000000007</v>
      </c>
      <c r="K57" s="1365">
        <v>98931</v>
      </c>
      <c r="L57" s="1366">
        <v>6.3</v>
      </c>
      <c r="M57" s="1366">
        <v>6.9</v>
      </c>
      <c r="N57" s="1365">
        <v>86933</v>
      </c>
      <c r="O57" s="1366">
        <v>8.1</v>
      </c>
      <c r="P57" s="1366">
        <v>9.1</v>
      </c>
      <c r="Q57" s="1365">
        <v>70758</v>
      </c>
      <c r="R57" s="1366">
        <v>8.6</v>
      </c>
      <c r="S57" s="1366">
        <v>9.4</v>
      </c>
      <c r="T57" s="1365">
        <v>267035</v>
      </c>
      <c r="U57" s="1366">
        <v>6.1</v>
      </c>
      <c r="V57" s="1366">
        <v>6.7</v>
      </c>
      <c r="W57" s="1365">
        <v>42020</v>
      </c>
      <c r="X57" s="1366">
        <v>11.5</v>
      </c>
      <c r="Y57" s="1366">
        <v>12.5</v>
      </c>
      <c r="Z57" s="1365">
        <v>768512</v>
      </c>
      <c r="AA57" s="1366">
        <v>7.9</v>
      </c>
      <c r="AB57" s="1366">
        <v>8.6</v>
      </c>
      <c r="AC57" s="1365">
        <v>198996</v>
      </c>
      <c r="AD57" s="1366">
        <v>5.8</v>
      </c>
      <c r="AE57" s="1366">
        <v>6.4</v>
      </c>
      <c r="AF57" s="1365">
        <v>125665</v>
      </c>
      <c r="AG57" s="1366">
        <v>5.6</v>
      </c>
      <c r="AH57" s="1366">
        <v>6.1</v>
      </c>
      <c r="AI57" s="1365">
        <v>39896</v>
      </c>
      <c r="AJ57" s="1366">
        <v>7.5</v>
      </c>
      <c r="AK57" s="1366">
        <v>8.1</v>
      </c>
      <c r="AL57" s="1365">
        <v>283621</v>
      </c>
      <c r="AM57" s="1366">
        <v>4.5</v>
      </c>
      <c r="AN57" s="1366">
        <v>4.9000000000000004</v>
      </c>
      <c r="AO57" s="1365">
        <v>316791</v>
      </c>
      <c r="AP57" s="1366">
        <v>4.2</v>
      </c>
      <c r="AQ57" s="1366">
        <v>4.5999999999999996</v>
      </c>
      <c r="AR57" s="1365">
        <v>212498</v>
      </c>
      <c r="AS57" s="1366">
        <v>10.6</v>
      </c>
      <c r="AT57" s="1366">
        <v>12.3</v>
      </c>
      <c r="AU57" s="1365">
        <v>87803</v>
      </c>
      <c r="AV57" s="1366">
        <v>6.6</v>
      </c>
      <c r="AW57" s="1366">
        <v>7.2</v>
      </c>
      <c r="AX57" s="1365">
        <v>91232</v>
      </c>
      <c r="AY57" s="1366">
        <v>8.1999999999999993</v>
      </c>
      <c r="AZ57" s="1366">
        <v>8.8000000000000007</v>
      </c>
      <c r="BA57" s="1365">
        <v>71037</v>
      </c>
      <c r="BB57" s="1366">
        <v>6.4</v>
      </c>
      <c r="BC57" s="1366">
        <v>7</v>
      </c>
      <c r="BD57" s="1365">
        <v>138935</v>
      </c>
      <c r="BE57" s="1366">
        <v>6.6</v>
      </c>
      <c r="BF57" s="1369">
        <v>7.2</v>
      </c>
    </row>
    <row r="58" spans="1:58">
      <c r="A58" s="1368" t="s">
        <v>596</v>
      </c>
      <c r="B58" s="1367">
        <v>2904413</v>
      </c>
      <c r="C58" s="1366">
        <v>6.3</v>
      </c>
      <c r="D58" s="1366">
        <v>7</v>
      </c>
      <c r="E58" s="1365">
        <v>2228508</v>
      </c>
      <c r="F58" s="1366">
        <v>6</v>
      </c>
      <c r="G58" s="1366">
        <v>6.6</v>
      </c>
      <c r="H58" s="1365">
        <v>675905</v>
      </c>
      <c r="I58" s="1366">
        <v>7.9</v>
      </c>
      <c r="J58" s="1366">
        <v>8.8000000000000007</v>
      </c>
      <c r="K58" s="1365">
        <v>99931</v>
      </c>
      <c r="L58" s="1366">
        <v>6.3</v>
      </c>
      <c r="M58" s="1366">
        <v>7</v>
      </c>
      <c r="N58" s="1365">
        <v>86962</v>
      </c>
      <c r="O58" s="1366">
        <v>8.1</v>
      </c>
      <c r="P58" s="1366">
        <v>9.1</v>
      </c>
      <c r="Q58" s="1365">
        <v>71648</v>
      </c>
      <c r="R58" s="1366">
        <v>8.6999999999999993</v>
      </c>
      <c r="S58" s="1366">
        <v>9.5</v>
      </c>
      <c r="T58" s="1365">
        <v>269037</v>
      </c>
      <c r="U58" s="1366">
        <v>6.1</v>
      </c>
      <c r="V58" s="1366">
        <v>6.7</v>
      </c>
      <c r="W58" s="1365">
        <v>42510</v>
      </c>
      <c r="X58" s="1366">
        <v>11.6</v>
      </c>
      <c r="Y58" s="1366">
        <v>12.7</v>
      </c>
      <c r="Z58" s="1365">
        <v>770328</v>
      </c>
      <c r="AA58" s="1366">
        <v>7.9</v>
      </c>
      <c r="AB58" s="1366">
        <v>8.6</v>
      </c>
      <c r="AC58" s="1365">
        <v>197866</v>
      </c>
      <c r="AD58" s="1366">
        <v>5.7</v>
      </c>
      <c r="AE58" s="1366">
        <v>6.3</v>
      </c>
      <c r="AF58" s="1365">
        <v>125811</v>
      </c>
      <c r="AG58" s="1366">
        <v>5.6</v>
      </c>
      <c r="AH58" s="1366">
        <v>6.1</v>
      </c>
      <c r="AI58" s="1365">
        <v>39496</v>
      </c>
      <c r="AJ58" s="1366">
        <v>7.4</v>
      </c>
      <c r="AK58" s="1366">
        <v>8</v>
      </c>
      <c r="AL58" s="1365">
        <v>279935</v>
      </c>
      <c r="AM58" s="1366">
        <v>4.4000000000000004</v>
      </c>
      <c r="AN58" s="1366">
        <v>4.8</v>
      </c>
      <c r="AO58" s="1365">
        <v>316632</v>
      </c>
      <c r="AP58" s="1366">
        <v>4.2</v>
      </c>
      <c r="AQ58" s="1366">
        <v>4.5999999999999996</v>
      </c>
      <c r="AR58" s="1365">
        <v>211918</v>
      </c>
      <c r="AS58" s="1366">
        <v>10.6</v>
      </c>
      <c r="AT58" s="1366">
        <v>12.3</v>
      </c>
      <c r="AU58" s="1365">
        <v>88071</v>
      </c>
      <c r="AV58" s="1366">
        <v>6.6</v>
      </c>
      <c r="AW58" s="1366">
        <v>7.3</v>
      </c>
      <c r="AX58" s="1365">
        <v>92028</v>
      </c>
      <c r="AY58" s="1366">
        <v>8.3000000000000007</v>
      </c>
      <c r="AZ58" s="1366">
        <v>8.8000000000000007</v>
      </c>
      <c r="BA58" s="1365">
        <v>71739</v>
      </c>
      <c r="BB58" s="1366">
        <v>6.4</v>
      </c>
      <c r="BC58" s="1366">
        <v>7</v>
      </c>
      <c r="BD58" s="1365">
        <v>140501</v>
      </c>
      <c r="BE58" s="1366">
        <v>6.6</v>
      </c>
      <c r="BF58" s="1369">
        <v>7.3</v>
      </c>
    </row>
    <row r="59" spans="1:58">
      <c r="A59" s="1368" t="s">
        <v>624</v>
      </c>
      <c r="B59" s="1367">
        <v>2827449</v>
      </c>
      <c r="C59" s="1366">
        <v>6.2</v>
      </c>
      <c r="D59" s="1366">
        <v>6.8</v>
      </c>
      <c r="E59" s="1365">
        <v>2165987</v>
      </c>
      <c r="F59" s="1366">
        <v>5.8</v>
      </c>
      <c r="G59" s="1366">
        <v>6.4</v>
      </c>
      <c r="H59" s="1365">
        <v>661462</v>
      </c>
      <c r="I59" s="1366">
        <v>7.8</v>
      </c>
      <c r="J59" s="1366">
        <v>8.6</v>
      </c>
      <c r="K59" s="1365">
        <v>97683</v>
      </c>
      <c r="L59" s="1366">
        <v>6.2</v>
      </c>
      <c r="M59" s="1366">
        <v>6.9</v>
      </c>
      <c r="N59" s="1365">
        <v>86117</v>
      </c>
      <c r="O59" s="1366">
        <v>8</v>
      </c>
      <c r="P59" s="1366">
        <v>9</v>
      </c>
      <c r="Q59" s="1365">
        <v>69762</v>
      </c>
      <c r="R59" s="1366">
        <v>8.5</v>
      </c>
      <c r="S59" s="1366">
        <v>9.1999999999999993</v>
      </c>
      <c r="T59" s="1365">
        <v>261259</v>
      </c>
      <c r="U59" s="1366">
        <v>6</v>
      </c>
      <c r="V59" s="1366">
        <v>6.5</v>
      </c>
      <c r="W59" s="1365">
        <v>41607</v>
      </c>
      <c r="X59" s="1366">
        <v>11.3</v>
      </c>
      <c r="Y59" s="1366">
        <v>12.4</v>
      </c>
      <c r="Z59" s="1365">
        <v>756465</v>
      </c>
      <c r="AA59" s="1366">
        <v>7.7</v>
      </c>
      <c r="AB59" s="1366">
        <v>8.4</v>
      </c>
      <c r="AC59" s="1365">
        <v>191225</v>
      </c>
      <c r="AD59" s="1366">
        <v>5.5</v>
      </c>
      <c r="AE59" s="1366">
        <v>6.1</v>
      </c>
      <c r="AF59" s="1365">
        <v>122614</v>
      </c>
      <c r="AG59" s="1366">
        <v>5.4</v>
      </c>
      <c r="AH59" s="1366">
        <v>5.9</v>
      </c>
      <c r="AI59" s="1365">
        <v>38718</v>
      </c>
      <c r="AJ59" s="1366">
        <v>7.2</v>
      </c>
      <c r="AK59" s="1366">
        <v>7.9</v>
      </c>
      <c r="AL59" s="1365">
        <v>271534</v>
      </c>
      <c r="AM59" s="1366">
        <v>4.3</v>
      </c>
      <c r="AN59" s="1366">
        <v>4.7</v>
      </c>
      <c r="AO59" s="1365">
        <v>298765</v>
      </c>
      <c r="AP59" s="1366">
        <v>3.9</v>
      </c>
      <c r="AQ59" s="1366">
        <v>4.4000000000000004</v>
      </c>
      <c r="AR59" s="1365">
        <v>209856</v>
      </c>
      <c r="AS59" s="1366">
        <v>10.5</v>
      </c>
      <c r="AT59" s="1366">
        <v>12.1</v>
      </c>
      <c r="AU59" s="1365">
        <v>85659</v>
      </c>
      <c r="AV59" s="1366">
        <v>6.4</v>
      </c>
      <c r="AW59" s="1366">
        <v>7.1</v>
      </c>
      <c r="AX59" s="1365">
        <v>89243</v>
      </c>
      <c r="AY59" s="1366">
        <v>8</v>
      </c>
      <c r="AZ59" s="1366">
        <v>8.6</v>
      </c>
      <c r="BA59" s="1365">
        <v>69617</v>
      </c>
      <c r="BB59" s="1366">
        <v>6.3</v>
      </c>
      <c r="BC59" s="1366">
        <v>6.8</v>
      </c>
      <c r="BD59" s="1365">
        <v>137325</v>
      </c>
      <c r="BE59" s="1366">
        <v>6.5</v>
      </c>
      <c r="BF59" s="1369">
        <v>7.2</v>
      </c>
    </row>
    <row r="60" spans="1:58">
      <c r="A60" s="1368" t="s">
        <v>661</v>
      </c>
      <c r="B60" s="1367">
        <v>2771232</v>
      </c>
      <c r="C60" s="1366">
        <v>6</v>
      </c>
      <c r="D60" s="1366">
        <v>6.6</v>
      </c>
      <c r="E60" s="1365">
        <v>2122798</v>
      </c>
      <c r="F60" s="1366">
        <v>5.7</v>
      </c>
      <c r="G60" s="1366">
        <v>6.2</v>
      </c>
      <c r="H60" s="1365">
        <v>648434</v>
      </c>
      <c r="I60" s="1366">
        <v>7.6</v>
      </c>
      <c r="J60" s="1366">
        <v>8.4</v>
      </c>
      <c r="K60" s="1365">
        <v>95571</v>
      </c>
      <c r="L60" s="1366">
        <v>6.1</v>
      </c>
      <c r="M60" s="1366">
        <v>6.7</v>
      </c>
      <c r="N60" s="1365">
        <v>85780</v>
      </c>
      <c r="O60" s="1366">
        <v>8</v>
      </c>
      <c r="P60" s="1366">
        <v>9</v>
      </c>
      <c r="Q60" s="1365">
        <v>67785</v>
      </c>
      <c r="R60" s="1366">
        <v>8.1999999999999993</v>
      </c>
      <c r="S60" s="1366">
        <v>9</v>
      </c>
      <c r="T60" s="1365">
        <v>257179</v>
      </c>
      <c r="U60" s="1366">
        <v>5.9</v>
      </c>
      <c r="V60" s="1366">
        <v>6.4</v>
      </c>
      <c r="W60" s="1365">
        <v>41310</v>
      </c>
      <c r="X60" s="1366">
        <v>11.3</v>
      </c>
      <c r="Y60" s="1366">
        <v>12.3</v>
      </c>
      <c r="Z60" s="1365">
        <v>749228</v>
      </c>
      <c r="AA60" s="1366">
        <v>7.7</v>
      </c>
      <c r="AB60" s="1366">
        <v>8.3000000000000007</v>
      </c>
      <c r="AC60" s="1365">
        <v>188108</v>
      </c>
      <c r="AD60" s="1366">
        <v>5.5</v>
      </c>
      <c r="AE60" s="1366">
        <v>6</v>
      </c>
      <c r="AF60" s="1365">
        <v>120163</v>
      </c>
      <c r="AG60" s="1366">
        <v>5.3</v>
      </c>
      <c r="AH60" s="1366">
        <v>5.8</v>
      </c>
      <c r="AI60" s="1365">
        <v>38016</v>
      </c>
      <c r="AJ60" s="1366">
        <v>7.1</v>
      </c>
      <c r="AK60" s="1366">
        <v>7.7</v>
      </c>
      <c r="AL60" s="1365">
        <v>265261</v>
      </c>
      <c r="AM60" s="1366">
        <v>4.2</v>
      </c>
      <c r="AN60" s="1366">
        <v>4.5999999999999996</v>
      </c>
      <c r="AO60" s="1365">
        <v>282182</v>
      </c>
      <c r="AP60" s="1366">
        <v>3.7</v>
      </c>
      <c r="AQ60" s="1366">
        <v>4.0999999999999996</v>
      </c>
      <c r="AR60" s="1365">
        <v>209784</v>
      </c>
      <c r="AS60" s="1366">
        <v>10.5</v>
      </c>
      <c r="AT60" s="1366">
        <v>12.1</v>
      </c>
      <c r="AU60" s="1365">
        <v>82858</v>
      </c>
      <c r="AV60" s="1366">
        <v>6.2</v>
      </c>
      <c r="AW60" s="1366">
        <v>6.8</v>
      </c>
      <c r="AX60" s="1365">
        <v>86047</v>
      </c>
      <c r="AY60" s="1366">
        <v>7.7</v>
      </c>
      <c r="AZ60" s="1366">
        <v>8.3000000000000007</v>
      </c>
      <c r="BA60" s="1365">
        <v>67800</v>
      </c>
      <c r="BB60" s="1366">
        <v>6.1</v>
      </c>
      <c r="BC60" s="1366">
        <v>6.6</v>
      </c>
      <c r="BD60" s="1365">
        <v>134160</v>
      </c>
      <c r="BE60" s="1366">
        <v>6.3</v>
      </c>
      <c r="BF60" s="1369">
        <v>7</v>
      </c>
    </row>
    <row r="61" spans="1:58">
      <c r="A61" s="1368" t="s">
        <v>660</v>
      </c>
      <c r="B61" s="1367">
        <v>2687191</v>
      </c>
      <c r="C61" s="1366">
        <v>5.9</v>
      </c>
      <c r="D61" s="1366">
        <v>6.4</v>
      </c>
      <c r="E61" s="1365">
        <v>2059117</v>
      </c>
      <c r="F61" s="1366">
        <v>5.5</v>
      </c>
      <c r="G61" s="1366">
        <v>6</v>
      </c>
      <c r="H61" s="1365">
        <v>628074</v>
      </c>
      <c r="I61" s="1366">
        <v>7.4</v>
      </c>
      <c r="J61" s="1366">
        <v>8.1</v>
      </c>
      <c r="K61" s="1365">
        <v>92043</v>
      </c>
      <c r="L61" s="1366">
        <v>5.8</v>
      </c>
      <c r="M61" s="1366">
        <v>6.4</v>
      </c>
      <c r="N61" s="1365">
        <v>83895</v>
      </c>
      <c r="O61" s="1366">
        <v>7.8</v>
      </c>
      <c r="P61" s="1366">
        <v>8.6999999999999993</v>
      </c>
      <c r="Q61" s="1365">
        <v>66399</v>
      </c>
      <c r="R61" s="1366">
        <v>8.1</v>
      </c>
      <c r="S61" s="1366">
        <v>8.8000000000000007</v>
      </c>
      <c r="T61" s="1365">
        <v>249606</v>
      </c>
      <c r="U61" s="1366">
        <v>5.7</v>
      </c>
      <c r="V61" s="1366">
        <v>6.2</v>
      </c>
      <c r="W61" s="1365">
        <v>40255</v>
      </c>
      <c r="X61" s="1366">
        <v>11</v>
      </c>
      <c r="Y61" s="1366">
        <v>11.9</v>
      </c>
      <c r="Z61" s="1365">
        <v>733916</v>
      </c>
      <c r="AA61" s="1366">
        <v>7.5</v>
      </c>
      <c r="AB61" s="1366">
        <v>8.1999999999999993</v>
      </c>
      <c r="AC61" s="1365">
        <v>181982</v>
      </c>
      <c r="AD61" s="1366">
        <v>5.3</v>
      </c>
      <c r="AE61" s="1366">
        <v>5.8</v>
      </c>
      <c r="AF61" s="1365">
        <v>116108</v>
      </c>
      <c r="AG61" s="1366">
        <v>5.2</v>
      </c>
      <c r="AH61" s="1366">
        <v>5.6</v>
      </c>
      <c r="AI61" s="1365">
        <v>36913</v>
      </c>
      <c r="AJ61" s="1366">
        <v>7</v>
      </c>
      <c r="AK61" s="1366">
        <v>7.5</v>
      </c>
      <c r="AL61" s="1365">
        <v>255515</v>
      </c>
      <c r="AM61" s="1366">
        <v>4</v>
      </c>
      <c r="AN61" s="1366">
        <v>4.4000000000000004</v>
      </c>
      <c r="AO61" s="1365">
        <v>268884</v>
      </c>
      <c r="AP61" s="1366">
        <v>3.6</v>
      </c>
      <c r="AQ61" s="1366">
        <v>3.9</v>
      </c>
      <c r="AR61" s="1365">
        <v>204378</v>
      </c>
      <c r="AS61" s="1366">
        <v>10.1</v>
      </c>
      <c r="AT61" s="1366">
        <v>11.6</v>
      </c>
      <c r="AU61" s="1365">
        <v>79980</v>
      </c>
      <c r="AV61" s="1366">
        <v>6</v>
      </c>
      <c r="AW61" s="1366">
        <v>6.6</v>
      </c>
      <c r="AX61" s="1365">
        <v>82955</v>
      </c>
      <c r="AY61" s="1366">
        <v>7.5</v>
      </c>
      <c r="AZ61" s="1366">
        <v>8</v>
      </c>
      <c r="BA61" s="1365">
        <v>64925</v>
      </c>
      <c r="BB61" s="1366">
        <v>5.9</v>
      </c>
      <c r="BC61" s="1366">
        <v>6.4</v>
      </c>
      <c r="BD61" s="1365">
        <v>129437</v>
      </c>
      <c r="BE61" s="1366">
        <v>6.1</v>
      </c>
      <c r="BF61" s="1369">
        <v>6.7</v>
      </c>
    </row>
    <row r="62" spans="1:58">
      <c r="A62" s="1368" t="s">
        <v>659</v>
      </c>
      <c r="B62" s="1367">
        <v>2613825</v>
      </c>
      <c r="C62" s="1366">
        <v>5.7</v>
      </c>
      <c r="D62" s="1366">
        <v>6.3</v>
      </c>
      <c r="E62" s="1365">
        <v>2008642</v>
      </c>
      <c r="F62" s="1366">
        <v>5.4</v>
      </c>
      <c r="G62" s="1366">
        <v>5.9</v>
      </c>
      <c r="H62" s="1365">
        <v>605183</v>
      </c>
      <c r="I62" s="1366">
        <v>7.1</v>
      </c>
      <c r="J62" s="1366">
        <v>7.9</v>
      </c>
      <c r="K62" s="1365">
        <v>89203</v>
      </c>
      <c r="L62" s="1366">
        <v>5.6</v>
      </c>
      <c r="M62" s="1366">
        <v>6.2</v>
      </c>
      <c r="N62" s="1365">
        <v>82248</v>
      </c>
      <c r="O62" s="1366">
        <v>7.6</v>
      </c>
      <c r="P62" s="1366">
        <v>8.5</v>
      </c>
      <c r="Q62" s="1365">
        <v>61607</v>
      </c>
      <c r="R62" s="1366">
        <v>7.5</v>
      </c>
      <c r="S62" s="1366">
        <v>8.1999999999999993</v>
      </c>
      <c r="T62" s="1365">
        <v>241996</v>
      </c>
      <c r="U62" s="1366">
        <v>5.5</v>
      </c>
      <c r="V62" s="1366">
        <v>6</v>
      </c>
      <c r="W62" s="1365">
        <v>39086</v>
      </c>
      <c r="X62" s="1366">
        <v>10.7</v>
      </c>
      <c r="Y62" s="1366">
        <v>11.6</v>
      </c>
      <c r="Z62" s="1365">
        <v>725623</v>
      </c>
      <c r="AA62" s="1366">
        <v>7.4</v>
      </c>
      <c r="AB62" s="1366">
        <v>8.1</v>
      </c>
      <c r="AC62" s="1365">
        <v>177682</v>
      </c>
      <c r="AD62" s="1366">
        <v>5.0999999999999996</v>
      </c>
      <c r="AE62" s="1366">
        <v>5.7</v>
      </c>
      <c r="AF62" s="1365">
        <v>113175</v>
      </c>
      <c r="AG62" s="1366">
        <v>5</v>
      </c>
      <c r="AH62" s="1366">
        <v>5.5</v>
      </c>
      <c r="AI62" s="1365">
        <v>36342</v>
      </c>
      <c r="AJ62" s="1366">
        <v>6.9</v>
      </c>
      <c r="AK62" s="1366">
        <v>7.4</v>
      </c>
      <c r="AL62" s="1365">
        <v>246487</v>
      </c>
      <c r="AM62" s="1366">
        <v>3.9</v>
      </c>
      <c r="AN62" s="1366">
        <v>4.3</v>
      </c>
      <c r="AO62" s="1365">
        <v>256800</v>
      </c>
      <c r="AP62" s="1366">
        <v>3.4</v>
      </c>
      <c r="AQ62" s="1366">
        <v>3.7</v>
      </c>
      <c r="AR62" s="1365">
        <v>199345</v>
      </c>
      <c r="AS62" s="1366">
        <v>9.8000000000000007</v>
      </c>
      <c r="AT62" s="1366">
        <v>11.3</v>
      </c>
      <c r="AU62" s="1365">
        <v>77585</v>
      </c>
      <c r="AV62" s="1366">
        <v>5.8</v>
      </c>
      <c r="AW62" s="1366">
        <v>6.4</v>
      </c>
      <c r="AX62" s="1365">
        <v>79953</v>
      </c>
      <c r="AY62" s="1366">
        <v>7.2</v>
      </c>
      <c r="AZ62" s="1366">
        <v>7.7</v>
      </c>
      <c r="BA62" s="1365">
        <v>62084</v>
      </c>
      <c r="BB62" s="1366">
        <v>5.6</v>
      </c>
      <c r="BC62" s="1366">
        <v>6.1</v>
      </c>
      <c r="BD62" s="1365">
        <v>124609</v>
      </c>
      <c r="BE62" s="1366">
        <v>5.9</v>
      </c>
      <c r="BF62" s="1369">
        <v>6.5</v>
      </c>
    </row>
    <row r="63" spans="1:58">
      <c r="A63" s="1368" t="s">
        <v>667</v>
      </c>
      <c r="B63" s="1367">
        <v>2590310</v>
      </c>
      <c r="C63" s="1366">
        <v>5.6</v>
      </c>
      <c r="D63" s="1366">
        <v>6.2</v>
      </c>
      <c r="E63" s="1365">
        <v>1991446</v>
      </c>
      <c r="F63" s="1366">
        <v>5.3</v>
      </c>
      <c r="G63" s="1366">
        <v>5.8</v>
      </c>
      <c r="H63" s="1365">
        <v>598864</v>
      </c>
      <c r="I63" s="1366">
        <v>7</v>
      </c>
      <c r="J63" s="1366">
        <v>7.8</v>
      </c>
      <c r="K63" s="1365">
        <v>89315</v>
      </c>
      <c r="L63" s="1366">
        <v>5.7</v>
      </c>
      <c r="M63" s="1366">
        <v>6.3</v>
      </c>
      <c r="N63" s="1365">
        <v>82023</v>
      </c>
      <c r="O63" s="1366">
        <v>7.6</v>
      </c>
      <c r="P63" s="1366">
        <v>8.5</v>
      </c>
      <c r="Q63" s="1365">
        <v>60236</v>
      </c>
      <c r="R63" s="1366">
        <v>7.3</v>
      </c>
      <c r="S63" s="1366">
        <v>8</v>
      </c>
      <c r="T63" s="1365">
        <v>239482</v>
      </c>
      <c r="U63" s="1366">
        <v>5.5</v>
      </c>
      <c r="V63" s="1366">
        <v>5.9</v>
      </c>
      <c r="W63" s="1365">
        <v>38600</v>
      </c>
      <c r="X63" s="1366">
        <v>10.5</v>
      </c>
      <c r="Y63" s="1366">
        <v>11.4</v>
      </c>
      <c r="Z63" s="1365">
        <v>726888</v>
      </c>
      <c r="AA63" s="1366">
        <v>7.4</v>
      </c>
      <c r="AB63" s="1366">
        <v>8.1</v>
      </c>
      <c r="AC63" s="1365">
        <v>176579</v>
      </c>
      <c r="AD63" s="1366">
        <v>5.0999999999999996</v>
      </c>
      <c r="AE63" s="1366">
        <v>5.6</v>
      </c>
      <c r="AF63" s="1365">
        <v>111106</v>
      </c>
      <c r="AG63" s="1366">
        <v>4.9000000000000004</v>
      </c>
      <c r="AH63" s="1366">
        <v>5.4</v>
      </c>
      <c r="AI63" s="1365">
        <v>35741</v>
      </c>
      <c r="AJ63" s="1366">
        <v>6.7</v>
      </c>
      <c r="AK63" s="1366">
        <v>7.3</v>
      </c>
      <c r="AL63" s="1365">
        <v>241892</v>
      </c>
      <c r="AM63" s="1366">
        <v>3.8</v>
      </c>
      <c r="AN63" s="1366">
        <v>4.2</v>
      </c>
      <c r="AO63" s="1365">
        <v>249820</v>
      </c>
      <c r="AP63" s="1366">
        <v>3.3</v>
      </c>
      <c r="AQ63" s="1366">
        <v>3.6</v>
      </c>
      <c r="AR63" s="1365">
        <v>200807</v>
      </c>
      <c r="AS63" s="1366">
        <v>9.9</v>
      </c>
      <c r="AT63" s="1366">
        <v>11.4</v>
      </c>
      <c r="AU63" s="1365">
        <v>77878</v>
      </c>
      <c r="AV63" s="1366">
        <v>5.8</v>
      </c>
      <c r="AW63" s="1366">
        <v>6.4</v>
      </c>
      <c r="AX63" s="1365">
        <v>78394</v>
      </c>
      <c r="AY63" s="1366">
        <v>7.1</v>
      </c>
      <c r="AZ63" s="1366">
        <v>7.6</v>
      </c>
      <c r="BA63" s="1365">
        <v>60160</v>
      </c>
      <c r="BB63" s="1366">
        <v>5.4</v>
      </c>
      <c r="BC63" s="1366">
        <v>5.9</v>
      </c>
      <c r="BD63" s="1365">
        <v>121389</v>
      </c>
      <c r="BE63" s="1366">
        <v>5.7</v>
      </c>
      <c r="BF63" s="1369">
        <v>6.3</v>
      </c>
    </row>
    <row r="64" spans="1:58">
      <c r="A64" s="1368" t="s">
        <v>669</v>
      </c>
      <c r="B64" s="1367">
        <v>2578471</v>
      </c>
      <c r="C64" s="1366">
        <v>5.6</v>
      </c>
      <c r="D64" s="1366">
        <v>6.2</v>
      </c>
      <c r="E64" s="1365">
        <v>1987476</v>
      </c>
      <c r="F64" s="1366">
        <v>5.3</v>
      </c>
      <c r="G64" s="1366">
        <v>5.8</v>
      </c>
      <c r="H64" s="1365">
        <v>590995</v>
      </c>
      <c r="I64" s="1366">
        <v>6.9</v>
      </c>
      <c r="J64" s="1366">
        <v>7.7</v>
      </c>
      <c r="K64" s="1365">
        <v>85183</v>
      </c>
      <c r="L64" s="1366">
        <v>5.4</v>
      </c>
      <c r="M64" s="1366">
        <v>6</v>
      </c>
      <c r="N64" s="1365">
        <v>78572</v>
      </c>
      <c r="O64" s="1366">
        <v>7.3</v>
      </c>
      <c r="P64" s="1366">
        <v>8.1</v>
      </c>
      <c r="Q64" s="1365">
        <v>58332</v>
      </c>
      <c r="R64" s="1366">
        <v>7.1</v>
      </c>
      <c r="S64" s="1366">
        <v>7.7</v>
      </c>
      <c r="T64" s="1365">
        <v>242119</v>
      </c>
      <c r="U64" s="1366">
        <v>5.5</v>
      </c>
      <c r="V64" s="1366">
        <v>6</v>
      </c>
      <c r="W64" s="1365">
        <v>39032</v>
      </c>
      <c r="X64" s="1366">
        <v>10.7</v>
      </c>
      <c r="Y64" s="1366">
        <v>11.6</v>
      </c>
      <c r="Z64" s="1365">
        <v>718402</v>
      </c>
      <c r="AA64" s="1366">
        <v>7.3</v>
      </c>
      <c r="AB64" s="1366">
        <v>8</v>
      </c>
      <c r="AC64" s="1365">
        <v>177517</v>
      </c>
      <c r="AD64" s="1366">
        <v>5.0999999999999996</v>
      </c>
      <c r="AE64" s="1366">
        <v>5.7</v>
      </c>
      <c r="AF64" s="1365">
        <v>110431</v>
      </c>
      <c r="AG64" s="1366">
        <v>4.9000000000000004</v>
      </c>
      <c r="AH64" s="1366">
        <v>5.4</v>
      </c>
      <c r="AI64" s="1365">
        <v>35904</v>
      </c>
      <c r="AJ64" s="1366">
        <v>6.8</v>
      </c>
      <c r="AK64" s="1366">
        <v>7.3</v>
      </c>
      <c r="AL64" s="1365">
        <v>247208</v>
      </c>
      <c r="AM64" s="1366">
        <v>3.9</v>
      </c>
      <c r="AN64" s="1366">
        <v>4.3</v>
      </c>
      <c r="AO64" s="1365">
        <v>253108</v>
      </c>
      <c r="AP64" s="1366">
        <v>3.3</v>
      </c>
      <c r="AQ64" s="1366">
        <v>3.7</v>
      </c>
      <c r="AR64" s="1365">
        <v>196159</v>
      </c>
      <c r="AS64" s="1366">
        <v>9.6999999999999993</v>
      </c>
      <c r="AT64" s="1366">
        <v>11.1</v>
      </c>
      <c r="AU64" s="1365">
        <v>75437</v>
      </c>
      <c r="AV64" s="1366">
        <v>5.6</v>
      </c>
      <c r="AW64" s="1366">
        <v>6.2</v>
      </c>
      <c r="AX64" s="1365">
        <v>79146</v>
      </c>
      <c r="AY64" s="1366">
        <v>7.1</v>
      </c>
      <c r="AZ64" s="1366">
        <v>7.6</v>
      </c>
      <c r="BA64" s="1365">
        <v>60202</v>
      </c>
      <c r="BB64" s="1366">
        <v>5.4</v>
      </c>
      <c r="BC64" s="1366">
        <v>5.9</v>
      </c>
      <c r="BD64" s="1365">
        <v>121719</v>
      </c>
      <c r="BE64" s="1366">
        <v>5.7</v>
      </c>
      <c r="BF64" s="1369">
        <v>6.3</v>
      </c>
    </row>
    <row r="65" spans="1:58">
      <c r="A65" s="1368" t="s">
        <v>670</v>
      </c>
      <c r="B65" s="1367">
        <v>2464793</v>
      </c>
      <c r="C65" s="1366">
        <v>5.4</v>
      </c>
      <c r="D65" s="1366">
        <v>5.9</v>
      </c>
      <c r="E65" s="1365">
        <v>1895953</v>
      </c>
      <c r="F65" s="1366">
        <v>5.0999999999999996</v>
      </c>
      <c r="G65" s="1366">
        <v>5.6</v>
      </c>
      <c r="H65" s="1365">
        <v>568840</v>
      </c>
      <c r="I65" s="1366">
        <v>6.7</v>
      </c>
      <c r="J65" s="1366">
        <v>7.4</v>
      </c>
      <c r="K65" s="1365">
        <v>81897</v>
      </c>
      <c r="L65" s="1366">
        <v>5.2</v>
      </c>
      <c r="M65" s="1366">
        <v>5.7</v>
      </c>
      <c r="N65" s="1365">
        <v>75986</v>
      </c>
      <c r="O65" s="1366">
        <v>7</v>
      </c>
      <c r="P65" s="1366">
        <v>7.9</v>
      </c>
      <c r="Q65" s="1365">
        <v>56163</v>
      </c>
      <c r="R65" s="1366">
        <v>6.9</v>
      </c>
      <c r="S65" s="1366">
        <v>7.4</v>
      </c>
      <c r="T65" s="1365">
        <v>229605</v>
      </c>
      <c r="U65" s="1366">
        <v>5.2</v>
      </c>
      <c r="V65" s="1366">
        <v>5.7</v>
      </c>
      <c r="W65" s="1365">
        <v>37683</v>
      </c>
      <c r="X65" s="1366">
        <v>10.3</v>
      </c>
      <c r="Y65" s="1366">
        <v>11.2</v>
      </c>
      <c r="Z65" s="1365">
        <v>688652</v>
      </c>
      <c r="AA65" s="1366">
        <v>7</v>
      </c>
      <c r="AB65" s="1366">
        <v>7.6</v>
      </c>
      <c r="AC65" s="1365">
        <v>168295</v>
      </c>
      <c r="AD65" s="1366">
        <v>4.9000000000000004</v>
      </c>
      <c r="AE65" s="1366">
        <v>5.4</v>
      </c>
      <c r="AF65" s="1365">
        <v>104229</v>
      </c>
      <c r="AG65" s="1366">
        <v>4.5999999999999996</v>
      </c>
      <c r="AH65" s="1366">
        <v>5.0999999999999996</v>
      </c>
      <c r="AI65" s="1365">
        <v>34520</v>
      </c>
      <c r="AJ65" s="1366">
        <v>6.5</v>
      </c>
      <c r="AK65" s="1366">
        <v>7.1</v>
      </c>
      <c r="AL65" s="1365">
        <v>233832</v>
      </c>
      <c r="AM65" s="1366">
        <v>3.7</v>
      </c>
      <c r="AN65" s="1366">
        <v>4</v>
      </c>
      <c r="AO65" s="1365">
        <v>241254</v>
      </c>
      <c r="AP65" s="1366">
        <v>3.2</v>
      </c>
      <c r="AQ65" s="1366">
        <v>3.5</v>
      </c>
      <c r="AR65" s="1365">
        <v>190435</v>
      </c>
      <c r="AS65" s="1366">
        <v>9.4</v>
      </c>
      <c r="AT65" s="1366">
        <v>10.8</v>
      </c>
      <c r="AU65" s="1365">
        <v>73094</v>
      </c>
      <c r="AV65" s="1366">
        <v>5.5</v>
      </c>
      <c r="AW65" s="1366">
        <v>6</v>
      </c>
      <c r="AX65" s="1365">
        <v>75653</v>
      </c>
      <c r="AY65" s="1366">
        <v>6.8</v>
      </c>
      <c r="AZ65" s="1366">
        <v>7.3</v>
      </c>
      <c r="BA65" s="1365">
        <v>57233</v>
      </c>
      <c r="BB65" s="1366">
        <v>5.2</v>
      </c>
      <c r="BC65" s="1366">
        <v>5.6</v>
      </c>
      <c r="BD65" s="1365">
        <v>116262</v>
      </c>
      <c r="BE65" s="1366">
        <v>5.5</v>
      </c>
      <c r="BF65" s="1369">
        <v>6</v>
      </c>
    </row>
    <row r="66" spans="1:58">
      <c r="A66" s="1368" t="s">
        <v>690</v>
      </c>
      <c r="B66" s="1367">
        <v>2376925</v>
      </c>
      <c r="C66" s="1366">
        <v>5.2</v>
      </c>
      <c r="D66" s="1366">
        <v>5.7</v>
      </c>
      <c r="E66" s="1365">
        <v>1825918</v>
      </c>
      <c r="F66" s="1366">
        <v>4.9000000000000004</v>
      </c>
      <c r="G66" s="1366">
        <v>5.4</v>
      </c>
      <c r="H66" s="1365">
        <v>551007</v>
      </c>
      <c r="I66" s="1366">
        <v>6.5</v>
      </c>
      <c r="J66" s="1366">
        <v>7.1</v>
      </c>
      <c r="K66" s="1365">
        <v>79562</v>
      </c>
      <c r="L66" s="1366">
        <v>5</v>
      </c>
      <c r="M66" s="1366">
        <v>5.6</v>
      </c>
      <c r="N66" s="1365">
        <v>73897</v>
      </c>
      <c r="O66" s="1366">
        <v>6.8</v>
      </c>
      <c r="P66" s="1366">
        <v>7.6</v>
      </c>
      <c r="Q66" s="1365">
        <v>54578</v>
      </c>
      <c r="R66" s="1366">
        <v>6.7</v>
      </c>
      <c r="S66" s="1366">
        <v>7.2</v>
      </c>
      <c r="T66" s="1365">
        <v>222009</v>
      </c>
      <c r="U66" s="1366">
        <v>5.0999999999999996</v>
      </c>
      <c r="V66" s="1366">
        <v>5.5</v>
      </c>
      <c r="W66" s="1365">
        <v>36894</v>
      </c>
      <c r="X66" s="1366">
        <v>10.1</v>
      </c>
      <c r="Y66" s="1366">
        <v>10.9</v>
      </c>
      <c r="Z66" s="1365">
        <v>671904</v>
      </c>
      <c r="AA66" s="1366">
        <v>6.9</v>
      </c>
      <c r="AB66" s="1366">
        <v>7.5</v>
      </c>
      <c r="AC66" s="1365">
        <v>163217</v>
      </c>
      <c r="AD66" s="1366">
        <v>4.7</v>
      </c>
      <c r="AE66" s="1366">
        <v>5.2</v>
      </c>
      <c r="AF66" s="1365">
        <v>100289</v>
      </c>
      <c r="AG66" s="1366">
        <v>4.4000000000000004</v>
      </c>
      <c r="AH66" s="1366">
        <v>4.9000000000000004</v>
      </c>
      <c r="AI66" s="1365">
        <v>33572</v>
      </c>
      <c r="AJ66" s="1366">
        <v>6.3</v>
      </c>
      <c r="AK66" s="1366">
        <v>6.9</v>
      </c>
      <c r="AL66" s="1365">
        <v>221702</v>
      </c>
      <c r="AM66" s="1366">
        <v>3.5</v>
      </c>
      <c r="AN66" s="1366">
        <v>3.8</v>
      </c>
      <c r="AO66" s="1365">
        <v>222872</v>
      </c>
      <c r="AP66" s="1366">
        <v>2.9</v>
      </c>
      <c r="AQ66" s="1366">
        <v>3.3</v>
      </c>
      <c r="AR66" s="1365">
        <v>186046</v>
      </c>
      <c r="AS66" s="1366">
        <v>9.1999999999999993</v>
      </c>
      <c r="AT66" s="1366">
        <v>10.6</v>
      </c>
      <c r="AU66" s="1365">
        <v>71264</v>
      </c>
      <c r="AV66" s="1366">
        <v>5.3</v>
      </c>
      <c r="AW66" s="1366">
        <v>5.9</v>
      </c>
      <c r="AX66" s="1365">
        <v>73217</v>
      </c>
      <c r="AY66" s="1366">
        <v>6.6</v>
      </c>
      <c r="AZ66" s="1366">
        <v>7.1</v>
      </c>
      <c r="BA66" s="1365">
        <v>54479</v>
      </c>
      <c r="BB66" s="1366">
        <v>4.9000000000000004</v>
      </c>
      <c r="BC66" s="1366">
        <v>5.4</v>
      </c>
      <c r="BD66" s="1365">
        <v>111423</v>
      </c>
      <c r="BE66" s="1366">
        <v>5.3</v>
      </c>
      <c r="BF66" s="1369">
        <v>5.8</v>
      </c>
    </row>
    <row r="67" spans="1:58">
      <c r="A67" s="1368" t="s">
        <v>691</v>
      </c>
      <c r="B67" s="1367">
        <v>2317067</v>
      </c>
      <c r="C67" s="1366">
        <v>5.0999999999999996</v>
      </c>
      <c r="D67" s="1366">
        <v>5.5</v>
      </c>
      <c r="E67" s="1365">
        <v>1778937</v>
      </c>
      <c r="F67" s="1366">
        <v>4.8</v>
      </c>
      <c r="G67" s="1366">
        <v>5.2</v>
      </c>
      <c r="H67" s="1365">
        <v>538130</v>
      </c>
      <c r="I67" s="1366">
        <v>6.3</v>
      </c>
      <c r="J67" s="1366">
        <v>7</v>
      </c>
      <c r="K67" s="1365">
        <v>77857</v>
      </c>
      <c r="L67" s="1366">
        <v>4.9000000000000004</v>
      </c>
      <c r="M67" s="1366">
        <v>5.4</v>
      </c>
      <c r="N67" s="1365">
        <v>71363</v>
      </c>
      <c r="O67" s="1366">
        <v>6.6</v>
      </c>
      <c r="P67" s="1366">
        <v>7.4</v>
      </c>
      <c r="Q67" s="1365">
        <v>54540</v>
      </c>
      <c r="R67" s="1366">
        <v>6.7</v>
      </c>
      <c r="S67" s="1366">
        <v>7.2</v>
      </c>
      <c r="T67" s="1365">
        <v>217569</v>
      </c>
      <c r="U67" s="1366">
        <v>5</v>
      </c>
      <c r="V67" s="1366">
        <v>5.4</v>
      </c>
      <c r="W67" s="1365">
        <v>36311</v>
      </c>
      <c r="X67" s="1366">
        <v>9.9</v>
      </c>
      <c r="Y67" s="1366">
        <v>10.8</v>
      </c>
      <c r="Z67" s="1365">
        <v>657352</v>
      </c>
      <c r="AA67" s="1366">
        <v>6.7</v>
      </c>
      <c r="AB67" s="1366">
        <v>7.3</v>
      </c>
      <c r="AC67" s="1365">
        <v>158144</v>
      </c>
      <c r="AD67" s="1366">
        <v>4.5999999999999996</v>
      </c>
      <c r="AE67" s="1366">
        <v>5</v>
      </c>
      <c r="AF67" s="1365">
        <v>97596</v>
      </c>
      <c r="AG67" s="1366">
        <v>4.3</v>
      </c>
      <c r="AH67" s="1366">
        <v>4.7</v>
      </c>
      <c r="AI67" s="1365">
        <v>32471</v>
      </c>
      <c r="AJ67" s="1366">
        <v>6.1</v>
      </c>
      <c r="AK67" s="1366">
        <v>6.6</v>
      </c>
      <c r="AL67" s="1365">
        <v>214004</v>
      </c>
      <c r="AM67" s="1366">
        <v>3.4</v>
      </c>
      <c r="AN67" s="1366">
        <v>3.7</v>
      </c>
      <c r="AO67" s="1365">
        <v>216270</v>
      </c>
      <c r="AP67" s="1366">
        <v>2.9</v>
      </c>
      <c r="AQ67" s="1366">
        <v>3.2</v>
      </c>
      <c r="AR67" s="1365">
        <v>180292</v>
      </c>
      <c r="AS67" s="1366">
        <v>8.9</v>
      </c>
      <c r="AT67" s="1366">
        <v>10.199999999999999</v>
      </c>
      <c r="AU67" s="1365">
        <v>70160</v>
      </c>
      <c r="AV67" s="1366">
        <v>5.2</v>
      </c>
      <c r="AW67" s="1366">
        <v>5.8</v>
      </c>
      <c r="AX67" s="1365">
        <v>71192</v>
      </c>
      <c r="AY67" s="1366">
        <v>6.4</v>
      </c>
      <c r="AZ67" s="1366">
        <v>6.9</v>
      </c>
      <c r="BA67" s="1365">
        <v>53082</v>
      </c>
      <c r="BB67" s="1366">
        <v>4.8</v>
      </c>
      <c r="BC67" s="1366">
        <v>5.2</v>
      </c>
      <c r="BD67" s="1365">
        <v>108864</v>
      </c>
      <c r="BE67" s="1366">
        <v>5.0999999999999996</v>
      </c>
      <c r="BF67" s="1369">
        <v>5.7</v>
      </c>
    </row>
    <row r="68" spans="1:58">
      <c r="A68" s="1368" t="s">
        <v>695</v>
      </c>
      <c r="B68" s="1367">
        <v>2329529</v>
      </c>
      <c r="C68" s="1366">
        <v>5.0999999999999996</v>
      </c>
      <c r="D68" s="1366">
        <v>5.6</v>
      </c>
      <c r="E68" s="1365">
        <v>1780399</v>
      </c>
      <c r="F68" s="1366">
        <v>4.8</v>
      </c>
      <c r="G68" s="1366">
        <v>5.2</v>
      </c>
      <c r="H68" s="1365">
        <v>549130</v>
      </c>
      <c r="I68" s="1366">
        <v>6.4</v>
      </c>
      <c r="J68" s="1366">
        <v>7.1</v>
      </c>
      <c r="K68" s="1365">
        <v>79201</v>
      </c>
      <c r="L68" s="1366">
        <v>5</v>
      </c>
      <c r="M68" s="1366">
        <v>5.5</v>
      </c>
      <c r="N68" s="1365">
        <v>70965</v>
      </c>
      <c r="O68" s="1366">
        <v>6.6</v>
      </c>
      <c r="P68" s="1366">
        <v>7.3</v>
      </c>
      <c r="Q68" s="1365">
        <v>57107</v>
      </c>
      <c r="R68" s="1366">
        <v>7</v>
      </c>
      <c r="S68" s="1366">
        <v>7.6</v>
      </c>
      <c r="T68" s="1365">
        <v>219353</v>
      </c>
      <c r="U68" s="1366">
        <v>5</v>
      </c>
      <c r="V68" s="1366">
        <v>5.4</v>
      </c>
      <c r="W68" s="1365">
        <v>36195</v>
      </c>
      <c r="X68" s="1366">
        <v>9.9</v>
      </c>
      <c r="Y68" s="1366">
        <v>10.7</v>
      </c>
      <c r="Z68" s="1365">
        <v>651366</v>
      </c>
      <c r="AA68" s="1366">
        <v>6.7</v>
      </c>
      <c r="AB68" s="1366">
        <v>7.2</v>
      </c>
      <c r="AC68" s="1365">
        <v>157416</v>
      </c>
      <c r="AD68" s="1366">
        <v>4.5999999999999996</v>
      </c>
      <c r="AE68" s="1366">
        <v>5</v>
      </c>
      <c r="AF68" s="1365">
        <v>98458</v>
      </c>
      <c r="AG68" s="1366">
        <v>4.4000000000000004</v>
      </c>
      <c r="AH68" s="1366">
        <v>4.8</v>
      </c>
      <c r="AI68" s="1365">
        <v>32288</v>
      </c>
      <c r="AJ68" s="1366">
        <v>6.1</v>
      </c>
      <c r="AK68" s="1366">
        <v>6.6</v>
      </c>
      <c r="AL68" s="1365">
        <v>212300</v>
      </c>
      <c r="AM68" s="1366">
        <v>3.4</v>
      </c>
      <c r="AN68" s="1366">
        <v>3.7</v>
      </c>
      <c r="AO68" s="1365">
        <v>222857</v>
      </c>
      <c r="AP68" s="1366">
        <v>2.9</v>
      </c>
      <c r="AQ68" s="1366">
        <v>3.3</v>
      </c>
      <c r="AR68" s="1365">
        <v>179291</v>
      </c>
      <c r="AS68" s="1366">
        <v>8.8000000000000007</v>
      </c>
      <c r="AT68" s="1366">
        <v>10.199999999999999</v>
      </c>
      <c r="AU68" s="1365">
        <v>71763</v>
      </c>
      <c r="AV68" s="1366">
        <v>5.4</v>
      </c>
      <c r="AW68" s="1366">
        <v>5.9</v>
      </c>
      <c r="AX68" s="1365">
        <v>74053</v>
      </c>
      <c r="AY68" s="1366">
        <v>6.7</v>
      </c>
      <c r="AZ68" s="1366">
        <v>7.2</v>
      </c>
      <c r="BA68" s="1365">
        <v>54627</v>
      </c>
      <c r="BB68" s="1366">
        <v>4.9000000000000004</v>
      </c>
      <c r="BC68" s="1366">
        <v>5.4</v>
      </c>
      <c r="BD68" s="1365">
        <v>112289</v>
      </c>
      <c r="BE68" s="1366">
        <v>5.3</v>
      </c>
      <c r="BF68" s="1369">
        <v>5.8</v>
      </c>
    </row>
    <row r="69" spans="1:58">
      <c r="A69" s="1368" t="s">
        <v>702</v>
      </c>
      <c r="B69" s="1367">
        <v>2462162</v>
      </c>
      <c r="C69" s="1366">
        <v>5.4</v>
      </c>
      <c r="D69" s="1366">
        <v>5.9</v>
      </c>
      <c r="E69" s="1365">
        <v>1879471</v>
      </c>
      <c r="F69" s="1366">
        <v>5</v>
      </c>
      <c r="G69" s="1366">
        <v>5.5</v>
      </c>
      <c r="H69" s="1365">
        <v>582691</v>
      </c>
      <c r="I69" s="1366">
        <v>6.8</v>
      </c>
      <c r="J69" s="1366">
        <v>7.6</v>
      </c>
      <c r="K69" s="1365">
        <v>83746</v>
      </c>
      <c r="L69" s="1366">
        <v>5.3</v>
      </c>
      <c r="M69" s="1366">
        <v>5.9</v>
      </c>
      <c r="N69" s="1365">
        <v>73665</v>
      </c>
      <c r="O69" s="1366">
        <v>6.8</v>
      </c>
      <c r="P69" s="1366">
        <v>7.6</v>
      </c>
      <c r="Q69" s="1365">
        <v>62186</v>
      </c>
      <c r="R69" s="1366">
        <v>7.6</v>
      </c>
      <c r="S69" s="1366">
        <v>8.1999999999999993</v>
      </c>
      <c r="T69" s="1365">
        <v>231323</v>
      </c>
      <c r="U69" s="1366">
        <v>5.3</v>
      </c>
      <c r="V69" s="1366">
        <v>5.7</v>
      </c>
      <c r="W69" s="1365">
        <v>37542</v>
      </c>
      <c r="X69" s="1366">
        <v>10.199999999999999</v>
      </c>
      <c r="Y69" s="1366">
        <v>11.1</v>
      </c>
      <c r="Z69" s="1365">
        <v>670733</v>
      </c>
      <c r="AA69" s="1366">
        <v>6.9</v>
      </c>
      <c r="AB69" s="1366">
        <v>7.4</v>
      </c>
      <c r="AC69" s="1365">
        <v>166000</v>
      </c>
      <c r="AD69" s="1366">
        <v>4.8</v>
      </c>
      <c r="AE69" s="1366">
        <v>5.3</v>
      </c>
      <c r="AF69" s="1365">
        <v>104619</v>
      </c>
      <c r="AG69" s="1366">
        <v>4.5999999999999996</v>
      </c>
      <c r="AH69" s="1366">
        <v>5.0999999999999996</v>
      </c>
      <c r="AI69" s="1365">
        <v>33619</v>
      </c>
      <c r="AJ69" s="1366">
        <v>6.3</v>
      </c>
      <c r="AK69" s="1366">
        <v>6.9</v>
      </c>
      <c r="AL69" s="1365">
        <v>224696</v>
      </c>
      <c r="AM69" s="1366">
        <v>3.6</v>
      </c>
      <c r="AN69" s="1366">
        <v>3.9</v>
      </c>
      <c r="AO69" s="1365">
        <v>253528</v>
      </c>
      <c r="AP69" s="1366">
        <v>3.3</v>
      </c>
      <c r="AQ69" s="1366">
        <v>3.7</v>
      </c>
      <c r="AR69" s="1365">
        <v>184978</v>
      </c>
      <c r="AS69" s="1366">
        <v>9.1</v>
      </c>
      <c r="AT69" s="1366">
        <v>10.5</v>
      </c>
      <c r="AU69" s="1365">
        <v>76392</v>
      </c>
      <c r="AV69" s="1366">
        <v>5.7</v>
      </c>
      <c r="AW69" s="1366">
        <v>6.3</v>
      </c>
      <c r="AX69" s="1365">
        <v>80637</v>
      </c>
      <c r="AY69" s="1366">
        <v>7.3</v>
      </c>
      <c r="AZ69" s="1366">
        <v>7.8</v>
      </c>
      <c r="BA69" s="1365">
        <v>59018</v>
      </c>
      <c r="BB69" s="1366">
        <v>5.3</v>
      </c>
      <c r="BC69" s="1366">
        <v>5.8</v>
      </c>
      <c r="BD69" s="1365">
        <v>119480</v>
      </c>
      <c r="BE69" s="1366">
        <v>5.6</v>
      </c>
      <c r="BF69" s="1369">
        <v>6.2</v>
      </c>
    </row>
    <row r="70" spans="1:58">
      <c r="A70" s="1368" t="s">
        <v>715</v>
      </c>
      <c r="B70" s="1367">
        <v>2427956</v>
      </c>
      <c r="C70" s="1366">
        <v>5.3</v>
      </c>
      <c r="D70" s="1366">
        <v>5.8</v>
      </c>
      <c r="E70" s="1365">
        <v>1851011</v>
      </c>
      <c r="F70" s="1366">
        <v>5</v>
      </c>
      <c r="G70" s="1366">
        <v>5.4</v>
      </c>
      <c r="H70" s="1365">
        <v>576945</v>
      </c>
      <c r="I70" s="1366">
        <v>6.8</v>
      </c>
      <c r="J70" s="1366">
        <v>7.5</v>
      </c>
      <c r="K70" s="1365">
        <v>83077</v>
      </c>
      <c r="L70" s="1366">
        <v>5.3</v>
      </c>
      <c r="M70" s="1366">
        <v>5.8</v>
      </c>
      <c r="N70" s="1365">
        <v>73137</v>
      </c>
      <c r="O70" s="1366">
        <v>6.8</v>
      </c>
      <c r="P70" s="1366">
        <v>7.6</v>
      </c>
      <c r="Q70" s="1365">
        <v>62090</v>
      </c>
      <c r="R70" s="1366">
        <v>7.6</v>
      </c>
      <c r="S70" s="1366">
        <v>8.1999999999999993</v>
      </c>
      <c r="T70" s="1365">
        <v>229244</v>
      </c>
      <c r="U70" s="1366">
        <v>5.2</v>
      </c>
      <c r="V70" s="1366">
        <v>5.7</v>
      </c>
      <c r="W70" s="1365">
        <v>37467</v>
      </c>
      <c r="X70" s="1366">
        <v>10.199999999999999</v>
      </c>
      <c r="Y70" s="1366">
        <v>11.1</v>
      </c>
      <c r="Z70" s="1365">
        <v>663530</v>
      </c>
      <c r="AA70" s="1366">
        <v>6.8</v>
      </c>
      <c r="AB70" s="1366">
        <v>7.4</v>
      </c>
      <c r="AC70" s="1365">
        <v>163083</v>
      </c>
      <c r="AD70" s="1366">
        <v>4.7</v>
      </c>
      <c r="AE70" s="1366">
        <v>5.2</v>
      </c>
      <c r="AF70" s="1365">
        <v>103157</v>
      </c>
      <c r="AG70" s="1366">
        <v>4.5999999999999996</v>
      </c>
      <c r="AH70" s="1366">
        <v>5</v>
      </c>
      <c r="AI70" s="1365">
        <v>33071</v>
      </c>
      <c r="AJ70" s="1366">
        <v>6.2</v>
      </c>
      <c r="AK70" s="1366">
        <v>6.8</v>
      </c>
      <c r="AL70" s="1365">
        <v>218906</v>
      </c>
      <c r="AM70" s="1366">
        <v>3.5</v>
      </c>
      <c r="AN70" s="1366">
        <v>3.8</v>
      </c>
      <c r="AO70" s="1365">
        <v>246339</v>
      </c>
      <c r="AP70" s="1366">
        <v>3.3</v>
      </c>
      <c r="AQ70" s="1366">
        <v>3.6</v>
      </c>
      <c r="AR70" s="1365">
        <v>182601</v>
      </c>
      <c r="AS70" s="1366">
        <v>9</v>
      </c>
      <c r="AT70" s="1366">
        <v>10.4</v>
      </c>
      <c r="AU70" s="1365">
        <v>75682</v>
      </c>
      <c r="AV70" s="1366">
        <v>5.7</v>
      </c>
      <c r="AW70" s="1366">
        <v>6.2</v>
      </c>
      <c r="AX70" s="1365">
        <v>79666</v>
      </c>
      <c r="AY70" s="1366">
        <v>7.2</v>
      </c>
      <c r="AZ70" s="1366">
        <v>7.7</v>
      </c>
      <c r="BA70" s="1365">
        <v>58432</v>
      </c>
      <c r="BB70" s="1366">
        <v>5.3</v>
      </c>
      <c r="BC70" s="1366">
        <v>5.7</v>
      </c>
      <c r="BD70" s="1365">
        <v>118474</v>
      </c>
      <c r="BE70" s="1366">
        <v>5.6</v>
      </c>
      <c r="BF70" s="1369">
        <v>6.2</v>
      </c>
    </row>
    <row r="71" spans="1:58">
      <c r="A71" s="1368" t="s">
        <v>726</v>
      </c>
      <c r="B71" s="1367">
        <v>2362162</v>
      </c>
      <c r="C71" s="1366">
        <v>5.0999999999999996</v>
      </c>
      <c r="D71" s="1366">
        <v>5.7</v>
      </c>
      <c r="E71" s="1365">
        <v>1799708</v>
      </c>
      <c r="F71" s="1366">
        <v>4.8</v>
      </c>
      <c r="G71" s="1366">
        <v>5.3</v>
      </c>
      <c r="H71" s="1365">
        <v>562454</v>
      </c>
      <c r="I71" s="1366">
        <v>6.6</v>
      </c>
      <c r="J71" s="1366">
        <v>7.3</v>
      </c>
      <c r="K71" s="1365">
        <v>80512</v>
      </c>
      <c r="L71" s="1366">
        <v>5.0999999999999996</v>
      </c>
      <c r="M71" s="1366">
        <v>5.6</v>
      </c>
      <c r="N71" s="1365">
        <v>71989</v>
      </c>
      <c r="O71" s="1366">
        <v>6.7</v>
      </c>
      <c r="P71" s="1366">
        <v>7.4</v>
      </c>
      <c r="Q71" s="1365">
        <v>60136</v>
      </c>
      <c r="R71" s="1366">
        <v>7.3</v>
      </c>
      <c r="S71" s="1366">
        <v>8</v>
      </c>
      <c r="T71" s="1365">
        <v>222957</v>
      </c>
      <c r="U71" s="1366">
        <v>5.0999999999999996</v>
      </c>
      <c r="V71" s="1366">
        <v>5.5</v>
      </c>
      <c r="W71" s="1365">
        <v>36687</v>
      </c>
      <c r="X71" s="1366">
        <v>10</v>
      </c>
      <c r="Y71" s="1366">
        <v>10.9</v>
      </c>
      <c r="Z71" s="1365">
        <v>652863</v>
      </c>
      <c r="AA71" s="1366">
        <v>6.7</v>
      </c>
      <c r="AB71" s="1366">
        <v>7.3</v>
      </c>
      <c r="AC71" s="1365">
        <v>158755</v>
      </c>
      <c r="AD71" s="1366">
        <v>4.5999999999999996</v>
      </c>
      <c r="AE71" s="1366">
        <v>5.0999999999999996</v>
      </c>
      <c r="AF71" s="1365">
        <v>100439</v>
      </c>
      <c r="AG71" s="1366">
        <v>4.5</v>
      </c>
      <c r="AH71" s="1366">
        <v>4.9000000000000004</v>
      </c>
      <c r="AI71" s="1365">
        <v>32390</v>
      </c>
      <c r="AJ71" s="1366">
        <v>6.1</v>
      </c>
      <c r="AK71" s="1366">
        <v>6.6</v>
      </c>
      <c r="AL71" s="1365">
        <v>212874</v>
      </c>
      <c r="AM71" s="1366">
        <v>3.4</v>
      </c>
      <c r="AN71" s="1366">
        <v>3.7</v>
      </c>
      <c r="AO71" s="1365">
        <v>230242</v>
      </c>
      <c r="AP71" s="1366">
        <v>3</v>
      </c>
      <c r="AQ71" s="1366">
        <v>3.4</v>
      </c>
      <c r="AR71" s="1365">
        <v>179586</v>
      </c>
      <c r="AS71" s="1366">
        <v>8.8000000000000007</v>
      </c>
      <c r="AT71" s="1366">
        <v>10.199999999999999</v>
      </c>
      <c r="AU71" s="1365">
        <v>73368</v>
      </c>
      <c r="AV71" s="1366">
        <v>5.5</v>
      </c>
      <c r="AW71" s="1366">
        <v>6</v>
      </c>
      <c r="AX71" s="1365">
        <v>77311</v>
      </c>
      <c r="AY71" s="1366">
        <v>7</v>
      </c>
      <c r="AZ71" s="1366">
        <v>7.5</v>
      </c>
      <c r="BA71" s="1365">
        <v>56378</v>
      </c>
      <c r="BB71" s="1366">
        <v>5.0999999999999996</v>
      </c>
      <c r="BC71" s="1366">
        <v>5.5</v>
      </c>
      <c r="BD71" s="1365">
        <v>115675</v>
      </c>
      <c r="BE71" s="1366">
        <v>5.5</v>
      </c>
      <c r="BF71" s="1369">
        <v>6</v>
      </c>
    </row>
    <row r="72" spans="1:58">
      <c r="A72" s="1368" t="s">
        <v>750</v>
      </c>
      <c r="B72" s="1367">
        <v>2309207</v>
      </c>
      <c r="C72" s="1366">
        <v>5</v>
      </c>
      <c r="D72" s="1366">
        <v>5.5</v>
      </c>
      <c r="E72" s="1365">
        <v>1761639</v>
      </c>
      <c r="F72" s="1366">
        <v>4.7</v>
      </c>
      <c r="G72" s="1366">
        <v>5.2</v>
      </c>
      <c r="H72" s="1365">
        <v>547568</v>
      </c>
      <c r="I72" s="1366">
        <v>6.4</v>
      </c>
      <c r="J72" s="1366">
        <v>7.1</v>
      </c>
      <c r="K72" s="1365">
        <v>78034</v>
      </c>
      <c r="L72" s="1366">
        <v>4.9000000000000004</v>
      </c>
      <c r="M72" s="1366">
        <v>5.5</v>
      </c>
      <c r="N72" s="1365">
        <v>70799</v>
      </c>
      <c r="O72" s="1366">
        <v>6.5</v>
      </c>
      <c r="P72" s="1366">
        <v>7.3</v>
      </c>
      <c r="Q72" s="1365">
        <v>56873</v>
      </c>
      <c r="R72" s="1366">
        <v>6.9</v>
      </c>
      <c r="S72" s="1366">
        <v>7.5</v>
      </c>
      <c r="T72" s="1365">
        <v>218422</v>
      </c>
      <c r="U72" s="1366">
        <v>5</v>
      </c>
      <c r="V72" s="1366">
        <v>5.4</v>
      </c>
      <c r="W72" s="1365">
        <v>36327</v>
      </c>
      <c r="X72" s="1366">
        <v>9.9</v>
      </c>
      <c r="Y72" s="1366">
        <v>10.8</v>
      </c>
      <c r="Z72" s="1365">
        <v>645664</v>
      </c>
      <c r="AA72" s="1366">
        <v>6.6</v>
      </c>
      <c r="AB72" s="1366">
        <v>7.2</v>
      </c>
      <c r="AC72" s="1365">
        <v>156245</v>
      </c>
      <c r="AD72" s="1366">
        <v>4.5</v>
      </c>
      <c r="AE72" s="1366">
        <v>5</v>
      </c>
      <c r="AF72" s="1365">
        <v>97675</v>
      </c>
      <c r="AG72" s="1366">
        <v>4.3</v>
      </c>
      <c r="AH72" s="1366">
        <v>4.7</v>
      </c>
      <c r="AI72" s="1365">
        <v>31818</v>
      </c>
      <c r="AJ72" s="1366">
        <v>6</v>
      </c>
      <c r="AK72" s="1366">
        <v>6.5</v>
      </c>
      <c r="AL72" s="1365">
        <v>209080</v>
      </c>
      <c r="AM72" s="1366">
        <v>3.3</v>
      </c>
      <c r="AN72" s="1366">
        <v>3.6</v>
      </c>
      <c r="AO72" s="1365">
        <v>217575</v>
      </c>
      <c r="AP72" s="1366">
        <v>2.9</v>
      </c>
      <c r="AQ72" s="1366">
        <v>3.2</v>
      </c>
      <c r="AR72" s="1365">
        <v>176717</v>
      </c>
      <c r="AS72" s="1366">
        <v>8.6999999999999993</v>
      </c>
      <c r="AT72" s="1366">
        <v>10</v>
      </c>
      <c r="AU72" s="1365">
        <v>71106</v>
      </c>
      <c r="AV72" s="1366">
        <v>5.3</v>
      </c>
      <c r="AW72" s="1366">
        <v>5.9</v>
      </c>
      <c r="AX72" s="1365">
        <v>75041</v>
      </c>
      <c r="AY72" s="1366">
        <v>6.8</v>
      </c>
      <c r="AZ72" s="1366">
        <v>7.2</v>
      </c>
      <c r="BA72" s="1365">
        <v>55168</v>
      </c>
      <c r="BB72" s="1366">
        <v>5</v>
      </c>
      <c r="BC72" s="1366">
        <v>5.4</v>
      </c>
      <c r="BD72" s="1365">
        <v>112663</v>
      </c>
      <c r="BE72" s="1366">
        <v>5.3</v>
      </c>
      <c r="BF72" s="1369">
        <v>5.9</v>
      </c>
    </row>
    <row r="73" spans="1:58">
      <c r="A73" s="1368" t="s">
        <v>762</v>
      </c>
      <c r="B73" s="1367">
        <v>2259648</v>
      </c>
      <c r="C73" s="1366">
        <v>4.9000000000000004</v>
      </c>
      <c r="D73" s="1366">
        <v>5.4</v>
      </c>
      <c r="E73" s="1365">
        <v>1725446</v>
      </c>
      <c r="F73" s="1366">
        <v>4.5999999999999996</v>
      </c>
      <c r="G73" s="1366">
        <v>5</v>
      </c>
      <c r="H73" s="1365">
        <v>534202</v>
      </c>
      <c r="I73" s="1366">
        <v>6.3</v>
      </c>
      <c r="J73" s="1366">
        <v>6.9</v>
      </c>
      <c r="K73" s="1365">
        <v>75480</v>
      </c>
      <c r="L73" s="1366">
        <v>4.8</v>
      </c>
      <c r="M73" s="1366">
        <v>5.2</v>
      </c>
      <c r="N73" s="1365">
        <v>69803</v>
      </c>
      <c r="O73" s="1366">
        <v>6.5</v>
      </c>
      <c r="P73" s="1366">
        <v>7.2</v>
      </c>
      <c r="Q73" s="1365">
        <v>54844</v>
      </c>
      <c r="R73" s="1366">
        <v>6.7</v>
      </c>
      <c r="S73" s="1366">
        <v>7.3</v>
      </c>
      <c r="T73" s="1365">
        <v>213356</v>
      </c>
      <c r="U73" s="1366">
        <v>4.9000000000000004</v>
      </c>
      <c r="V73" s="1366">
        <v>5.3</v>
      </c>
      <c r="W73" s="1365">
        <v>35859</v>
      </c>
      <c r="X73" s="1366">
        <v>9.8000000000000007</v>
      </c>
      <c r="Y73" s="1366">
        <v>10.6</v>
      </c>
      <c r="Z73" s="1365">
        <v>637813</v>
      </c>
      <c r="AA73" s="1366">
        <v>6.5</v>
      </c>
      <c r="AB73" s="1366">
        <v>7</v>
      </c>
      <c r="AC73" s="1365">
        <v>152650</v>
      </c>
      <c r="AD73" s="1366">
        <v>4.4000000000000004</v>
      </c>
      <c r="AE73" s="1366">
        <v>4.9000000000000004</v>
      </c>
      <c r="AF73" s="1365">
        <v>95369</v>
      </c>
      <c r="AG73" s="1366">
        <v>4.2</v>
      </c>
      <c r="AH73" s="1366">
        <v>4.5999999999999996</v>
      </c>
      <c r="AI73" s="1365">
        <v>31359</v>
      </c>
      <c r="AJ73" s="1366">
        <v>6</v>
      </c>
      <c r="AK73" s="1366">
        <v>6.4</v>
      </c>
      <c r="AL73" s="1365">
        <v>204199</v>
      </c>
      <c r="AM73" s="1366">
        <v>3.2</v>
      </c>
      <c r="AN73" s="1366">
        <v>3.5</v>
      </c>
      <c r="AO73" s="1365">
        <v>209558</v>
      </c>
      <c r="AP73" s="1366">
        <v>2.8</v>
      </c>
      <c r="AQ73" s="1366">
        <v>3.1</v>
      </c>
      <c r="AR73" s="1365">
        <v>173098</v>
      </c>
      <c r="AS73" s="1366">
        <v>8.5</v>
      </c>
      <c r="AT73" s="1366">
        <v>9.6999999999999993</v>
      </c>
      <c r="AU73" s="1365">
        <v>69319</v>
      </c>
      <c r="AV73" s="1366">
        <v>5.2</v>
      </c>
      <c r="AW73" s="1366">
        <v>5.7</v>
      </c>
      <c r="AX73" s="1365">
        <v>73352</v>
      </c>
      <c r="AY73" s="1366">
        <v>6.7</v>
      </c>
      <c r="AZ73" s="1366">
        <v>7.1</v>
      </c>
      <c r="BA73" s="1365">
        <v>53476</v>
      </c>
      <c r="BB73" s="1366">
        <v>4.9000000000000004</v>
      </c>
      <c r="BC73" s="1366">
        <v>5.3</v>
      </c>
      <c r="BD73" s="1365">
        <v>110113</v>
      </c>
      <c r="BE73" s="1366">
        <v>5.2</v>
      </c>
      <c r="BF73" s="1369">
        <v>5.7</v>
      </c>
    </row>
    <row r="74" spans="1:58">
      <c r="A74" s="1368" t="s">
        <v>766</v>
      </c>
      <c r="B74" s="1367">
        <v>2362888</v>
      </c>
      <c r="C74" s="1366">
        <v>5.2</v>
      </c>
      <c r="D74" s="1366">
        <v>5.6</v>
      </c>
      <c r="E74" s="1365">
        <v>1809470</v>
      </c>
      <c r="F74" s="1366">
        <v>4.9000000000000004</v>
      </c>
      <c r="G74" s="1366">
        <v>5.3</v>
      </c>
      <c r="H74" s="1365">
        <v>553418</v>
      </c>
      <c r="I74" s="1366">
        <v>6.5</v>
      </c>
      <c r="J74" s="1366">
        <v>7.2</v>
      </c>
      <c r="K74" s="1365">
        <v>78646</v>
      </c>
      <c r="L74" s="1366">
        <v>5</v>
      </c>
      <c r="M74" s="1366">
        <v>5.5</v>
      </c>
      <c r="N74" s="1365">
        <v>72685</v>
      </c>
      <c r="O74" s="1366">
        <v>6.7</v>
      </c>
      <c r="P74" s="1366">
        <v>7.5</v>
      </c>
      <c r="Q74" s="1365">
        <v>57600</v>
      </c>
      <c r="R74" s="1366">
        <v>7.1</v>
      </c>
      <c r="S74" s="1366">
        <v>7.6</v>
      </c>
      <c r="T74" s="1365">
        <v>223444</v>
      </c>
      <c r="U74" s="1366">
        <v>5.0999999999999996</v>
      </c>
      <c r="V74" s="1366">
        <v>5.5</v>
      </c>
      <c r="W74" s="1365">
        <v>36138</v>
      </c>
      <c r="X74" s="1366">
        <v>9.9</v>
      </c>
      <c r="Y74" s="1366">
        <v>10.7</v>
      </c>
      <c r="Z74" s="1365">
        <v>657985</v>
      </c>
      <c r="AA74" s="1366">
        <v>6.7</v>
      </c>
      <c r="AB74" s="1366">
        <v>7.3</v>
      </c>
      <c r="AC74" s="1365">
        <v>158975</v>
      </c>
      <c r="AD74" s="1366">
        <v>4.5999999999999996</v>
      </c>
      <c r="AE74" s="1366">
        <v>5.0999999999999996</v>
      </c>
      <c r="AF74" s="1365">
        <v>100370</v>
      </c>
      <c r="AG74" s="1366">
        <v>4.5</v>
      </c>
      <c r="AH74" s="1366">
        <v>4.8</v>
      </c>
      <c r="AI74" s="1365">
        <v>31654</v>
      </c>
      <c r="AJ74" s="1366">
        <v>6</v>
      </c>
      <c r="AK74" s="1366">
        <v>6.5</v>
      </c>
      <c r="AL74" s="1365">
        <v>218967</v>
      </c>
      <c r="AM74" s="1366">
        <v>3.5</v>
      </c>
      <c r="AN74" s="1366">
        <v>3.8</v>
      </c>
      <c r="AO74" s="1365">
        <v>230606</v>
      </c>
      <c r="AP74" s="1366">
        <v>3.1</v>
      </c>
      <c r="AQ74" s="1366">
        <v>3.4</v>
      </c>
      <c r="AR74" s="1365">
        <v>175967</v>
      </c>
      <c r="AS74" s="1366">
        <v>8.6999999999999993</v>
      </c>
      <c r="AT74" s="1366">
        <v>9.9</v>
      </c>
      <c r="AU74" s="1365">
        <v>72016</v>
      </c>
      <c r="AV74" s="1366">
        <v>5.4</v>
      </c>
      <c r="AW74" s="1366">
        <v>5.9</v>
      </c>
      <c r="AX74" s="1365">
        <v>75936</v>
      </c>
      <c r="AY74" s="1366">
        <v>6.9</v>
      </c>
      <c r="AZ74" s="1366">
        <v>7.4</v>
      </c>
      <c r="BA74" s="1365">
        <v>56015</v>
      </c>
      <c r="BB74" s="1366">
        <v>5.0999999999999996</v>
      </c>
      <c r="BC74" s="1366">
        <v>5.6</v>
      </c>
      <c r="BD74" s="1365">
        <v>115884</v>
      </c>
      <c r="BE74" s="1366">
        <v>5.5</v>
      </c>
      <c r="BF74" s="1369">
        <v>6</v>
      </c>
    </row>
    <row r="75" spans="1:58">
      <c r="A75" s="1368" t="s">
        <v>770</v>
      </c>
      <c r="B75" s="1367">
        <v>2470243</v>
      </c>
      <c r="C75" s="1366">
        <v>5.4</v>
      </c>
      <c r="D75" s="1366">
        <v>5.9</v>
      </c>
      <c r="E75" s="1365">
        <v>1894564</v>
      </c>
      <c r="F75" s="1366">
        <v>5.0999999999999996</v>
      </c>
      <c r="G75" s="1366">
        <v>5.5</v>
      </c>
      <c r="H75" s="1365">
        <v>575679</v>
      </c>
      <c r="I75" s="1366">
        <v>6.8</v>
      </c>
      <c r="J75" s="1366">
        <v>7.5</v>
      </c>
      <c r="K75" s="1365">
        <v>84048</v>
      </c>
      <c r="L75" s="1366">
        <v>5.3</v>
      </c>
      <c r="M75" s="1366">
        <v>5.8</v>
      </c>
      <c r="N75" s="1365">
        <v>76909</v>
      </c>
      <c r="O75" s="1366">
        <v>7.1</v>
      </c>
      <c r="P75" s="1366">
        <v>7.9</v>
      </c>
      <c r="Q75" s="1365">
        <v>60687</v>
      </c>
      <c r="R75" s="1366">
        <v>7.5</v>
      </c>
      <c r="S75" s="1366">
        <v>8.1</v>
      </c>
      <c r="T75" s="1365">
        <v>236115</v>
      </c>
      <c r="U75" s="1366">
        <v>5.4</v>
      </c>
      <c r="V75" s="1366">
        <v>5.8</v>
      </c>
      <c r="W75" s="1365">
        <v>37689</v>
      </c>
      <c r="X75" s="1366">
        <v>10.3</v>
      </c>
      <c r="Y75" s="1366">
        <v>11.1</v>
      </c>
      <c r="Z75" s="1365">
        <v>687723</v>
      </c>
      <c r="AA75" s="1366">
        <v>7</v>
      </c>
      <c r="AB75" s="1366">
        <v>7.6</v>
      </c>
      <c r="AC75" s="1365">
        <v>167094</v>
      </c>
      <c r="AD75" s="1366">
        <v>4.9000000000000004</v>
      </c>
      <c r="AE75" s="1366">
        <v>5.3</v>
      </c>
      <c r="AF75" s="1365">
        <v>106231</v>
      </c>
      <c r="AG75" s="1366">
        <v>4.7</v>
      </c>
      <c r="AH75" s="1366">
        <v>5.0999999999999996</v>
      </c>
      <c r="AI75" s="1365">
        <v>33035</v>
      </c>
      <c r="AJ75" s="1366">
        <v>6.3</v>
      </c>
      <c r="AK75" s="1366">
        <v>6.8</v>
      </c>
      <c r="AL75" s="1365">
        <v>226881</v>
      </c>
      <c r="AM75" s="1366">
        <v>3.6</v>
      </c>
      <c r="AN75" s="1366">
        <v>3.9</v>
      </c>
      <c r="AO75" s="1365">
        <v>238839</v>
      </c>
      <c r="AP75" s="1366">
        <v>3.2</v>
      </c>
      <c r="AQ75" s="1366">
        <v>3.5</v>
      </c>
      <c r="AR75" s="1365">
        <v>183078</v>
      </c>
      <c r="AS75" s="1366">
        <v>9</v>
      </c>
      <c r="AT75" s="1366">
        <v>10.3</v>
      </c>
      <c r="AU75" s="1365">
        <v>76192</v>
      </c>
      <c r="AV75" s="1366">
        <v>5.7</v>
      </c>
      <c r="AW75" s="1366">
        <v>6.3</v>
      </c>
      <c r="AX75" s="1365">
        <v>78572</v>
      </c>
      <c r="AY75" s="1366">
        <v>7.2</v>
      </c>
      <c r="AZ75" s="1366">
        <v>7.6</v>
      </c>
      <c r="BA75" s="1365">
        <v>58624</v>
      </c>
      <c r="BB75" s="1366">
        <v>5.4</v>
      </c>
      <c r="BC75" s="1366">
        <v>5.8</v>
      </c>
      <c r="BD75" s="1365">
        <v>118526</v>
      </c>
      <c r="BE75" s="1366">
        <v>5.6</v>
      </c>
      <c r="BF75" s="1369">
        <v>6.2</v>
      </c>
    </row>
    <row r="76" spans="1:58">
      <c r="A76" s="1368" t="s">
        <v>773</v>
      </c>
      <c r="B76" s="1367">
        <v>2547344</v>
      </c>
      <c r="C76" s="1366">
        <v>5.6</v>
      </c>
      <c r="D76" s="1366">
        <v>6.1</v>
      </c>
      <c r="E76" s="1365">
        <v>1955902</v>
      </c>
      <c r="F76" s="1366">
        <v>5.3</v>
      </c>
      <c r="G76" s="1366">
        <v>5.7</v>
      </c>
      <c r="H76" s="1365">
        <v>591442</v>
      </c>
      <c r="I76" s="1366">
        <v>7</v>
      </c>
      <c r="J76" s="1366">
        <v>7.7</v>
      </c>
      <c r="K76" s="1365">
        <v>85201</v>
      </c>
      <c r="L76" s="1366">
        <v>5.4</v>
      </c>
      <c r="M76" s="1366">
        <v>5.9</v>
      </c>
      <c r="N76" s="1365">
        <v>77911</v>
      </c>
      <c r="O76" s="1366">
        <v>7.2</v>
      </c>
      <c r="P76" s="1366">
        <v>8</v>
      </c>
      <c r="Q76" s="1365">
        <v>61444</v>
      </c>
      <c r="R76" s="1366">
        <v>7.6</v>
      </c>
      <c r="S76" s="1366">
        <v>8.1999999999999993</v>
      </c>
      <c r="T76" s="1365">
        <v>245390</v>
      </c>
      <c r="U76" s="1366">
        <v>5.6</v>
      </c>
      <c r="V76" s="1366">
        <v>6.1</v>
      </c>
      <c r="W76" s="1365">
        <v>39178</v>
      </c>
      <c r="X76" s="1366">
        <v>10.7</v>
      </c>
      <c r="Y76" s="1366">
        <v>11.6</v>
      </c>
      <c r="Z76" s="1365">
        <v>693945</v>
      </c>
      <c r="AA76" s="1366">
        <v>7.1</v>
      </c>
      <c r="AB76" s="1366">
        <v>7.7</v>
      </c>
      <c r="AC76" s="1365">
        <v>175958</v>
      </c>
      <c r="AD76" s="1366">
        <v>5.0999999999999996</v>
      </c>
      <c r="AE76" s="1366">
        <v>5.6</v>
      </c>
      <c r="AF76" s="1365">
        <v>109573</v>
      </c>
      <c r="AG76" s="1366">
        <v>4.9000000000000004</v>
      </c>
      <c r="AH76" s="1366">
        <v>5.3</v>
      </c>
      <c r="AI76" s="1365">
        <v>34295</v>
      </c>
      <c r="AJ76" s="1366">
        <v>6.5</v>
      </c>
      <c r="AK76" s="1366">
        <v>7</v>
      </c>
      <c r="AL76" s="1365">
        <v>241499</v>
      </c>
      <c r="AM76" s="1366">
        <v>3.8</v>
      </c>
      <c r="AN76" s="1366">
        <v>4.2</v>
      </c>
      <c r="AO76" s="1365">
        <v>252952</v>
      </c>
      <c r="AP76" s="1366">
        <v>3.4</v>
      </c>
      <c r="AQ76" s="1366">
        <v>3.7</v>
      </c>
      <c r="AR76" s="1365">
        <v>186553</v>
      </c>
      <c r="AS76" s="1366">
        <v>9.1999999999999993</v>
      </c>
      <c r="AT76" s="1366">
        <v>10.5</v>
      </c>
      <c r="AU76" s="1365">
        <v>77392</v>
      </c>
      <c r="AV76" s="1366">
        <v>5.8</v>
      </c>
      <c r="AW76" s="1366">
        <v>6.4</v>
      </c>
      <c r="AX76" s="1365">
        <v>81090</v>
      </c>
      <c r="AY76" s="1366">
        <v>7.4</v>
      </c>
      <c r="AZ76" s="1366">
        <v>7.9</v>
      </c>
      <c r="BA76" s="1365">
        <v>61535</v>
      </c>
      <c r="BB76" s="1366">
        <v>5.6</v>
      </c>
      <c r="BC76" s="1366">
        <v>6.1</v>
      </c>
      <c r="BD76" s="1365">
        <v>123428</v>
      </c>
      <c r="BE76" s="1366">
        <v>5.9</v>
      </c>
      <c r="BF76" s="1369">
        <v>6.4</v>
      </c>
    </row>
    <row r="77" spans="1:58">
      <c r="A77" s="1368" t="s">
        <v>776</v>
      </c>
      <c r="B77" s="1367">
        <v>2485738</v>
      </c>
      <c r="C77" s="1366">
        <v>5.4</v>
      </c>
      <c r="D77" s="1366">
        <v>5.9</v>
      </c>
      <c r="E77" s="1365">
        <v>1910938</v>
      </c>
      <c r="F77" s="1366">
        <v>5.0999999999999996</v>
      </c>
      <c r="G77" s="1366">
        <v>5.6</v>
      </c>
      <c r="H77" s="1365">
        <v>574800</v>
      </c>
      <c r="I77" s="1366">
        <v>6.8</v>
      </c>
      <c r="J77" s="1366">
        <v>7.5</v>
      </c>
      <c r="K77" s="1365">
        <v>81699</v>
      </c>
      <c r="L77" s="1366">
        <v>5.2</v>
      </c>
      <c r="M77" s="1366">
        <v>5.7</v>
      </c>
      <c r="N77" s="1365">
        <v>75445</v>
      </c>
      <c r="O77" s="1366">
        <v>7</v>
      </c>
      <c r="P77" s="1366">
        <v>7.7</v>
      </c>
      <c r="Q77" s="1365">
        <v>58997</v>
      </c>
      <c r="R77" s="1366">
        <v>7.3</v>
      </c>
      <c r="S77" s="1366">
        <v>7.8</v>
      </c>
      <c r="T77" s="1365">
        <v>237937</v>
      </c>
      <c r="U77" s="1366">
        <v>5.4</v>
      </c>
      <c r="V77" s="1366">
        <v>5.9</v>
      </c>
      <c r="W77" s="1365">
        <v>38267</v>
      </c>
      <c r="X77" s="1366">
        <v>10.5</v>
      </c>
      <c r="Y77" s="1366">
        <v>11.3</v>
      </c>
      <c r="Z77" s="1365">
        <v>681795</v>
      </c>
      <c r="AA77" s="1366">
        <v>7</v>
      </c>
      <c r="AB77" s="1366">
        <v>7.5</v>
      </c>
      <c r="AC77" s="1365">
        <v>171161</v>
      </c>
      <c r="AD77" s="1366">
        <v>5</v>
      </c>
      <c r="AE77" s="1366">
        <v>5.4</v>
      </c>
      <c r="AF77" s="1365">
        <v>105405</v>
      </c>
      <c r="AG77" s="1366">
        <v>4.7</v>
      </c>
      <c r="AH77" s="1366">
        <v>5.0999999999999996</v>
      </c>
      <c r="AI77" s="1365">
        <v>34021</v>
      </c>
      <c r="AJ77" s="1366">
        <v>6.5</v>
      </c>
      <c r="AK77" s="1366">
        <v>7</v>
      </c>
      <c r="AL77" s="1365">
        <v>235965</v>
      </c>
      <c r="AM77" s="1366">
        <v>3.7</v>
      </c>
      <c r="AN77" s="1366">
        <v>4.0999999999999996</v>
      </c>
      <c r="AO77" s="1365">
        <v>249243</v>
      </c>
      <c r="AP77" s="1366">
        <v>3.3</v>
      </c>
      <c r="AQ77" s="1366">
        <v>3.6</v>
      </c>
      <c r="AR77" s="1365">
        <v>180274</v>
      </c>
      <c r="AS77" s="1366">
        <v>8.9</v>
      </c>
      <c r="AT77" s="1366">
        <v>10.1</v>
      </c>
      <c r="AU77" s="1365">
        <v>75089</v>
      </c>
      <c r="AV77" s="1366">
        <v>5.7</v>
      </c>
      <c r="AW77" s="1366">
        <v>6.2</v>
      </c>
      <c r="AX77" s="1365">
        <v>78922</v>
      </c>
      <c r="AY77" s="1366">
        <v>7.2</v>
      </c>
      <c r="AZ77" s="1366">
        <v>7.7</v>
      </c>
      <c r="BA77" s="1365">
        <v>60042</v>
      </c>
      <c r="BB77" s="1366">
        <v>5.5</v>
      </c>
      <c r="BC77" s="1366">
        <v>5.9</v>
      </c>
      <c r="BD77" s="1365">
        <v>121476</v>
      </c>
      <c r="BE77" s="1366">
        <v>5.8</v>
      </c>
      <c r="BF77" s="1369">
        <v>6.3</v>
      </c>
    </row>
    <row r="78" spans="1:58">
      <c r="A78" s="1368" t="s">
        <v>779</v>
      </c>
      <c r="B78" s="1367">
        <v>2442345</v>
      </c>
      <c r="C78" s="1366">
        <v>5.3</v>
      </c>
      <c r="D78" s="1366">
        <v>5.8</v>
      </c>
      <c r="E78" s="1365">
        <v>1874061</v>
      </c>
      <c r="F78" s="1366">
        <v>5</v>
      </c>
      <c r="G78" s="1366">
        <v>5.5</v>
      </c>
      <c r="H78" s="1365">
        <v>568284</v>
      </c>
      <c r="I78" s="1366">
        <v>6.7</v>
      </c>
      <c r="J78" s="1366">
        <v>7.4</v>
      </c>
      <c r="K78" s="1365">
        <v>81363</v>
      </c>
      <c r="L78" s="1366">
        <v>5.2</v>
      </c>
      <c r="M78" s="1366">
        <v>5.7</v>
      </c>
      <c r="N78" s="1365">
        <v>74450</v>
      </c>
      <c r="O78" s="1366">
        <v>6.9</v>
      </c>
      <c r="P78" s="1366">
        <v>7.6</v>
      </c>
      <c r="Q78" s="1365">
        <v>58311</v>
      </c>
      <c r="R78" s="1366">
        <v>7.2</v>
      </c>
      <c r="S78" s="1366">
        <v>7.7</v>
      </c>
      <c r="T78" s="1365">
        <v>234448</v>
      </c>
      <c r="U78" s="1366">
        <v>5.4</v>
      </c>
      <c r="V78" s="1366">
        <v>5.8</v>
      </c>
      <c r="W78" s="1365">
        <v>37653</v>
      </c>
      <c r="X78" s="1366">
        <v>10.3</v>
      </c>
      <c r="Y78" s="1366">
        <v>11.1</v>
      </c>
      <c r="Z78" s="1365">
        <v>679548</v>
      </c>
      <c r="AA78" s="1366">
        <v>7</v>
      </c>
      <c r="AB78" s="1366">
        <v>7.5</v>
      </c>
      <c r="AC78" s="1365">
        <v>168842</v>
      </c>
      <c r="AD78" s="1366">
        <v>4.9000000000000004</v>
      </c>
      <c r="AE78" s="1366">
        <v>5.4</v>
      </c>
      <c r="AF78" s="1365">
        <v>102573</v>
      </c>
      <c r="AG78" s="1366">
        <v>4.5999999999999996</v>
      </c>
      <c r="AH78" s="1366">
        <v>5</v>
      </c>
      <c r="AI78" s="1365">
        <v>33664</v>
      </c>
      <c r="AJ78" s="1366">
        <v>6.4</v>
      </c>
      <c r="AK78" s="1366">
        <v>6.9</v>
      </c>
      <c r="AL78" s="1365">
        <v>229084</v>
      </c>
      <c r="AM78" s="1366">
        <v>3.6</v>
      </c>
      <c r="AN78" s="1366">
        <v>4</v>
      </c>
      <c r="AO78" s="1365">
        <v>232436</v>
      </c>
      <c r="AP78" s="1366">
        <v>3.1</v>
      </c>
      <c r="AQ78" s="1366">
        <v>3.4</v>
      </c>
      <c r="AR78" s="1365">
        <v>178432</v>
      </c>
      <c r="AS78" s="1366">
        <v>8.8000000000000007</v>
      </c>
      <c r="AT78" s="1366">
        <v>10</v>
      </c>
      <c r="AU78" s="1365">
        <v>74156</v>
      </c>
      <c r="AV78" s="1366">
        <v>5.6</v>
      </c>
      <c r="AW78" s="1366">
        <v>6.1</v>
      </c>
      <c r="AX78" s="1365">
        <v>77587</v>
      </c>
      <c r="AY78" s="1366">
        <v>7.1</v>
      </c>
      <c r="AZ78" s="1366">
        <v>7.5</v>
      </c>
      <c r="BA78" s="1365">
        <v>59275</v>
      </c>
      <c r="BB78" s="1366">
        <v>5.4</v>
      </c>
      <c r="BC78" s="1366">
        <v>5.9</v>
      </c>
      <c r="BD78" s="1365">
        <v>120523</v>
      </c>
      <c r="BE78" s="1366">
        <v>5.7</v>
      </c>
      <c r="BF78" s="1369">
        <v>6.3</v>
      </c>
    </row>
    <row r="79" spans="1:58">
      <c r="A79" s="1368" t="s">
        <v>783</v>
      </c>
      <c r="B79" s="1367">
        <v>2434021</v>
      </c>
      <c r="C79" s="1366">
        <v>5.3</v>
      </c>
      <c r="D79" s="1366">
        <v>5.8</v>
      </c>
      <c r="E79" s="1365">
        <v>1867028</v>
      </c>
      <c r="F79" s="1366">
        <v>5</v>
      </c>
      <c r="G79" s="1366">
        <v>5.5</v>
      </c>
      <c r="H79" s="1365">
        <v>566993</v>
      </c>
      <c r="I79" s="1366">
        <v>6.7</v>
      </c>
      <c r="J79" s="1366">
        <v>7.4</v>
      </c>
      <c r="K79" s="1365">
        <v>82643</v>
      </c>
      <c r="L79" s="1366">
        <v>5.2</v>
      </c>
      <c r="M79" s="1366">
        <v>5.7</v>
      </c>
      <c r="N79" s="1365">
        <v>74087</v>
      </c>
      <c r="O79" s="1366">
        <v>6.9</v>
      </c>
      <c r="P79" s="1366">
        <v>7.6</v>
      </c>
      <c r="Q79" s="1365">
        <v>59730</v>
      </c>
      <c r="R79" s="1366">
        <v>7.3</v>
      </c>
      <c r="S79" s="1366">
        <v>7.9</v>
      </c>
      <c r="T79" s="1365">
        <v>235042</v>
      </c>
      <c r="U79" s="1366">
        <v>5.4</v>
      </c>
      <c r="V79" s="1366">
        <v>5.8</v>
      </c>
      <c r="W79" s="1365">
        <v>37123</v>
      </c>
      <c r="X79" s="1366">
        <v>10.199999999999999</v>
      </c>
      <c r="Y79" s="1366">
        <v>11</v>
      </c>
      <c r="Z79" s="1365">
        <v>675382</v>
      </c>
      <c r="AA79" s="1366">
        <v>6.9</v>
      </c>
      <c r="AB79" s="1366">
        <v>7.5</v>
      </c>
      <c r="AC79" s="1365">
        <v>167001</v>
      </c>
      <c r="AD79" s="1366">
        <v>4.9000000000000004</v>
      </c>
      <c r="AE79" s="1366">
        <v>5.3</v>
      </c>
      <c r="AF79" s="1365">
        <v>102312</v>
      </c>
      <c r="AG79" s="1366">
        <v>4.5999999999999996</v>
      </c>
      <c r="AH79" s="1366">
        <v>4.9000000000000004</v>
      </c>
      <c r="AI79" s="1365">
        <v>33634</v>
      </c>
      <c r="AJ79" s="1366">
        <v>6.4</v>
      </c>
      <c r="AK79" s="1366">
        <v>6.9</v>
      </c>
      <c r="AL79" s="1365">
        <v>227811</v>
      </c>
      <c r="AM79" s="1366">
        <v>3.6</v>
      </c>
      <c r="AN79" s="1366">
        <v>3.9</v>
      </c>
      <c r="AO79" s="1365">
        <v>231993</v>
      </c>
      <c r="AP79" s="1366">
        <v>3.1</v>
      </c>
      <c r="AQ79" s="1366">
        <v>3.4</v>
      </c>
      <c r="AR79" s="1365">
        <v>175591</v>
      </c>
      <c r="AS79" s="1366">
        <v>8.6999999999999993</v>
      </c>
      <c r="AT79" s="1366">
        <v>9.8000000000000007</v>
      </c>
      <c r="AU79" s="1365">
        <v>74459</v>
      </c>
      <c r="AV79" s="1366">
        <v>5.6</v>
      </c>
      <c r="AW79" s="1366">
        <v>6.1</v>
      </c>
      <c r="AX79" s="1365">
        <v>77792</v>
      </c>
      <c r="AY79" s="1366">
        <v>7.1</v>
      </c>
      <c r="AZ79" s="1366">
        <v>7.6</v>
      </c>
      <c r="BA79" s="1365">
        <v>59288</v>
      </c>
      <c r="BB79" s="1366">
        <v>5.4</v>
      </c>
      <c r="BC79" s="1366">
        <v>5.9</v>
      </c>
      <c r="BD79" s="1365">
        <v>120133</v>
      </c>
      <c r="BE79" s="1366">
        <v>5.7</v>
      </c>
      <c r="BF79" s="1369">
        <v>6.2</v>
      </c>
    </row>
    <row r="80" spans="1:58">
      <c r="A80" s="1368" t="s">
        <v>788</v>
      </c>
      <c r="B80" s="1367">
        <v>2453879</v>
      </c>
      <c r="C80" s="1366">
        <v>5.4</v>
      </c>
      <c r="D80" s="1366">
        <v>5.8</v>
      </c>
      <c r="E80" s="1365">
        <v>1878275</v>
      </c>
      <c r="F80" s="1366">
        <v>5</v>
      </c>
      <c r="G80" s="1366">
        <v>5.5</v>
      </c>
      <c r="H80" s="1365">
        <v>575604</v>
      </c>
      <c r="I80" s="1366">
        <v>6.8</v>
      </c>
      <c r="J80" s="1366">
        <v>7.5</v>
      </c>
      <c r="K80" s="1365">
        <v>84320</v>
      </c>
      <c r="L80" s="1366">
        <v>5.3</v>
      </c>
      <c r="M80" s="1366">
        <v>5.9</v>
      </c>
      <c r="N80" s="1365">
        <v>74719</v>
      </c>
      <c r="O80" s="1366">
        <v>6.9</v>
      </c>
      <c r="P80" s="1366">
        <v>7.7</v>
      </c>
      <c r="Q80" s="1365">
        <v>61956</v>
      </c>
      <c r="R80" s="1366">
        <v>7.6</v>
      </c>
      <c r="S80" s="1366">
        <v>8.1999999999999993</v>
      </c>
      <c r="T80" s="1365">
        <v>238955</v>
      </c>
      <c r="U80" s="1366">
        <v>5.5</v>
      </c>
      <c r="V80" s="1366">
        <v>5.9</v>
      </c>
      <c r="W80" s="1365">
        <v>36643</v>
      </c>
      <c r="X80" s="1366">
        <v>10</v>
      </c>
      <c r="Y80" s="1366">
        <v>10.8</v>
      </c>
      <c r="Z80" s="1365">
        <v>675038</v>
      </c>
      <c r="AA80" s="1366">
        <v>6.9</v>
      </c>
      <c r="AB80" s="1366">
        <v>7.4</v>
      </c>
      <c r="AC80" s="1365">
        <v>168144</v>
      </c>
      <c r="AD80" s="1366">
        <v>4.9000000000000004</v>
      </c>
      <c r="AE80" s="1366">
        <v>5.3</v>
      </c>
      <c r="AF80" s="1365">
        <v>102452</v>
      </c>
      <c r="AG80" s="1366">
        <v>4.5999999999999996</v>
      </c>
      <c r="AH80" s="1366">
        <v>5</v>
      </c>
      <c r="AI80" s="1365">
        <v>33646</v>
      </c>
      <c r="AJ80" s="1366">
        <v>6.4</v>
      </c>
      <c r="AK80" s="1366">
        <v>6.9</v>
      </c>
      <c r="AL80" s="1365">
        <v>227463</v>
      </c>
      <c r="AM80" s="1366">
        <v>3.6</v>
      </c>
      <c r="AN80" s="1366">
        <v>3.9</v>
      </c>
      <c r="AO80" s="1365">
        <v>236895</v>
      </c>
      <c r="AP80" s="1366">
        <v>3.1</v>
      </c>
      <c r="AQ80" s="1366">
        <v>3.4</v>
      </c>
      <c r="AR80" s="1365">
        <v>175050</v>
      </c>
      <c r="AS80" s="1366">
        <v>8.6</v>
      </c>
      <c r="AT80" s="1366">
        <v>9.8000000000000007</v>
      </c>
      <c r="AU80" s="1365">
        <v>75733</v>
      </c>
      <c r="AV80" s="1366">
        <v>5.7</v>
      </c>
      <c r="AW80" s="1366">
        <v>6.2</v>
      </c>
      <c r="AX80" s="1365">
        <v>79827</v>
      </c>
      <c r="AY80" s="1366">
        <v>7.3</v>
      </c>
      <c r="AZ80" s="1366">
        <v>7.8</v>
      </c>
      <c r="BA80" s="1365">
        <v>60816</v>
      </c>
      <c r="BB80" s="1366">
        <v>5.6</v>
      </c>
      <c r="BC80" s="1366">
        <v>6</v>
      </c>
      <c r="BD80" s="1365">
        <v>122222</v>
      </c>
      <c r="BE80" s="1366">
        <v>5.8</v>
      </c>
      <c r="BF80" s="1369">
        <v>6.3</v>
      </c>
    </row>
    <row r="81" spans="1:58">
      <c r="A81" s="1368" t="s">
        <v>793</v>
      </c>
      <c r="B81" s="1367">
        <v>2616019</v>
      </c>
      <c r="C81" s="1366">
        <v>5.7</v>
      </c>
      <c r="D81" s="1366">
        <v>6.2</v>
      </c>
      <c r="E81" s="1365">
        <v>2001103</v>
      </c>
      <c r="F81" s="1366">
        <v>5.4</v>
      </c>
      <c r="G81" s="1366">
        <v>5.8</v>
      </c>
      <c r="H81" s="1365">
        <v>614916</v>
      </c>
      <c r="I81" s="1366">
        <v>7.3</v>
      </c>
      <c r="J81" s="1366">
        <v>8</v>
      </c>
      <c r="K81" s="1365">
        <v>89641</v>
      </c>
      <c r="L81" s="1366">
        <v>5.7</v>
      </c>
      <c r="M81" s="1366">
        <v>6.2</v>
      </c>
      <c r="N81" s="1365">
        <v>78809</v>
      </c>
      <c r="O81" s="1366">
        <v>7.3</v>
      </c>
      <c r="P81" s="1366">
        <v>8.1</v>
      </c>
      <c r="Q81" s="1365">
        <v>67170</v>
      </c>
      <c r="R81" s="1366">
        <v>8.3000000000000007</v>
      </c>
      <c r="S81" s="1366">
        <v>8.9</v>
      </c>
      <c r="T81" s="1365">
        <v>253401</v>
      </c>
      <c r="U81" s="1366">
        <v>5.8</v>
      </c>
      <c r="V81" s="1366">
        <v>6.3</v>
      </c>
      <c r="W81" s="1365">
        <v>38228</v>
      </c>
      <c r="X81" s="1366">
        <v>10.5</v>
      </c>
      <c r="Y81" s="1366">
        <v>11.3</v>
      </c>
      <c r="Z81" s="1365">
        <v>702519</v>
      </c>
      <c r="AA81" s="1366">
        <v>7.2</v>
      </c>
      <c r="AB81" s="1366">
        <v>7.8</v>
      </c>
      <c r="AC81" s="1365">
        <v>178669</v>
      </c>
      <c r="AD81" s="1366">
        <v>5.2</v>
      </c>
      <c r="AE81" s="1366">
        <v>5.7</v>
      </c>
      <c r="AF81" s="1365">
        <v>109973</v>
      </c>
      <c r="AG81" s="1366">
        <v>4.9000000000000004</v>
      </c>
      <c r="AH81" s="1366">
        <v>5.3</v>
      </c>
      <c r="AI81" s="1365">
        <v>35357</v>
      </c>
      <c r="AJ81" s="1366">
        <v>6.7</v>
      </c>
      <c r="AK81" s="1366">
        <v>7.2</v>
      </c>
      <c r="AL81" s="1365">
        <v>243217</v>
      </c>
      <c r="AM81" s="1366">
        <v>3.9</v>
      </c>
      <c r="AN81" s="1366">
        <v>4.2</v>
      </c>
      <c r="AO81" s="1365">
        <v>271289</v>
      </c>
      <c r="AP81" s="1366">
        <v>3.6</v>
      </c>
      <c r="AQ81" s="1366">
        <v>3.9</v>
      </c>
      <c r="AR81" s="1365">
        <v>183519</v>
      </c>
      <c r="AS81" s="1366">
        <v>9.1</v>
      </c>
      <c r="AT81" s="1366">
        <v>10.3</v>
      </c>
      <c r="AU81" s="1365">
        <v>81392</v>
      </c>
      <c r="AV81" s="1366">
        <v>6.1</v>
      </c>
      <c r="AW81" s="1366">
        <v>6.7</v>
      </c>
      <c r="AX81" s="1365">
        <v>85722</v>
      </c>
      <c r="AY81" s="1366">
        <v>7.8</v>
      </c>
      <c r="AZ81" s="1366">
        <v>8.3000000000000007</v>
      </c>
      <c r="BA81" s="1365">
        <v>66230</v>
      </c>
      <c r="BB81" s="1366">
        <v>6.1</v>
      </c>
      <c r="BC81" s="1366">
        <v>6.6</v>
      </c>
      <c r="BD81" s="1365">
        <v>130883</v>
      </c>
      <c r="BE81" s="1366">
        <v>6.2</v>
      </c>
      <c r="BF81" s="1369">
        <v>6.8</v>
      </c>
    </row>
    <row r="82" spans="1:58">
      <c r="A82" s="1368" t="s">
        <v>801</v>
      </c>
      <c r="B82" s="1367">
        <v>2620169</v>
      </c>
      <c r="C82" s="1366">
        <v>5.7</v>
      </c>
      <c r="D82" s="1366">
        <v>6.2</v>
      </c>
      <c r="E82" s="1365">
        <v>2003180</v>
      </c>
      <c r="F82" s="1366">
        <v>5.4</v>
      </c>
      <c r="G82" s="1366">
        <v>5.9</v>
      </c>
      <c r="H82" s="1365">
        <v>616989</v>
      </c>
      <c r="I82" s="1366">
        <v>7.3</v>
      </c>
      <c r="J82" s="1366">
        <v>8</v>
      </c>
      <c r="K82" s="1365">
        <v>89838</v>
      </c>
      <c r="L82" s="1366">
        <v>5.7</v>
      </c>
      <c r="M82" s="1366">
        <v>6.2</v>
      </c>
      <c r="N82" s="1365">
        <v>78740</v>
      </c>
      <c r="O82" s="1366">
        <v>7.3</v>
      </c>
      <c r="P82" s="1366">
        <v>8.1</v>
      </c>
      <c r="Q82" s="1365">
        <v>68385</v>
      </c>
      <c r="R82" s="1366">
        <v>8.4</v>
      </c>
      <c r="S82" s="1366">
        <v>9.1</v>
      </c>
      <c r="T82" s="1365">
        <v>254469</v>
      </c>
      <c r="U82" s="1366">
        <v>5.8</v>
      </c>
      <c r="V82" s="1366">
        <v>6.3</v>
      </c>
      <c r="W82" s="1365">
        <v>38363</v>
      </c>
      <c r="X82" s="1366">
        <v>10.5</v>
      </c>
      <c r="Y82" s="1366">
        <v>11.3</v>
      </c>
      <c r="Z82" s="1365">
        <v>705193</v>
      </c>
      <c r="AA82" s="1366">
        <v>7.2</v>
      </c>
      <c r="AB82" s="1366">
        <v>7.8</v>
      </c>
      <c r="AC82" s="1365">
        <v>179436</v>
      </c>
      <c r="AD82" s="1366">
        <v>5.2</v>
      </c>
      <c r="AE82" s="1366">
        <v>5.7</v>
      </c>
      <c r="AF82" s="1365">
        <v>110611</v>
      </c>
      <c r="AG82" s="1366">
        <v>4.9000000000000004</v>
      </c>
      <c r="AH82" s="1366">
        <v>5.3</v>
      </c>
      <c r="AI82" s="1365">
        <v>35623</v>
      </c>
      <c r="AJ82" s="1366">
        <v>6.8</v>
      </c>
      <c r="AK82" s="1366">
        <v>7.3</v>
      </c>
      <c r="AL82" s="1365">
        <v>241912</v>
      </c>
      <c r="AM82" s="1366">
        <v>3.8</v>
      </c>
      <c r="AN82" s="1366">
        <v>4.2</v>
      </c>
      <c r="AO82" s="1365">
        <v>268995</v>
      </c>
      <c r="AP82" s="1366">
        <v>3.6</v>
      </c>
      <c r="AQ82" s="1366">
        <v>3.9</v>
      </c>
      <c r="AR82" s="1365">
        <v>182447</v>
      </c>
      <c r="AS82" s="1366">
        <v>9</v>
      </c>
      <c r="AT82" s="1366">
        <v>10.199999999999999</v>
      </c>
      <c r="AU82" s="1365">
        <v>81388</v>
      </c>
      <c r="AV82" s="1366">
        <v>6.1</v>
      </c>
      <c r="AW82" s="1366">
        <v>6.7</v>
      </c>
      <c r="AX82" s="1365">
        <v>85711</v>
      </c>
      <c r="AY82" s="1366">
        <v>7.8</v>
      </c>
      <c r="AZ82" s="1366">
        <v>8.3000000000000007</v>
      </c>
      <c r="BA82" s="1365">
        <v>66927</v>
      </c>
      <c r="BB82" s="1366">
        <v>6.1</v>
      </c>
      <c r="BC82" s="1366">
        <v>6.6</v>
      </c>
      <c r="BD82" s="1365">
        <v>132131</v>
      </c>
      <c r="BE82" s="1366">
        <v>6.3</v>
      </c>
      <c r="BF82" s="1369">
        <v>6.9</v>
      </c>
    </row>
    <row r="83" spans="1:58">
      <c r="A83" s="1368" t="s">
        <v>826</v>
      </c>
      <c r="B83" s="1367">
        <v>2593774</v>
      </c>
      <c r="C83" s="1366">
        <v>5.7</v>
      </c>
      <c r="D83" s="1366">
        <v>6.2</v>
      </c>
      <c r="E83" s="1365">
        <v>1982331</v>
      </c>
      <c r="F83" s="1366">
        <v>5.3</v>
      </c>
      <c r="G83" s="1366">
        <v>5.8</v>
      </c>
      <c r="H83" s="1365">
        <v>611443</v>
      </c>
      <c r="I83" s="1366">
        <v>7.2</v>
      </c>
      <c r="J83" s="1366">
        <v>7.9</v>
      </c>
      <c r="K83" s="1365">
        <v>88511</v>
      </c>
      <c r="L83" s="1366">
        <v>5.6</v>
      </c>
      <c r="M83" s="1366">
        <v>6.1</v>
      </c>
      <c r="N83" s="1365">
        <v>78224</v>
      </c>
      <c r="O83" s="1366">
        <v>7.3</v>
      </c>
      <c r="P83" s="1366">
        <v>8</v>
      </c>
      <c r="Q83" s="1365">
        <v>66430</v>
      </c>
      <c r="R83" s="1366">
        <v>8.1999999999999993</v>
      </c>
      <c r="S83" s="1366">
        <v>8.8000000000000007</v>
      </c>
      <c r="T83" s="1365">
        <v>250127</v>
      </c>
      <c r="U83" s="1366">
        <v>5.7</v>
      </c>
      <c r="V83" s="1366">
        <v>6.2</v>
      </c>
      <c r="W83" s="1365">
        <v>38382</v>
      </c>
      <c r="X83" s="1366">
        <v>10.5</v>
      </c>
      <c r="Y83" s="1366">
        <v>11.3</v>
      </c>
      <c r="Z83" s="1365">
        <v>704580</v>
      </c>
      <c r="AA83" s="1366">
        <v>7.2</v>
      </c>
      <c r="AB83" s="1366">
        <v>7.8</v>
      </c>
      <c r="AC83" s="1365">
        <v>178081</v>
      </c>
      <c r="AD83" s="1366">
        <v>5.2</v>
      </c>
      <c r="AE83" s="1366">
        <v>5.7</v>
      </c>
      <c r="AF83" s="1365">
        <v>109666</v>
      </c>
      <c r="AG83" s="1366">
        <v>4.9000000000000004</v>
      </c>
      <c r="AH83" s="1366">
        <v>5.3</v>
      </c>
      <c r="AI83" s="1365">
        <v>35532</v>
      </c>
      <c r="AJ83" s="1366">
        <v>6.8</v>
      </c>
      <c r="AK83" s="1366">
        <v>7.3</v>
      </c>
      <c r="AL83" s="1365">
        <v>240496</v>
      </c>
      <c r="AM83" s="1366">
        <v>3.8</v>
      </c>
      <c r="AN83" s="1366">
        <v>4.0999999999999996</v>
      </c>
      <c r="AO83" s="1365">
        <v>258732</v>
      </c>
      <c r="AP83" s="1366">
        <v>3.4</v>
      </c>
      <c r="AQ83" s="1366">
        <v>3.8</v>
      </c>
      <c r="AR83" s="1365">
        <v>182735</v>
      </c>
      <c r="AS83" s="1366">
        <v>9</v>
      </c>
      <c r="AT83" s="1366">
        <v>10.199999999999999</v>
      </c>
      <c r="AU83" s="1365">
        <v>80138</v>
      </c>
      <c r="AV83" s="1366">
        <v>6</v>
      </c>
      <c r="AW83" s="1366">
        <v>6.6</v>
      </c>
      <c r="AX83" s="1365">
        <v>84377</v>
      </c>
      <c r="AY83" s="1366">
        <v>7.7</v>
      </c>
      <c r="AZ83" s="1366">
        <v>8.1999999999999993</v>
      </c>
      <c r="BA83" s="1365">
        <v>66128</v>
      </c>
      <c r="BB83" s="1366">
        <v>6.1</v>
      </c>
      <c r="BC83" s="1366">
        <v>6.6</v>
      </c>
      <c r="BD83" s="1365">
        <v>131635</v>
      </c>
      <c r="BE83" s="1366">
        <v>6.3</v>
      </c>
      <c r="BF83" s="1369">
        <v>6.8</v>
      </c>
    </row>
    <row r="84" spans="1:58">
      <c r="A84" s="1368" t="s">
        <v>833</v>
      </c>
      <c r="B84" s="1367">
        <v>2585677</v>
      </c>
      <c r="C84" s="1366">
        <v>5.7</v>
      </c>
      <c r="D84" s="1366">
        <v>6.2</v>
      </c>
      <c r="E84" s="1365">
        <v>1978976</v>
      </c>
      <c r="F84" s="1366">
        <v>5.3</v>
      </c>
      <c r="G84" s="1366">
        <v>5.8</v>
      </c>
      <c r="H84" s="1365">
        <v>606701</v>
      </c>
      <c r="I84" s="1366">
        <v>7.2</v>
      </c>
      <c r="J84" s="1366">
        <v>7.9</v>
      </c>
      <c r="K84" s="1365">
        <v>87613</v>
      </c>
      <c r="L84" s="1366">
        <v>5.6</v>
      </c>
      <c r="M84" s="1366">
        <v>6.1</v>
      </c>
      <c r="N84" s="1365">
        <v>78445</v>
      </c>
      <c r="O84" s="1366">
        <v>7.3</v>
      </c>
      <c r="P84" s="1366">
        <v>8.1</v>
      </c>
      <c r="Q84" s="1365">
        <v>63393</v>
      </c>
      <c r="R84" s="1366">
        <v>7.8</v>
      </c>
      <c r="S84" s="1366">
        <v>8.4</v>
      </c>
      <c r="T84" s="1365">
        <v>250171</v>
      </c>
      <c r="U84" s="1366">
        <v>5.7</v>
      </c>
      <c r="V84" s="1366">
        <v>6.2</v>
      </c>
      <c r="W84" s="1365">
        <v>38947</v>
      </c>
      <c r="X84" s="1366">
        <v>10.7</v>
      </c>
      <c r="Y84" s="1366">
        <v>11.5</v>
      </c>
      <c r="Z84" s="1365">
        <v>707666</v>
      </c>
      <c r="AA84" s="1366">
        <v>7.2</v>
      </c>
      <c r="AB84" s="1366">
        <v>7.8</v>
      </c>
      <c r="AC84" s="1365">
        <v>179725</v>
      </c>
      <c r="AD84" s="1366">
        <v>5.2</v>
      </c>
      <c r="AE84" s="1366">
        <v>5.7</v>
      </c>
      <c r="AF84" s="1365">
        <v>109045</v>
      </c>
      <c r="AG84" s="1366">
        <v>4.9000000000000004</v>
      </c>
      <c r="AH84" s="1366">
        <v>5.3</v>
      </c>
      <c r="AI84" s="1365">
        <v>35653</v>
      </c>
      <c r="AJ84" s="1366">
        <v>6.8</v>
      </c>
      <c r="AK84" s="1366">
        <v>7.3</v>
      </c>
      <c r="AL84" s="1365">
        <v>240470</v>
      </c>
      <c r="AM84" s="1366">
        <v>3.8</v>
      </c>
      <c r="AN84" s="1366">
        <v>4.0999999999999996</v>
      </c>
      <c r="AO84" s="1365">
        <v>251241</v>
      </c>
      <c r="AP84" s="1366">
        <v>3.3</v>
      </c>
      <c r="AQ84" s="1366">
        <v>3.7</v>
      </c>
      <c r="AR84" s="1365">
        <v>185918</v>
      </c>
      <c r="AS84" s="1366">
        <v>9.1999999999999993</v>
      </c>
      <c r="AT84" s="1366">
        <v>10.4</v>
      </c>
      <c r="AU84" s="1365">
        <v>78889</v>
      </c>
      <c r="AV84" s="1366">
        <v>5.9</v>
      </c>
      <c r="AW84" s="1366">
        <v>6.5</v>
      </c>
      <c r="AX84" s="1365">
        <v>82818</v>
      </c>
      <c r="AY84" s="1366">
        <v>7.6</v>
      </c>
      <c r="AZ84" s="1366">
        <v>8.1</v>
      </c>
      <c r="BA84" s="1365">
        <v>64753</v>
      </c>
      <c r="BB84" s="1366">
        <v>5.9</v>
      </c>
      <c r="BC84" s="1366">
        <v>6.4</v>
      </c>
      <c r="BD84" s="1365">
        <v>130930</v>
      </c>
      <c r="BE84" s="1366">
        <v>6.2</v>
      </c>
      <c r="BF84" s="1369">
        <v>6.8</v>
      </c>
    </row>
    <row r="85" spans="1:58">
      <c r="A85" s="1368" t="s">
        <v>836</v>
      </c>
      <c r="B85" s="1367">
        <v>2543743</v>
      </c>
      <c r="C85" s="1366">
        <v>5.5</v>
      </c>
      <c r="D85" s="1366">
        <v>6</v>
      </c>
      <c r="E85" s="1365">
        <v>1948726</v>
      </c>
      <c r="F85" s="1366">
        <v>5.2</v>
      </c>
      <c r="G85" s="1366">
        <v>5.6</v>
      </c>
      <c r="H85" s="1365">
        <v>595017</v>
      </c>
      <c r="I85" s="1366">
        <v>7</v>
      </c>
      <c r="J85" s="1366">
        <v>7.6</v>
      </c>
      <c r="K85" s="1365">
        <v>85710</v>
      </c>
      <c r="L85" s="1366">
        <v>5.4</v>
      </c>
      <c r="M85" s="1366">
        <v>5.9</v>
      </c>
      <c r="N85" s="1365">
        <v>78603</v>
      </c>
      <c r="O85" s="1366">
        <v>7.2</v>
      </c>
      <c r="P85" s="1366">
        <v>8</v>
      </c>
      <c r="Q85" s="1365">
        <v>61603</v>
      </c>
      <c r="R85" s="1366">
        <v>7.5</v>
      </c>
      <c r="S85" s="1366">
        <v>8.1</v>
      </c>
      <c r="T85" s="1365">
        <v>245629</v>
      </c>
      <c r="U85" s="1366">
        <v>5.6</v>
      </c>
      <c r="V85" s="1366">
        <v>6</v>
      </c>
      <c r="W85" s="1365">
        <v>38604</v>
      </c>
      <c r="X85" s="1366">
        <v>10.5</v>
      </c>
      <c r="Y85" s="1366">
        <v>11.3</v>
      </c>
      <c r="Z85" s="1365">
        <v>699804</v>
      </c>
      <c r="AA85" s="1366">
        <v>7.1</v>
      </c>
      <c r="AB85" s="1366">
        <v>7.7</v>
      </c>
      <c r="AC85" s="1365">
        <v>178071</v>
      </c>
      <c r="AD85" s="1366">
        <v>5.0999999999999996</v>
      </c>
      <c r="AE85" s="1366">
        <v>5.6</v>
      </c>
      <c r="AF85" s="1365">
        <v>107573</v>
      </c>
      <c r="AG85" s="1366">
        <v>4.8</v>
      </c>
      <c r="AH85" s="1366">
        <v>5.2</v>
      </c>
      <c r="AI85" s="1365">
        <v>35077</v>
      </c>
      <c r="AJ85" s="1366">
        <v>6.7</v>
      </c>
      <c r="AK85" s="1366">
        <v>7.2</v>
      </c>
      <c r="AL85" s="1365">
        <v>236912</v>
      </c>
      <c r="AM85" s="1366">
        <v>3.7</v>
      </c>
      <c r="AN85" s="1366">
        <v>4</v>
      </c>
      <c r="AO85" s="1365">
        <v>242743</v>
      </c>
      <c r="AP85" s="1366">
        <v>3.2</v>
      </c>
      <c r="AQ85" s="1366">
        <v>3.5</v>
      </c>
      <c r="AR85" s="1365">
        <v>183953</v>
      </c>
      <c r="AS85" s="1366">
        <v>8.9</v>
      </c>
      <c r="AT85" s="1366">
        <v>10.1</v>
      </c>
      <c r="AU85" s="1365">
        <v>77174</v>
      </c>
      <c r="AV85" s="1366">
        <v>5.8</v>
      </c>
      <c r="AW85" s="1366">
        <v>6.3</v>
      </c>
      <c r="AX85" s="1365">
        <v>80934</v>
      </c>
      <c r="AY85" s="1366">
        <v>7.4</v>
      </c>
      <c r="AZ85" s="1366">
        <v>7.9</v>
      </c>
      <c r="BA85" s="1365">
        <v>63101</v>
      </c>
      <c r="BB85" s="1366">
        <v>5.8</v>
      </c>
      <c r="BC85" s="1366">
        <v>6.2</v>
      </c>
      <c r="BD85" s="1365">
        <v>128252</v>
      </c>
      <c r="BE85" s="1366">
        <v>6</v>
      </c>
      <c r="BF85" s="1369">
        <v>6.6</v>
      </c>
    </row>
    <row r="86" spans="1:58">
      <c r="A86" s="1368" t="s">
        <v>838</v>
      </c>
      <c r="B86" s="1367">
        <v>2554982</v>
      </c>
      <c r="C86" s="1366">
        <v>5.5</v>
      </c>
      <c r="D86" s="1366">
        <v>6</v>
      </c>
      <c r="E86" s="1365">
        <v>1962087</v>
      </c>
      <c r="F86" s="1366">
        <v>5.2</v>
      </c>
      <c r="G86" s="1366">
        <v>5.7</v>
      </c>
      <c r="H86" s="1365">
        <v>592895</v>
      </c>
      <c r="I86" s="1366">
        <v>6.9</v>
      </c>
      <c r="J86" s="1366">
        <v>7.6</v>
      </c>
      <c r="K86" s="1365">
        <v>85291</v>
      </c>
      <c r="L86" s="1366">
        <v>5.3</v>
      </c>
      <c r="M86" s="1366">
        <v>5.9</v>
      </c>
      <c r="N86" s="1365">
        <v>79457</v>
      </c>
      <c r="O86" s="1366">
        <v>7.3</v>
      </c>
      <c r="P86" s="1366">
        <v>8</v>
      </c>
      <c r="Q86" s="1365">
        <v>60163</v>
      </c>
      <c r="R86" s="1366">
        <v>7.4</v>
      </c>
      <c r="S86" s="1366">
        <v>7.9</v>
      </c>
      <c r="T86" s="1365">
        <v>246145</v>
      </c>
      <c r="U86" s="1366">
        <v>5.6</v>
      </c>
      <c r="V86" s="1366">
        <v>6</v>
      </c>
      <c r="W86" s="1365">
        <v>38832</v>
      </c>
      <c r="X86" s="1366">
        <v>10.6</v>
      </c>
      <c r="Y86" s="1366">
        <v>11.4</v>
      </c>
      <c r="Z86" s="1365">
        <v>707549</v>
      </c>
      <c r="AA86" s="1366">
        <v>7.2</v>
      </c>
      <c r="AB86" s="1366">
        <v>7.7</v>
      </c>
      <c r="AC86" s="1365">
        <v>178620</v>
      </c>
      <c r="AD86" s="1366">
        <v>5.0999999999999996</v>
      </c>
      <c r="AE86" s="1366">
        <v>5.6</v>
      </c>
      <c r="AF86" s="1365">
        <v>108405</v>
      </c>
      <c r="AG86" s="1366">
        <v>4.8</v>
      </c>
      <c r="AH86" s="1366">
        <v>5.2</v>
      </c>
      <c r="AI86" s="1365">
        <v>35349</v>
      </c>
      <c r="AJ86" s="1366">
        <v>6.7</v>
      </c>
      <c r="AK86" s="1366">
        <v>7.2</v>
      </c>
      <c r="AL86" s="1365">
        <v>238477</v>
      </c>
      <c r="AM86" s="1366">
        <v>3.8</v>
      </c>
      <c r="AN86" s="1366">
        <v>4.0999999999999996</v>
      </c>
      <c r="AO86" s="1365">
        <v>243962</v>
      </c>
      <c r="AP86" s="1366">
        <v>3.2</v>
      </c>
      <c r="AQ86" s="1366">
        <v>3.5</v>
      </c>
      <c r="AR86" s="1365">
        <v>184877</v>
      </c>
      <c r="AS86" s="1366">
        <v>8.9</v>
      </c>
      <c r="AT86" s="1366">
        <v>10.1</v>
      </c>
      <c r="AU86" s="1365">
        <v>76784</v>
      </c>
      <c r="AV86" s="1366">
        <v>5.8</v>
      </c>
      <c r="AW86" s="1366">
        <v>6.3</v>
      </c>
      <c r="AX86" s="1365">
        <v>80553</v>
      </c>
      <c r="AY86" s="1366">
        <v>7.3</v>
      </c>
      <c r="AZ86" s="1366">
        <v>7.8</v>
      </c>
      <c r="BA86" s="1365">
        <v>62591</v>
      </c>
      <c r="BB86" s="1366">
        <v>5.7</v>
      </c>
      <c r="BC86" s="1366">
        <v>6.2</v>
      </c>
      <c r="BD86" s="1365">
        <v>127927</v>
      </c>
      <c r="BE86" s="1366">
        <v>6</v>
      </c>
      <c r="BF86" s="1369">
        <v>6.6</v>
      </c>
    </row>
    <row r="87" spans="1:58">
      <c r="A87" s="1368" t="s">
        <v>840</v>
      </c>
      <c r="B87" s="1367">
        <v>2617192</v>
      </c>
      <c r="C87" s="1366">
        <v>5.7</v>
      </c>
      <c r="D87" s="1366">
        <v>6.2</v>
      </c>
      <c r="E87" s="1365">
        <v>2010192</v>
      </c>
      <c r="F87" s="1366">
        <v>5.3</v>
      </c>
      <c r="G87" s="1366">
        <v>5.8</v>
      </c>
      <c r="H87" s="1365">
        <v>607000</v>
      </c>
      <c r="I87" s="1366">
        <v>7.1</v>
      </c>
      <c r="J87" s="1366">
        <v>7.8</v>
      </c>
      <c r="K87" s="1365">
        <v>87184</v>
      </c>
      <c r="L87" s="1366">
        <v>5.5</v>
      </c>
      <c r="M87" s="1366">
        <v>6</v>
      </c>
      <c r="N87" s="1365">
        <v>81999</v>
      </c>
      <c r="O87" s="1366">
        <v>7.5</v>
      </c>
      <c r="P87" s="1366">
        <v>8.3000000000000007</v>
      </c>
      <c r="Q87" s="1365">
        <v>60218</v>
      </c>
      <c r="R87" s="1366">
        <v>7.4</v>
      </c>
      <c r="S87" s="1366">
        <v>7.9</v>
      </c>
      <c r="T87" s="1365">
        <v>255939</v>
      </c>
      <c r="U87" s="1366">
        <v>5.8</v>
      </c>
      <c r="V87" s="1366">
        <v>6.2</v>
      </c>
      <c r="W87" s="1365">
        <v>39731</v>
      </c>
      <c r="X87" s="1366">
        <v>10.8</v>
      </c>
      <c r="Y87" s="1366">
        <v>11.6</v>
      </c>
      <c r="Z87" s="1365">
        <v>724900</v>
      </c>
      <c r="AA87" s="1366">
        <v>7.4</v>
      </c>
      <c r="AB87" s="1366">
        <v>7.9</v>
      </c>
      <c r="AC87" s="1365">
        <v>181560</v>
      </c>
      <c r="AD87" s="1366">
        <v>5.2</v>
      </c>
      <c r="AE87" s="1366">
        <v>5.7</v>
      </c>
      <c r="AF87" s="1365">
        <v>110213</v>
      </c>
      <c r="AG87" s="1366">
        <v>4.9000000000000004</v>
      </c>
      <c r="AH87" s="1366">
        <v>5.3</v>
      </c>
      <c r="AI87" s="1365">
        <v>35692</v>
      </c>
      <c r="AJ87" s="1366">
        <v>6.8</v>
      </c>
      <c r="AK87" s="1366">
        <v>7.3</v>
      </c>
      <c r="AL87" s="1365">
        <v>243870</v>
      </c>
      <c r="AM87" s="1366">
        <v>3.8</v>
      </c>
      <c r="AN87" s="1366">
        <v>4.2</v>
      </c>
      <c r="AO87" s="1365">
        <v>249104</v>
      </c>
      <c r="AP87" s="1366">
        <v>3.3</v>
      </c>
      <c r="AQ87" s="1366">
        <v>3.6</v>
      </c>
      <c r="AR87" s="1365">
        <v>189339</v>
      </c>
      <c r="AS87" s="1366">
        <v>9.1</v>
      </c>
      <c r="AT87" s="1366">
        <v>10.4</v>
      </c>
      <c r="AU87" s="1365">
        <v>78326</v>
      </c>
      <c r="AV87" s="1366">
        <v>5.9</v>
      </c>
      <c r="AW87" s="1366">
        <v>6.4</v>
      </c>
      <c r="AX87" s="1365">
        <v>82687</v>
      </c>
      <c r="AY87" s="1366">
        <v>7.5</v>
      </c>
      <c r="AZ87" s="1366">
        <v>8</v>
      </c>
      <c r="BA87" s="1365">
        <v>64755</v>
      </c>
      <c r="BB87" s="1366">
        <v>5.9</v>
      </c>
      <c r="BC87" s="1366">
        <v>6.4</v>
      </c>
      <c r="BD87" s="1365">
        <v>131675</v>
      </c>
      <c r="BE87" s="1366">
        <v>6.2</v>
      </c>
      <c r="BF87" s="1369">
        <v>6.8</v>
      </c>
    </row>
    <row r="88" spans="1:58">
      <c r="A88" s="1368" t="s">
        <v>844</v>
      </c>
      <c r="B88" s="1367">
        <v>2695827</v>
      </c>
      <c r="C88" s="1366">
        <v>5.8</v>
      </c>
      <c r="D88" s="1366">
        <v>6.4</v>
      </c>
      <c r="E88" s="1365">
        <v>2070181</v>
      </c>
      <c r="F88" s="1366">
        <v>5.5</v>
      </c>
      <c r="G88" s="1366">
        <v>6</v>
      </c>
      <c r="H88" s="1365">
        <v>625646</v>
      </c>
      <c r="I88" s="1366">
        <v>7.3</v>
      </c>
      <c r="J88" s="1366">
        <v>8</v>
      </c>
      <c r="K88" s="1365">
        <v>90207</v>
      </c>
      <c r="L88" s="1366">
        <v>5.7</v>
      </c>
      <c r="M88" s="1366">
        <v>6.2</v>
      </c>
      <c r="N88" s="1365">
        <v>84434</v>
      </c>
      <c r="O88" s="1366">
        <v>7.7</v>
      </c>
      <c r="P88" s="1366">
        <v>8.5</v>
      </c>
      <c r="Q88" s="1365">
        <v>62464</v>
      </c>
      <c r="R88" s="1366">
        <v>7.6</v>
      </c>
      <c r="S88" s="1366">
        <v>8.1999999999999993</v>
      </c>
      <c r="T88" s="1365">
        <v>260767</v>
      </c>
      <c r="U88" s="1366">
        <v>5.9</v>
      </c>
      <c r="V88" s="1366">
        <v>6.4</v>
      </c>
      <c r="W88" s="1365">
        <v>40364</v>
      </c>
      <c r="X88" s="1366">
        <v>11</v>
      </c>
      <c r="Y88" s="1366">
        <v>11.8</v>
      </c>
      <c r="Z88" s="1365">
        <v>725161</v>
      </c>
      <c r="AA88" s="1366">
        <v>7.4</v>
      </c>
      <c r="AB88" s="1366">
        <v>7.9</v>
      </c>
      <c r="AC88" s="1365">
        <v>189378</v>
      </c>
      <c r="AD88" s="1366">
        <v>5.4</v>
      </c>
      <c r="AE88" s="1366">
        <v>6</v>
      </c>
      <c r="AF88" s="1365">
        <v>115171</v>
      </c>
      <c r="AG88" s="1366">
        <v>5.0999999999999996</v>
      </c>
      <c r="AH88" s="1366">
        <v>5.5</v>
      </c>
      <c r="AI88" s="1365">
        <v>36744</v>
      </c>
      <c r="AJ88" s="1366">
        <v>7</v>
      </c>
      <c r="AK88" s="1366">
        <v>7.5</v>
      </c>
      <c r="AL88" s="1365">
        <v>258895</v>
      </c>
      <c r="AM88" s="1366">
        <v>4.0999999999999996</v>
      </c>
      <c r="AN88" s="1366">
        <v>4.4000000000000004</v>
      </c>
      <c r="AO88" s="1365">
        <v>269060</v>
      </c>
      <c r="AP88" s="1366">
        <v>3.5</v>
      </c>
      <c r="AQ88" s="1366">
        <v>3.9</v>
      </c>
      <c r="AR88" s="1365">
        <v>195702</v>
      </c>
      <c r="AS88" s="1366">
        <v>9.4</v>
      </c>
      <c r="AT88" s="1366">
        <v>10.7</v>
      </c>
      <c r="AU88" s="1365">
        <v>80868</v>
      </c>
      <c r="AV88" s="1366">
        <v>6.1</v>
      </c>
      <c r="AW88" s="1366">
        <v>6.6</v>
      </c>
      <c r="AX88" s="1365">
        <v>84648</v>
      </c>
      <c r="AY88" s="1366">
        <v>7.7</v>
      </c>
      <c r="AZ88" s="1366">
        <v>8.1999999999999993</v>
      </c>
      <c r="BA88" s="1365">
        <v>66928</v>
      </c>
      <c r="BB88" s="1366">
        <v>6.1</v>
      </c>
      <c r="BC88" s="1366">
        <v>6.6</v>
      </c>
      <c r="BD88" s="1365">
        <v>135036</v>
      </c>
      <c r="BE88" s="1366">
        <v>6.4</v>
      </c>
      <c r="BF88" s="1369">
        <v>7</v>
      </c>
    </row>
    <row r="89" spans="1:58">
      <c r="A89" s="1370" t="s">
        <v>859</v>
      </c>
      <c r="B89" s="1371">
        <v>2627099</v>
      </c>
      <c r="C89" s="1372">
        <v>5.7</v>
      </c>
      <c r="D89" s="1372">
        <v>6.2</v>
      </c>
      <c r="E89" s="1373">
        <v>2018807</v>
      </c>
      <c r="F89" s="1372">
        <v>5.4</v>
      </c>
      <c r="G89" s="1372">
        <v>5.8</v>
      </c>
      <c r="H89" s="1373">
        <v>608292</v>
      </c>
      <c r="I89" s="1372">
        <v>7.1</v>
      </c>
      <c r="J89" s="1372">
        <v>7.8</v>
      </c>
      <c r="K89" s="1373">
        <v>86814</v>
      </c>
      <c r="L89" s="1372">
        <v>5.4</v>
      </c>
      <c r="M89" s="1372">
        <v>6</v>
      </c>
      <c r="N89" s="1373">
        <v>82644</v>
      </c>
      <c r="O89" s="1372">
        <v>7.6</v>
      </c>
      <c r="P89" s="1372">
        <v>8.4</v>
      </c>
      <c r="Q89" s="1373">
        <v>60498</v>
      </c>
      <c r="R89" s="1372">
        <v>7.4</v>
      </c>
      <c r="S89" s="1372">
        <v>8</v>
      </c>
      <c r="T89" s="1373">
        <v>252281</v>
      </c>
      <c r="U89" s="1372">
        <v>5.7</v>
      </c>
      <c r="V89" s="1372">
        <v>6.2</v>
      </c>
      <c r="W89" s="1373">
        <v>39353</v>
      </c>
      <c r="X89" s="1372">
        <v>10.7</v>
      </c>
      <c r="Y89" s="1372">
        <v>11.5</v>
      </c>
      <c r="Z89" s="1373">
        <v>712438</v>
      </c>
      <c r="AA89" s="1372">
        <v>7.2</v>
      </c>
      <c r="AB89" s="1372">
        <v>7.8</v>
      </c>
      <c r="AC89" s="1373">
        <v>183857</v>
      </c>
      <c r="AD89" s="1372">
        <v>5.3</v>
      </c>
      <c r="AE89" s="1372">
        <v>5.8</v>
      </c>
      <c r="AF89" s="1373">
        <v>112272</v>
      </c>
      <c r="AG89" s="1372">
        <v>5</v>
      </c>
      <c r="AH89" s="1372">
        <v>5.4</v>
      </c>
      <c r="AI89" s="1373">
        <v>35929</v>
      </c>
      <c r="AJ89" s="1372">
        <v>6.8</v>
      </c>
      <c r="AK89" s="1372">
        <v>7.4</v>
      </c>
      <c r="AL89" s="1373">
        <v>252231</v>
      </c>
      <c r="AM89" s="1372">
        <v>4</v>
      </c>
      <c r="AN89" s="1372">
        <v>4.3</v>
      </c>
      <c r="AO89" s="1373">
        <v>260988</v>
      </c>
      <c r="AP89" s="1372">
        <v>3.4</v>
      </c>
      <c r="AQ89" s="1372">
        <v>3.7</v>
      </c>
      <c r="AR89" s="1373">
        <v>192273</v>
      </c>
      <c r="AS89" s="1372">
        <v>9.3000000000000007</v>
      </c>
      <c r="AT89" s="1372">
        <v>10.5</v>
      </c>
      <c r="AU89" s="1373">
        <v>78236</v>
      </c>
      <c r="AV89" s="1372">
        <v>5.9</v>
      </c>
      <c r="AW89" s="1372">
        <v>6.4</v>
      </c>
      <c r="AX89" s="1373">
        <v>81133</v>
      </c>
      <c r="AY89" s="1372">
        <v>7.4</v>
      </c>
      <c r="AZ89" s="1372">
        <v>7.9</v>
      </c>
      <c r="BA89" s="1373">
        <v>64476</v>
      </c>
      <c r="BB89" s="1372">
        <v>5.9</v>
      </c>
      <c r="BC89" s="1372">
        <v>6.4</v>
      </c>
      <c r="BD89" s="1373">
        <v>131676</v>
      </c>
      <c r="BE89" s="1372">
        <v>6.2</v>
      </c>
      <c r="BF89" s="1374">
        <v>6.8</v>
      </c>
    </row>
    <row r="90" spans="1:58">
      <c r="A90" s="1364" t="s">
        <v>860</v>
      </c>
      <c r="B90" s="1363"/>
      <c r="C90" s="1363"/>
      <c r="D90" s="1363"/>
      <c r="E90" s="1363"/>
      <c r="F90" s="1363"/>
      <c r="G90" s="1363"/>
      <c r="H90" s="1363"/>
      <c r="I90" s="1363"/>
      <c r="J90" s="1363"/>
      <c r="K90" s="1363"/>
      <c r="L90" s="1363"/>
      <c r="M90" s="1363"/>
      <c r="N90" s="1363"/>
      <c r="O90" s="1363"/>
      <c r="P90" s="1363"/>
      <c r="Q90" s="1363"/>
      <c r="R90" s="1363"/>
      <c r="S90" s="1363"/>
      <c r="T90" s="1363"/>
      <c r="U90" s="1363"/>
      <c r="V90" s="1363"/>
      <c r="W90" s="1363"/>
      <c r="X90" s="1363"/>
      <c r="Y90" s="1363"/>
      <c r="Z90" s="1363"/>
      <c r="AA90" s="1363"/>
      <c r="AB90" s="1363"/>
      <c r="AC90" s="1363"/>
      <c r="AD90" s="1363"/>
      <c r="AE90" s="1363"/>
      <c r="AF90" s="1363"/>
      <c r="AG90" s="1363"/>
      <c r="AH90" s="1363"/>
      <c r="AI90" s="1363"/>
      <c r="AJ90" s="1363"/>
      <c r="AK90" s="1363"/>
      <c r="AL90" s="1363"/>
      <c r="AM90" s="1363"/>
      <c r="AN90" s="1363"/>
      <c r="AO90" s="1363"/>
      <c r="AP90" s="1363"/>
      <c r="AQ90" s="1363"/>
      <c r="AR90" s="1363"/>
      <c r="AS90" s="1363"/>
      <c r="AT90" s="1363"/>
      <c r="AU90" s="1363"/>
      <c r="AV90" s="1363"/>
      <c r="AW90" s="1363"/>
      <c r="AX90" s="1363"/>
      <c r="AY90" s="1363"/>
      <c r="AZ90" s="1363"/>
      <c r="BA90" s="1363"/>
      <c r="BB90" s="1363"/>
      <c r="BC90" s="1363"/>
      <c r="BD90" s="1363"/>
      <c r="BE90" s="1363"/>
      <c r="BF90" s="1362" t="s">
        <v>79</v>
      </c>
    </row>
    <row r="91" spans="1:58" ht="12.5">
      <c r="A91" s="1361" t="s">
        <v>771</v>
      </c>
      <c r="B91" s="1360"/>
      <c r="C91" s="1360"/>
      <c r="D91" s="1360"/>
      <c r="E91" s="1360"/>
      <c r="F91" s="1360"/>
      <c r="G91" s="1360"/>
      <c r="H91" s="1360"/>
      <c r="I91" s="1360"/>
      <c r="J91" s="1360"/>
      <c r="K91" s="1360"/>
      <c r="L91" s="1360"/>
      <c r="M91" s="1360"/>
      <c r="N91" s="1360"/>
      <c r="O91" s="1360"/>
      <c r="P91" s="1360"/>
      <c r="Q91" s="1360"/>
      <c r="R91" s="1360"/>
      <c r="S91" s="1360"/>
      <c r="T91" s="1360"/>
      <c r="U91" s="1360"/>
      <c r="V91" s="1360"/>
      <c r="W91" s="1360"/>
      <c r="X91" s="1360"/>
      <c r="Y91" s="1360"/>
      <c r="Z91" s="1360"/>
      <c r="AA91" s="1360"/>
      <c r="AB91" s="1360"/>
      <c r="AC91" s="1360"/>
      <c r="AD91" s="1360"/>
      <c r="AE91" s="1360"/>
      <c r="AF91" s="1360"/>
      <c r="AG91" s="1360"/>
      <c r="AH91" s="1360"/>
      <c r="AI91" s="1360"/>
      <c r="AJ91" s="1360"/>
      <c r="AK91" s="1360"/>
      <c r="AL91" s="1360"/>
      <c r="AM91" s="1360"/>
      <c r="AN91" s="1360"/>
      <c r="AO91" s="1360"/>
      <c r="AP91" s="1360"/>
      <c r="AQ91" s="1360"/>
      <c r="AR91" s="1360"/>
      <c r="AS91" s="1360"/>
      <c r="AT91" s="1360"/>
      <c r="AU91" s="1360"/>
      <c r="AV91" s="1360"/>
      <c r="AW91" s="1360"/>
      <c r="AX91" s="1360"/>
      <c r="AY91" s="1360"/>
      <c r="AZ91" s="1360"/>
      <c r="BA91" s="1360"/>
      <c r="BB91" s="1360"/>
      <c r="BC91" s="1360"/>
      <c r="BD91" s="1360"/>
      <c r="BE91" s="1360"/>
      <c r="BF91" s="1360"/>
    </row>
    <row r="92" spans="1:58" s="650" customFormat="1">
      <c r="A92" s="664"/>
      <c r="B92" s="663"/>
      <c r="C92" s="662"/>
      <c r="D92" s="662"/>
      <c r="E92" s="661"/>
      <c r="F92" s="662"/>
      <c r="G92" s="662"/>
      <c r="H92" s="661"/>
      <c r="I92" s="662"/>
      <c r="J92" s="662"/>
      <c r="K92" s="661"/>
      <c r="L92" s="662"/>
      <c r="M92" s="662"/>
      <c r="N92" s="661"/>
      <c r="O92" s="662"/>
      <c r="P92" s="662"/>
      <c r="Q92" s="661"/>
      <c r="R92" s="662"/>
      <c r="S92" s="662"/>
      <c r="T92" s="661"/>
      <c r="U92" s="662"/>
      <c r="V92" s="662"/>
      <c r="W92" s="661"/>
      <c r="X92" s="662"/>
      <c r="Y92" s="662"/>
      <c r="Z92" s="661"/>
      <c r="AA92" s="662"/>
      <c r="AB92" s="662"/>
      <c r="AC92" s="661"/>
      <c r="AD92" s="662"/>
      <c r="AE92" s="662"/>
      <c r="AF92" s="661"/>
      <c r="AG92" s="662"/>
      <c r="AH92" s="662"/>
      <c r="AI92" s="661"/>
      <c r="AJ92" s="662"/>
      <c r="AK92" s="662"/>
      <c r="AL92" s="661"/>
      <c r="AM92" s="662"/>
      <c r="AN92" s="662"/>
      <c r="AO92" s="661"/>
      <c r="AP92" s="662"/>
      <c r="AQ92" s="662"/>
      <c r="AR92" s="661"/>
      <c r="AS92" s="662"/>
      <c r="AT92" s="662"/>
      <c r="AU92" s="661"/>
      <c r="AV92" s="662"/>
      <c r="AW92" s="662"/>
      <c r="AX92" s="661"/>
      <c r="AY92" s="662"/>
      <c r="AZ92" s="662"/>
      <c r="BA92" s="661"/>
      <c r="BB92" s="662"/>
      <c r="BC92" s="662"/>
      <c r="BD92" s="661"/>
      <c r="BE92" s="662"/>
      <c r="BF92" s="665"/>
    </row>
    <row r="93" spans="1:58" s="650" customFormat="1">
      <c r="A93" s="664"/>
      <c r="B93" s="663"/>
      <c r="C93" s="662"/>
      <c r="D93" s="662"/>
      <c r="E93" s="661"/>
      <c r="F93" s="662"/>
      <c r="G93" s="662"/>
      <c r="H93" s="661"/>
      <c r="I93" s="662"/>
      <c r="J93" s="662"/>
      <c r="K93" s="661"/>
      <c r="L93" s="662"/>
      <c r="M93" s="662"/>
      <c r="N93" s="661"/>
      <c r="O93" s="662"/>
      <c r="P93" s="662"/>
      <c r="Q93" s="661"/>
      <c r="R93" s="662"/>
      <c r="S93" s="662"/>
      <c r="T93" s="661"/>
      <c r="U93" s="662"/>
      <c r="V93" s="662"/>
      <c r="W93" s="661"/>
      <c r="X93" s="662"/>
      <c r="Y93" s="662"/>
      <c r="Z93" s="661"/>
      <c r="AA93" s="662"/>
      <c r="AB93" s="662"/>
      <c r="AC93" s="661"/>
      <c r="AD93" s="662"/>
      <c r="AE93" s="662"/>
      <c r="AF93" s="661"/>
      <c r="AG93" s="662"/>
      <c r="AH93" s="662"/>
      <c r="AI93" s="661"/>
      <c r="AJ93" s="662"/>
      <c r="AK93" s="662"/>
      <c r="AL93" s="661"/>
      <c r="AM93" s="662"/>
      <c r="AN93" s="662"/>
      <c r="AO93" s="661"/>
      <c r="AP93" s="662"/>
      <c r="AQ93" s="662"/>
      <c r="AR93" s="661"/>
      <c r="AS93" s="662"/>
      <c r="AT93" s="662"/>
      <c r="AU93" s="661"/>
      <c r="AV93" s="662"/>
      <c r="AW93" s="662"/>
      <c r="AX93" s="661"/>
      <c r="AY93" s="662"/>
      <c r="AZ93" s="662"/>
      <c r="BA93" s="661"/>
      <c r="BB93" s="662"/>
      <c r="BC93" s="662"/>
      <c r="BD93" s="661"/>
      <c r="BE93" s="662"/>
      <c r="BF93" s="665"/>
    </row>
    <row r="94" spans="1:58">
      <c r="A94" s="666"/>
      <c r="B94" s="667"/>
      <c r="C94" s="668"/>
      <c r="D94" s="668"/>
      <c r="E94" s="669"/>
      <c r="F94" s="668"/>
      <c r="G94" s="668"/>
      <c r="H94" s="669"/>
      <c r="I94" s="668"/>
      <c r="J94" s="668"/>
      <c r="K94" s="669"/>
      <c r="L94" s="668"/>
      <c r="M94" s="668"/>
      <c r="N94" s="669"/>
      <c r="O94" s="668"/>
      <c r="P94" s="668"/>
      <c r="Q94" s="669"/>
      <c r="R94" s="668"/>
      <c r="S94" s="668"/>
      <c r="T94" s="669"/>
      <c r="U94" s="668"/>
      <c r="V94" s="668"/>
      <c r="W94" s="669"/>
      <c r="X94" s="668"/>
      <c r="Y94" s="668"/>
      <c r="Z94" s="669"/>
      <c r="AA94" s="668"/>
      <c r="AB94" s="668"/>
      <c r="AC94" s="669"/>
      <c r="AD94" s="668"/>
      <c r="AE94" s="668"/>
      <c r="AF94" s="669"/>
      <c r="AG94" s="668"/>
      <c r="AH94" s="668"/>
      <c r="AI94" s="669"/>
      <c r="AJ94" s="668"/>
      <c r="AK94" s="668"/>
      <c r="AL94" s="669"/>
      <c r="AM94" s="668"/>
      <c r="AN94" s="668"/>
      <c r="AO94" s="669"/>
      <c r="AP94" s="668"/>
      <c r="AQ94" s="668"/>
      <c r="AR94" s="669"/>
      <c r="AS94" s="668"/>
      <c r="AT94" s="668"/>
      <c r="AU94" s="669"/>
      <c r="AV94" s="668"/>
      <c r="AW94" s="668"/>
      <c r="AX94" s="669"/>
      <c r="AY94" s="668"/>
      <c r="AZ94" s="668"/>
      <c r="BA94" s="669"/>
      <c r="BB94" s="668"/>
      <c r="BC94" s="668"/>
      <c r="BD94" s="669"/>
      <c r="BE94" s="668"/>
      <c r="BF94" s="670"/>
    </row>
    <row r="95" spans="1:58">
      <c r="A95" s="660"/>
      <c r="B95" s="659"/>
      <c r="C95" s="659"/>
      <c r="D95" s="659"/>
      <c r="E95" s="659"/>
      <c r="F95" s="659"/>
      <c r="G95" s="659"/>
      <c r="H95" s="659"/>
      <c r="I95" s="659"/>
      <c r="J95" s="659"/>
      <c r="K95" s="659"/>
      <c r="L95" s="659"/>
      <c r="M95" s="659"/>
      <c r="N95" s="659"/>
      <c r="O95" s="659"/>
      <c r="P95" s="659"/>
      <c r="Q95" s="659"/>
      <c r="R95" s="659"/>
      <c r="S95" s="659"/>
      <c r="T95" s="659"/>
      <c r="U95" s="659"/>
      <c r="V95" s="659"/>
      <c r="W95" s="659"/>
      <c r="X95" s="659"/>
      <c r="Y95" s="659"/>
      <c r="Z95" s="659"/>
      <c r="AA95" s="659"/>
      <c r="AB95" s="659"/>
      <c r="AC95" s="659"/>
      <c r="AD95" s="659"/>
      <c r="AE95" s="659"/>
      <c r="AF95" s="659"/>
      <c r="AG95" s="659"/>
      <c r="AH95" s="659"/>
      <c r="AI95" s="659"/>
      <c r="AJ95" s="659"/>
      <c r="AK95" s="659"/>
      <c r="AL95" s="659"/>
      <c r="AM95" s="659"/>
      <c r="AN95" s="659"/>
      <c r="AO95" s="659"/>
      <c r="AP95" s="659"/>
      <c r="AQ95" s="659"/>
      <c r="AR95" s="659"/>
      <c r="AS95" s="659"/>
      <c r="AT95" s="659"/>
      <c r="AU95" s="659"/>
      <c r="AV95" s="659"/>
      <c r="AW95" s="659"/>
      <c r="AX95" s="659"/>
      <c r="AY95" s="659"/>
      <c r="AZ95" s="659"/>
      <c r="BA95" s="659"/>
      <c r="BB95" s="659"/>
      <c r="BC95" s="659"/>
      <c r="BD95" s="659"/>
      <c r="BE95" s="659"/>
      <c r="BF95" s="658"/>
    </row>
    <row r="96" spans="1:58" ht="12.5">
      <c r="A96" s="657"/>
      <c r="B96" s="656"/>
      <c r="C96" s="656"/>
      <c r="D96" s="656"/>
      <c r="E96" s="656"/>
      <c r="F96" s="656"/>
      <c r="G96" s="656"/>
      <c r="H96" s="656"/>
      <c r="I96" s="656"/>
      <c r="J96" s="656"/>
      <c r="K96" s="656"/>
      <c r="L96" s="656"/>
      <c r="M96" s="656"/>
      <c r="N96" s="656"/>
      <c r="O96" s="656"/>
      <c r="P96" s="656"/>
      <c r="Q96" s="656"/>
      <c r="R96" s="656"/>
      <c r="S96" s="656"/>
      <c r="T96" s="656"/>
      <c r="U96" s="656"/>
      <c r="V96" s="656"/>
      <c r="W96" s="656"/>
      <c r="X96" s="656"/>
      <c r="Y96" s="656"/>
      <c r="Z96" s="656"/>
      <c r="AA96" s="656"/>
      <c r="AB96" s="656"/>
      <c r="AC96" s="656"/>
      <c r="AD96" s="656"/>
      <c r="AE96" s="656"/>
      <c r="AF96" s="656"/>
      <c r="AG96" s="656"/>
      <c r="AH96" s="656"/>
      <c r="AI96" s="656"/>
      <c r="AJ96" s="656"/>
      <c r="AK96" s="656"/>
      <c r="AL96" s="656"/>
      <c r="AM96" s="656"/>
      <c r="AN96" s="656"/>
      <c r="AO96" s="656"/>
      <c r="AP96" s="656"/>
      <c r="AQ96" s="656"/>
      <c r="AR96" s="656"/>
      <c r="AS96" s="656"/>
      <c r="AT96" s="656"/>
      <c r="AU96" s="656"/>
      <c r="AV96" s="656"/>
      <c r="AW96" s="656"/>
      <c r="AX96" s="656"/>
      <c r="AY96" s="656"/>
      <c r="AZ96" s="656"/>
      <c r="BA96" s="656"/>
      <c r="BB96" s="656"/>
      <c r="BC96" s="656"/>
      <c r="BD96" s="656"/>
      <c r="BE96" s="656"/>
      <c r="BF96" s="656"/>
    </row>
    <row r="98" spans="1:1" ht="120">
      <c r="A98" s="430" t="s">
        <v>694</v>
      </c>
    </row>
  </sheetData>
  <mergeCells count="20">
    <mergeCell ref="BD6:BF6"/>
    <mergeCell ref="AL6:AN6"/>
    <mergeCell ref="AO6:AQ6"/>
    <mergeCell ref="AR6:AT6"/>
    <mergeCell ref="AU6:AW6"/>
    <mergeCell ref="AX6:AZ6"/>
    <mergeCell ref="BA6:BC6"/>
    <mergeCell ref="A6:A8"/>
    <mergeCell ref="E6:G6"/>
    <mergeCell ref="H6:J6"/>
    <mergeCell ref="B6:D6"/>
    <mergeCell ref="AI6:AK6"/>
    <mergeCell ref="T6:V6"/>
    <mergeCell ref="W6:Y6"/>
    <mergeCell ref="Z6:AB6"/>
    <mergeCell ref="K6:M6"/>
    <mergeCell ref="N6:P6"/>
    <mergeCell ref="Q6:S6"/>
    <mergeCell ref="AF6:AH6"/>
    <mergeCell ref="AC6:AE6"/>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B153"/>
  <sheetViews>
    <sheetView zoomScale="80" zoomScaleNormal="80" workbookViewId="0">
      <selection activeCell="L16" sqref="L16"/>
    </sheetView>
  </sheetViews>
  <sheetFormatPr baseColWidth="10" defaultColWidth="12" defaultRowHeight="12.5"/>
  <cols>
    <col min="1" max="4" width="12" style="29"/>
    <col min="5" max="5" width="3.453125" style="29" customWidth="1"/>
    <col min="6" max="9" width="12" style="29"/>
    <col min="10" max="10" width="3.26953125" style="29" customWidth="1"/>
    <col min="11" max="16384" width="12" style="29"/>
  </cols>
  <sheetData>
    <row r="1" spans="1:28">
      <c r="A1" s="29" t="s">
        <v>170</v>
      </c>
      <c r="P1" s="29" t="s">
        <v>170</v>
      </c>
    </row>
    <row r="2" spans="1:28">
      <c r="A2" s="29" t="s">
        <v>171</v>
      </c>
      <c r="P2" s="29" t="s">
        <v>171</v>
      </c>
    </row>
    <row r="4" spans="1:28" ht="14">
      <c r="A4" s="1322" t="s">
        <v>172</v>
      </c>
      <c r="B4" s="1322"/>
      <c r="C4" s="1322"/>
      <c r="D4" s="1322"/>
      <c r="E4" s="1322"/>
      <c r="F4" s="1322"/>
      <c r="G4" s="1322"/>
      <c r="H4" s="1322"/>
      <c r="I4" s="1322"/>
      <c r="J4" s="1322"/>
      <c r="K4" s="1322"/>
      <c r="L4" s="1322"/>
      <c r="M4" s="1322"/>
      <c r="P4" s="1322" t="s">
        <v>172</v>
      </c>
      <c r="Q4" s="1322"/>
      <c r="R4" s="1322"/>
      <c r="S4" s="1322"/>
      <c r="T4" s="1322"/>
      <c r="U4" s="1322"/>
      <c r="V4" s="1322"/>
      <c r="W4" s="1322"/>
      <c r="X4" s="1322"/>
      <c r="Y4" s="1322"/>
      <c r="Z4" s="1322"/>
      <c r="AA4" s="1322"/>
      <c r="AB4" s="1322"/>
    </row>
    <row r="5" spans="1:28" ht="14.25" customHeight="1">
      <c r="A5" s="294"/>
      <c r="P5" s="294"/>
    </row>
    <row r="6" spans="1:28" ht="14">
      <c r="A6" s="294" t="s">
        <v>173</v>
      </c>
      <c r="F6" s="294" t="s">
        <v>174</v>
      </c>
      <c r="K6" s="294" t="s">
        <v>175</v>
      </c>
      <c r="P6" s="294" t="s">
        <v>173</v>
      </c>
      <c r="U6" s="294" t="s">
        <v>174</v>
      </c>
      <c r="Z6" s="294" t="s">
        <v>175</v>
      </c>
    </row>
    <row r="7" spans="1:28">
      <c r="A7" s="29" t="s">
        <v>176</v>
      </c>
      <c r="B7" s="295" t="s">
        <v>76</v>
      </c>
      <c r="C7" s="296">
        <v>2023</v>
      </c>
      <c r="F7" s="295" t="str">
        <f>$B$7</f>
        <v>August</v>
      </c>
      <c r="G7" s="295">
        <f>$C$7</f>
        <v>2023</v>
      </c>
      <c r="K7" s="295" t="str">
        <f>$B$7</f>
        <v>August</v>
      </c>
      <c r="L7" s="295">
        <f>$C$7</f>
        <v>2023</v>
      </c>
      <c r="P7" s="29" t="s">
        <v>176</v>
      </c>
      <c r="Q7" s="295" t="s">
        <v>254</v>
      </c>
      <c r="R7" s="296">
        <v>2022</v>
      </c>
      <c r="U7" s="295" t="str">
        <f>$B$7</f>
        <v>August</v>
      </c>
      <c r="V7" s="295">
        <f>$C$7</f>
        <v>2023</v>
      </c>
      <c r="Z7" s="295" t="str">
        <f>$B$7</f>
        <v>August</v>
      </c>
      <c r="AA7" s="295">
        <f>$C$7</f>
        <v>2023</v>
      </c>
    </row>
    <row r="8" spans="1:28" ht="7.5" customHeight="1" thickBot="1"/>
    <row r="9" spans="1:28">
      <c r="A9" s="1323" t="s">
        <v>85</v>
      </c>
      <c r="B9" s="1324"/>
      <c r="C9" s="1324"/>
      <c r="D9" s="1325"/>
      <c r="F9" s="1323" t="s">
        <v>85</v>
      </c>
      <c r="G9" s="1324"/>
      <c r="H9" s="1324"/>
      <c r="I9" s="1325"/>
      <c r="K9" s="1326" t="s">
        <v>85</v>
      </c>
      <c r="L9" s="1327"/>
      <c r="M9" s="297"/>
      <c r="P9" s="1323" t="s">
        <v>85</v>
      </c>
      <c r="Q9" s="1324"/>
      <c r="R9" s="1324"/>
      <c r="S9" s="1325"/>
      <c r="U9" s="1323" t="s">
        <v>85</v>
      </c>
      <c r="V9" s="1324"/>
      <c r="W9" s="1324"/>
      <c r="X9" s="1325"/>
      <c r="Z9" s="1326" t="s">
        <v>85</v>
      </c>
      <c r="AA9" s="1327"/>
      <c r="AB9" s="297"/>
    </row>
    <row r="10" spans="1:28" ht="13" thickBot="1">
      <c r="A10" s="298" t="s">
        <v>178</v>
      </c>
      <c r="B10" s="299" t="s">
        <v>8</v>
      </c>
      <c r="C10" s="299" t="s">
        <v>179</v>
      </c>
      <c r="D10" s="300" t="s">
        <v>180</v>
      </c>
      <c r="F10" s="298" t="s">
        <v>178</v>
      </c>
      <c r="G10" s="299" t="s">
        <v>8</v>
      </c>
      <c r="H10" s="299" t="s">
        <v>179</v>
      </c>
      <c r="I10" s="300" t="s">
        <v>180</v>
      </c>
      <c r="K10" s="301" t="s">
        <v>178</v>
      </c>
      <c r="L10" s="302" t="s">
        <v>8</v>
      </c>
      <c r="M10" s="303"/>
      <c r="P10" s="298" t="s">
        <v>178</v>
      </c>
      <c r="Q10" s="299" t="s">
        <v>8</v>
      </c>
      <c r="R10" s="299" t="s">
        <v>179</v>
      </c>
      <c r="S10" s="300" t="s">
        <v>180</v>
      </c>
      <c r="U10" s="298" t="s">
        <v>178</v>
      </c>
      <c r="V10" s="299" t="s">
        <v>8</v>
      </c>
      <c r="W10" s="299" t="s">
        <v>179</v>
      </c>
      <c r="X10" s="300" t="s">
        <v>180</v>
      </c>
      <c r="Z10" s="301" t="s">
        <v>178</v>
      </c>
      <c r="AA10" s="302" t="s">
        <v>8</v>
      </c>
      <c r="AB10" s="303"/>
    </row>
    <row r="11" spans="1:28">
      <c r="A11" s="304">
        <v>44562</v>
      </c>
      <c r="B11" s="305">
        <v>121.5</v>
      </c>
      <c r="C11" s="305">
        <v>105.8</v>
      </c>
      <c r="D11" s="305">
        <v>142.69999999999999</v>
      </c>
      <c r="F11" s="304">
        <v>44562</v>
      </c>
      <c r="G11" s="305">
        <v>100.5</v>
      </c>
      <c r="H11" s="305">
        <v>94.8</v>
      </c>
      <c r="I11" s="305">
        <v>105</v>
      </c>
      <c r="K11" s="304">
        <v>44562</v>
      </c>
      <c r="L11" s="305">
        <v>99.2</v>
      </c>
      <c r="M11" s="303"/>
      <c r="P11" s="304">
        <v>44197</v>
      </c>
      <c r="Q11" s="305">
        <v>105.2</v>
      </c>
      <c r="R11" s="305">
        <v>101.2</v>
      </c>
      <c r="S11" s="305">
        <v>114.4</v>
      </c>
      <c r="U11" s="304">
        <v>44197</v>
      </c>
      <c r="V11" s="305">
        <v>97.5</v>
      </c>
      <c r="W11" s="305">
        <v>95.1</v>
      </c>
      <c r="X11" s="305">
        <v>99.2</v>
      </c>
      <c r="Z11" s="304">
        <v>44197</v>
      </c>
      <c r="AA11" s="305">
        <v>96.9</v>
      </c>
      <c r="AB11" s="303"/>
    </row>
    <row r="12" spans="1:28">
      <c r="A12" s="304">
        <v>44593</v>
      </c>
      <c r="B12" s="305">
        <v>113.2</v>
      </c>
      <c r="C12" s="305">
        <v>105.9</v>
      </c>
      <c r="D12" s="305">
        <v>116.4</v>
      </c>
      <c r="F12" s="304">
        <v>44593</v>
      </c>
      <c r="G12" s="305">
        <v>100.6</v>
      </c>
      <c r="H12" s="305">
        <v>95.6</v>
      </c>
      <c r="I12" s="305">
        <v>104.5</v>
      </c>
      <c r="K12" s="304">
        <v>44593</v>
      </c>
      <c r="L12" s="305">
        <v>99.5</v>
      </c>
      <c r="M12" s="303"/>
      <c r="P12" s="304">
        <v>44228</v>
      </c>
      <c r="Q12" s="305">
        <v>110.6</v>
      </c>
      <c r="R12" s="305">
        <v>103.2</v>
      </c>
      <c r="S12" s="305">
        <v>113.3</v>
      </c>
      <c r="U12" s="304">
        <v>44228</v>
      </c>
      <c r="V12" s="305">
        <v>98.9</v>
      </c>
      <c r="W12" s="305">
        <v>95.3</v>
      </c>
      <c r="X12" s="305">
        <v>101.7</v>
      </c>
      <c r="Z12" s="304">
        <v>44228</v>
      </c>
      <c r="AA12" s="305">
        <v>97.4</v>
      </c>
      <c r="AB12" s="303"/>
    </row>
    <row r="13" spans="1:28">
      <c r="A13" s="304">
        <v>44621</v>
      </c>
      <c r="B13" s="305">
        <v>113.4</v>
      </c>
      <c r="C13" s="305">
        <v>106.1</v>
      </c>
      <c r="D13" s="305">
        <v>118.9</v>
      </c>
      <c r="F13" s="304">
        <v>44621</v>
      </c>
      <c r="G13" s="305">
        <v>97.3</v>
      </c>
      <c r="H13" s="305">
        <v>92.1</v>
      </c>
      <c r="I13" s="305">
        <v>101.4</v>
      </c>
      <c r="K13" s="304">
        <v>44621</v>
      </c>
      <c r="L13" s="305">
        <v>96.5</v>
      </c>
      <c r="M13" s="303"/>
      <c r="P13" s="304">
        <v>44256</v>
      </c>
      <c r="Q13" s="305">
        <v>117.6</v>
      </c>
      <c r="R13" s="305">
        <v>121.7</v>
      </c>
      <c r="S13" s="305">
        <v>117.6</v>
      </c>
      <c r="U13" s="304">
        <v>44256</v>
      </c>
      <c r="V13" s="305">
        <v>103.9</v>
      </c>
      <c r="W13" s="305">
        <v>100.6</v>
      </c>
      <c r="X13" s="305">
        <v>106.5</v>
      </c>
      <c r="Z13" s="304">
        <v>44256</v>
      </c>
      <c r="AA13" s="305">
        <v>102.1</v>
      </c>
      <c r="AB13" s="303"/>
    </row>
    <row r="14" spans="1:28">
      <c r="A14" s="304">
        <v>44652</v>
      </c>
      <c r="B14" s="305">
        <v>107.4</v>
      </c>
      <c r="C14" s="305">
        <v>100.8</v>
      </c>
      <c r="D14" s="305">
        <v>110.6</v>
      </c>
      <c r="F14" s="304">
        <v>44652</v>
      </c>
      <c r="G14" s="305">
        <v>98.8</v>
      </c>
      <c r="H14" s="305">
        <v>92.5</v>
      </c>
      <c r="I14" s="305">
        <v>103.7</v>
      </c>
      <c r="K14" s="304">
        <v>44652</v>
      </c>
      <c r="L14" s="305">
        <v>98.7</v>
      </c>
      <c r="M14" s="306"/>
      <c r="P14" s="304">
        <v>44287</v>
      </c>
      <c r="Q14" s="305">
        <v>115.8</v>
      </c>
      <c r="R14" s="305">
        <v>106.8</v>
      </c>
      <c r="S14" s="305">
        <v>120.9</v>
      </c>
      <c r="U14" s="304">
        <v>44287</v>
      </c>
      <c r="V14" s="305">
        <v>101.3</v>
      </c>
      <c r="W14" s="305">
        <v>98</v>
      </c>
      <c r="X14" s="305">
        <v>103.5</v>
      </c>
      <c r="Z14" s="304">
        <v>44287</v>
      </c>
      <c r="AA14" s="305">
        <v>99.9</v>
      </c>
      <c r="AB14" s="306"/>
    </row>
    <row r="15" spans="1:28">
      <c r="A15" s="304">
        <v>44682</v>
      </c>
      <c r="B15" s="305">
        <v>109.7</v>
      </c>
      <c r="C15" s="305">
        <v>99.1</v>
      </c>
      <c r="D15" s="305">
        <v>115.1</v>
      </c>
      <c r="F15" s="304">
        <v>44682</v>
      </c>
      <c r="G15" s="305">
        <v>101.4</v>
      </c>
      <c r="H15" s="305">
        <v>94.3</v>
      </c>
      <c r="I15" s="305">
        <v>107</v>
      </c>
      <c r="K15" s="304">
        <v>44682</v>
      </c>
      <c r="L15" s="305">
        <v>99.2</v>
      </c>
      <c r="M15" s="306"/>
      <c r="P15" s="304">
        <v>44317</v>
      </c>
      <c r="Q15" s="305">
        <v>115</v>
      </c>
      <c r="R15" s="305">
        <v>108</v>
      </c>
      <c r="S15" s="305">
        <v>125.8</v>
      </c>
      <c r="U15" s="304">
        <v>44317</v>
      </c>
      <c r="V15" s="305">
        <v>102.9</v>
      </c>
      <c r="W15" s="305">
        <v>99.1</v>
      </c>
      <c r="X15" s="305">
        <v>105.8</v>
      </c>
      <c r="Z15" s="304">
        <v>44317</v>
      </c>
      <c r="AA15" s="305">
        <v>102</v>
      </c>
      <c r="AB15" s="306"/>
    </row>
    <row r="16" spans="1:28">
      <c r="A16" s="304">
        <v>44713</v>
      </c>
      <c r="B16" s="305">
        <v>106.7</v>
      </c>
      <c r="C16" s="305">
        <v>96.1</v>
      </c>
      <c r="D16" s="305">
        <v>112.3</v>
      </c>
      <c r="F16" s="304">
        <v>44713</v>
      </c>
      <c r="G16" s="305">
        <v>101.5</v>
      </c>
      <c r="H16" s="305">
        <v>93.7</v>
      </c>
      <c r="I16" s="305">
        <v>107.6</v>
      </c>
      <c r="K16" s="304">
        <v>44713</v>
      </c>
      <c r="L16" s="305">
        <v>99.5</v>
      </c>
      <c r="M16" s="306"/>
      <c r="P16" s="304">
        <v>44348</v>
      </c>
      <c r="Q16" s="305">
        <v>118.2</v>
      </c>
      <c r="R16" s="305">
        <v>111.2</v>
      </c>
      <c r="S16" s="305">
        <v>121.8</v>
      </c>
      <c r="U16" s="304">
        <v>44348</v>
      </c>
      <c r="V16" s="305">
        <v>100.6</v>
      </c>
      <c r="W16" s="305">
        <v>98.1</v>
      </c>
      <c r="X16" s="305">
        <v>102.6</v>
      </c>
      <c r="Z16" s="304">
        <v>44348</v>
      </c>
      <c r="AA16" s="305">
        <v>100.2</v>
      </c>
      <c r="AB16" s="306"/>
    </row>
    <row r="17" spans="1:28">
      <c r="A17" s="304">
        <v>44743</v>
      </c>
      <c r="B17" s="305">
        <v>108.7</v>
      </c>
      <c r="C17" s="305">
        <v>98.8</v>
      </c>
      <c r="D17" s="305">
        <v>113.5</v>
      </c>
      <c r="F17" s="304">
        <v>44743</v>
      </c>
      <c r="G17" s="305">
        <v>99.3</v>
      </c>
      <c r="H17" s="305">
        <v>92.8</v>
      </c>
      <c r="I17" s="305">
        <v>104.2</v>
      </c>
      <c r="K17" s="304">
        <v>44743</v>
      </c>
      <c r="L17" s="305">
        <v>99.2</v>
      </c>
      <c r="M17" s="306"/>
      <c r="P17" s="304">
        <v>44378</v>
      </c>
      <c r="Q17" s="305">
        <v>116.6</v>
      </c>
      <c r="R17" s="305">
        <v>109.3</v>
      </c>
      <c r="S17" s="305">
        <v>118.4</v>
      </c>
      <c r="U17" s="304">
        <v>44378</v>
      </c>
      <c r="V17" s="305">
        <v>99.2</v>
      </c>
      <c r="W17" s="305">
        <v>96.2</v>
      </c>
      <c r="X17" s="305">
        <v>101.5</v>
      </c>
      <c r="Z17" s="304">
        <v>44378</v>
      </c>
      <c r="AA17" s="305">
        <v>98.6</v>
      </c>
      <c r="AB17" s="306"/>
    </row>
    <row r="18" spans="1:28">
      <c r="A18" s="304">
        <v>44774</v>
      </c>
      <c r="B18" s="305">
        <v>109.8</v>
      </c>
      <c r="C18" s="305">
        <v>97.5</v>
      </c>
      <c r="D18" s="305">
        <v>115.9</v>
      </c>
      <c r="F18" s="304">
        <v>44774</v>
      </c>
      <c r="G18" s="305">
        <v>103.6</v>
      </c>
      <c r="H18" s="305">
        <v>94.7</v>
      </c>
      <c r="I18" s="305">
        <v>110.6</v>
      </c>
      <c r="K18" s="304">
        <v>44774</v>
      </c>
      <c r="L18" s="305">
        <v>101</v>
      </c>
      <c r="M18" s="306"/>
      <c r="P18" s="304">
        <v>44409</v>
      </c>
      <c r="Q18" s="305">
        <v>111.8</v>
      </c>
      <c r="R18" s="305">
        <v>108.5</v>
      </c>
      <c r="S18" s="305">
        <v>111</v>
      </c>
      <c r="U18" s="304">
        <v>44409</v>
      </c>
      <c r="V18" s="305">
        <v>95.7</v>
      </c>
      <c r="W18" s="305">
        <v>93.4</v>
      </c>
      <c r="X18" s="305">
        <v>97.6</v>
      </c>
      <c r="Z18" s="304">
        <v>44409</v>
      </c>
      <c r="AA18" s="305">
        <v>96.6</v>
      </c>
      <c r="AB18" s="306"/>
    </row>
    <row r="19" spans="1:28">
      <c r="A19" s="304">
        <v>44805</v>
      </c>
      <c r="B19" s="305">
        <v>107.2</v>
      </c>
      <c r="C19" s="305">
        <v>101.5</v>
      </c>
      <c r="D19" s="305">
        <v>109.4</v>
      </c>
      <c r="F19" s="304">
        <v>44805</v>
      </c>
      <c r="G19" s="305">
        <v>103.1</v>
      </c>
      <c r="H19" s="305">
        <v>95.9</v>
      </c>
      <c r="I19" s="305">
        <v>108.8</v>
      </c>
      <c r="K19" s="304">
        <v>44805</v>
      </c>
      <c r="L19" s="305">
        <v>101.2</v>
      </c>
      <c r="M19" s="306"/>
      <c r="P19" s="304">
        <v>44440</v>
      </c>
      <c r="Q19" s="305">
        <v>111</v>
      </c>
      <c r="R19" s="305">
        <v>100.5</v>
      </c>
      <c r="S19" s="305">
        <v>114.5</v>
      </c>
      <c r="U19" s="304">
        <v>44440</v>
      </c>
      <c r="V19" s="305">
        <v>97.1</v>
      </c>
      <c r="W19" s="305">
        <v>92.2</v>
      </c>
      <c r="X19" s="305">
        <v>101</v>
      </c>
      <c r="Z19" s="304">
        <v>44440</v>
      </c>
      <c r="AA19" s="305">
        <v>96.2</v>
      </c>
      <c r="AB19" s="306"/>
    </row>
    <row r="20" spans="1:28">
      <c r="A20" s="304">
        <v>44835</v>
      </c>
      <c r="B20" s="305">
        <v>109.6</v>
      </c>
      <c r="C20" s="305">
        <v>96.8</v>
      </c>
      <c r="D20" s="305">
        <v>116.4</v>
      </c>
      <c r="F20" s="304">
        <v>44835</v>
      </c>
      <c r="G20" s="305">
        <v>99.7</v>
      </c>
      <c r="H20" s="305">
        <v>93.7</v>
      </c>
      <c r="I20" s="305">
        <v>104.2</v>
      </c>
      <c r="K20" s="304">
        <v>44835</v>
      </c>
      <c r="L20" s="305">
        <v>99.5</v>
      </c>
      <c r="M20" s="306"/>
      <c r="P20" s="304">
        <v>44470</v>
      </c>
      <c r="Q20" s="305">
        <v>108.2</v>
      </c>
      <c r="R20" s="305">
        <v>105.5</v>
      </c>
      <c r="S20" s="305">
        <v>106.8</v>
      </c>
      <c r="U20" s="304">
        <v>44470</v>
      </c>
      <c r="V20" s="305">
        <v>99.8</v>
      </c>
      <c r="W20" s="305">
        <v>93.8</v>
      </c>
      <c r="X20" s="305">
        <v>104.5</v>
      </c>
      <c r="Z20" s="304">
        <v>44470</v>
      </c>
      <c r="AA20" s="305">
        <v>97.8</v>
      </c>
      <c r="AB20" s="306"/>
    </row>
    <row r="21" spans="1:28">
      <c r="A21" s="304">
        <v>44866</v>
      </c>
      <c r="B21" s="305">
        <v>100.7</v>
      </c>
      <c r="C21" s="305">
        <v>95.6</v>
      </c>
      <c r="D21" s="305">
        <v>102.5</v>
      </c>
      <c r="F21" s="304">
        <v>44866</v>
      </c>
      <c r="G21" s="305">
        <v>101.4</v>
      </c>
      <c r="H21" s="305">
        <v>94.6</v>
      </c>
      <c r="I21" s="305">
        <v>106.7</v>
      </c>
      <c r="K21" s="304">
        <v>44866</v>
      </c>
      <c r="L21" s="305">
        <v>100.3</v>
      </c>
      <c r="M21" s="306"/>
      <c r="P21" s="304">
        <v>44501</v>
      </c>
      <c r="Q21" s="305">
        <v>112.1</v>
      </c>
      <c r="R21" s="305">
        <v>103.1</v>
      </c>
      <c r="S21" s="305">
        <v>114.6</v>
      </c>
      <c r="U21" s="304">
        <v>44501</v>
      </c>
      <c r="V21" s="305">
        <v>99.5</v>
      </c>
      <c r="W21" s="305">
        <v>92.3</v>
      </c>
      <c r="X21" s="305">
        <v>105.1</v>
      </c>
      <c r="Z21" s="304">
        <v>44501</v>
      </c>
      <c r="AA21" s="305">
        <v>97.4</v>
      </c>
      <c r="AB21" s="306"/>
    </row>
    <row r="22" spans="1:28">
      <c r="A22" s="304">
        <v>44896</v>
      </c>
      <c r="B22" s="305">
        <v>101.3</v>
      </c>
      <c r="C22" s="305">
        <v>98.2</v>
      </c>
      <c r="D22" s="305">
        <v>102.1</v>
      </c>
      <c r="F22" s="304">
        <v>44896</v>
      </c>
      <c r="G22" s="305">
        <v>102.2</v>
      </c>
      <c r="H22" s="305">
        <v>94.1</v>
      </c>
      <c r="I22" s="305">
        <v>108.3</v>
      </c>
      <c r="K22" s="304">
        <v>44896</v>
      </c>
      <c r="L22" s="305">
        <v>99.2</v>
      </c>
      <c r="M22" s="306"/>
      <c r="P22" s="304">
        <v>44531</v>
      </c>
      <c r="Q22" s="305">
        <v>111.4</v>
      </c>
      <c r="R22" s="305">
        <v>103.1</v>
      </c>
      <c r="S22" s="305">
        <v>114.2</v>
      </c>
      <c r="U22" s="304">
        <v>44531</v>
      </c>
      <c r="V22" s="305">
        <v>97.9</v>
      </c>
      <c r="W22" s="305">
        <v>93.2</v>
      </c>
      <c r="X22" s="305">
        <v>101.7</v>
      </c>
      <c r="Z22" s="304">
        <v>44531</v>
      </c>
      <c r="AA22" s="305">
        <v>97.5</v>
      </c>
      <c r="AB22" s="306"/>
    </row>
    <row r="23" spans="1:28">
      <c r="A23" s="304">
        <v>44927</v>
      </c>
      <c r="B23" s="305">
        <v>96.1</v>
      </c>
      <c r="C23" s="305">
        <v>94.8</v>
      </c>
      <c r="D23" s="305">
        <v>108.9</v>
      </c>
      <c r="F23" s="304">
        <v>44927</v>
      </c>
      <c r="G23" s="305">
        <v>100.4</v>
      </c>
      <c r="H23" s="305">
        <v>93.5</v>
      </c>
      <c r="I23" s="305">
        <v>106</v>
      </c>
      <c r="K23" s="304">
        <v>44927</v>
      </c>
      <c r="L23" s="305">
        <v>98.3</v>
      </c>
      <c r="M23" s="306"/>
      <c r="P23" s="304">
        <v>44562</v>
      </c>
      <c r="Q23" s="305">
        <v>122.5</v>
      </c>
      <c r="R23" s="305">
        <v>105.5</v>
      </c>
      <c r="S23" s="305">
        <v>149.1</v>
      </c>
      <c r="U23" s="304">
        <v>44562</v>
      </c>
      <c r="V23" s="305">
        <v>100.4</v>
      </c>
      <c r="W23" s="305">
        <v>94.9</v>
      </c>
      <c r="X23" s="305">
        <v>104.7</v>
      </c>
      <c r="Z23" s="304">
        <v>44562</v>
      </c>
      <c r="AA23" s="305">
        <v>98.4</v>
      </c>
      <c r="AB23" s="306"/>
    </row>
    <row r="24" spans="1:28">
      <c r="A24" s="304">
        <v>44958</v>
      </c>
      <c r="B24" s="305">
        <v>101.2</v>
      </c>
      <c r="C24" s="305">
        <v>92</v>
      </c>
      <c r="D24" s="305">
        <v>105.8</v>
      </c>
      <c r="F24" s="304">
        <v>44958</v>
      </c>
      <c r="G24" s="305">
        <v>100.4</v>
      </c>
      <c r="H24" s="305">
        <v>92.5</v>
      </c>
      <c r="I24" s="305">
        <v>106.5</v>
      </c>
      <c r="K24" s="304">
        <v>44958</v>
      </c>
      <c r="L24" s="305">
        <v>99</v>
      </c>
      <c r="M24" s="306"/>
      <c r="P24" s="304">
        <v>44593</v>
      </c>
      <c r="Q24" s="305">
        <v>113.8</v>
      </c>
      <c r="R24" s="305">
        <v>105.3</v>
      </c>
      <c r="S24" s="305">
        <v>117</v>
      </c>
      <c r="U24" s="304">
        <v>44593</v>
      </c>
      <c r="V24" s="305">
        <v>100.1</v>
      </c>
      <c r="W24" s="305">
        <v>95.6</v>
      </c>
      <c r="X24" s="305">
        <v>103.7</v>
      </c>
      <c r="Z24" s="304">
        <v>44593</v>
      </c>
      <c r="AA24" s="305">
        <v>99.2</v>
      </c>
      <c r="AB24" s="306"/>
    </row>
    <row r="25" spans="1:28">
      <c r="A25" s="304">
        <v>44986</v>
      </c>
      <c r="B25" s="305">
        <v>96.3</v>
      </c>
      <c r="C25" s="305">
        <v>90.6</v>
      </c>
      <c r="D25" s="305">
        <v>99.5</v>
      </c>
      <c r="F25" s="304">
        <v>44986</v>
      </c>
      <c r="G25" s="305">
        <v>103</v>
      </c>
      <c r="H25" s="305">
        <v>94.3</v>
      </c>
      <c r="I25" s="305">
        <v>109.7</v>
      </c>
      <c r="K25" s="304">
        <v>44986</v>
      </c>
      <c r="L25" s="305">
        <v>102</v>
      </c>
      <c r="M25" s="306"/>
      <c r="P25" s="304">
        <v>44621</v>
      </c>
      <c r="Q25" s="305">
        <v>112.8</v>
      </c>
      <c r="R25" s="305">
        <v>105.5</v>
      </c>
      <c r="S25" s="305">
        <v>120.1</v>
      </c>
      <c r="U25" s="304">
        <v>44621</v>
      </c>
      <c r="V25" s="305">
        <v>96.6</v>
      </c>
      <c r="W25" s="305">
        <v>91.4</v>
      </c>
      <c r="X25" s="305">
        <v>100.7</v>
      </c>
      <c r="Z25" s="304">
        <v>44621</v>
      </c>
      <c r="AA25" s="305">
        <v>96.4</v>
      </c>
      <c r="AB25" s="306"/>
    </row>
    <row r="26" spans="1:28">
      <c r="A26" s="304">
        <v>45017</v>
      </c>
      <c r="B26" s="305">
        <v>100.9</v>
      </c>
      <c r="C26" s="305">
        <v>94</v>
      </c>
      <c r="D26" s="305">
        <v>104.2</v>
      </c>
      <c r="F26" s="304">
        <v>45017</v>
      </c>
      <c r="G26" s="305">
        <v>103.1</v>
      </c>
      <c r="H26" s="305">
        <v>95.6</v>
      </c>
      <c r="I26" s="305">
        <v>108.8</v>
      </c>
      <c r="K26" s="304">
        <v>45017</v>
      </c>
      <c r="L26" s="305">
        <v>100.5</v>
      </c>
      <c r="M26" s="307"/>
      <c r="P26" s="304">
        <v>44652</v>
      </c>
      <c r="Q26" s="305">
        <v>106.8</v>
      </c>
      <c r="R26" s="305">
        <v>101.1</v>
      </c>
      <c r="S26" s="305">
        <v>108.9</v>
      </c>
      <c r="U26" s="304">
        <v>44652</v>
      </c>
      <c r="V26" s="305">
        <v>99</v>
      </c>
      <c r="W26" s="305">
        <v>93</v>
      </c>
      <c r="X26" s="305">
        <v>103.5</v>
      </c>
      <c r="Z26" s="304">
        <v>44652</v>
      </c>
      <c r="AA26" s="305">
        <v>99.1</v>
      </c>
      <c r="AB26" s="307"/>
    </row>
    <row r="27" spans="1:28">
      <c r="A27" s="304">
        <v>45047</v>
      </c>
      <c r="B27" s="305">
        <v>99.2</v>
      </c>
      <c r="C27" s="305">
        <v>92.5</v>
      </c>
      <c r="D27" s="305">
        <v>103.1</v>
      </c>
      <c r="F27" s="304">
        <v>45047</v>
      </c>
      <c r="G27" s="305">
        <v>101.7</v>
      </c>
      <c r="H27" s="305">
        <v>94.6</v>
      </c>
      <c r="I27" s="305">
        <v>107.1</v>
      </c>
      <c r="K27" s="304">
        <v>45047</v>
      </c>
      <c r="L27" s="305">
        <v>100.4</v>
      </c>
      <c r="M27" s="307"/>
      <c r="P27" s="304">
        <v>44682</v>
      </c>
      <c r="Q27" s="305">
        <v>110.3</v>
      </c>
      <c r="R27" s="305">
        <v>98.4</v>
      </c>
      <c r="S27" s="305">
        <v>118</v>
      </c>
      <c r="U27" s="304">
        <v>44682</v>
      </c>
      <c r="V27" s="305">
        <v>102.2</v>
      </c>
      <c r="W27" s="305">
        <v>95.3</v>
      </c>
      <c r="X27" s="305">
        <v>107.8</v>
      </c>
      <c r="Z27" s="304">
        <v>44682</v>
      </c>
      <c r="AA27" s="305">
        <v>99.9</v>
      </c>
      <c r="AB27" s="307"/>
    </row>
    <row r="28" spans="1:28">
      <c r="A28" s="304">
        <v>45078</v>
      </c>
      <c r="B28" s="305">
        <v>98.5</v>
      </c>
      <c r="C28" s="305">
        <v>92.3</v>
      </c>
      <c r="D28" s="305">
        <v>101.2</v>
      </c>
      <c r="F28" s="304">
        <v>45078</v>
      </c>
      <c r="G28" s="305">
        <v>100.8</v>
      </c>
      <c r="H28" s="305">
        <v>92.6</v>
      </c>
      <c r="I28" s="305">
        <v>107.2</v>
      </c>
      <c r="K28" s="304">
        <v>45078</v>
      </c>
      <c r="L28" s="305">
        <v>98.7</v>
      </c>
      <c r="M28" s="307"/>
      <c r="P28" s="304">
        <v>44713</v>
      </c>
      <c r="Q28" s="305">
        <v>106.5</v>
      </c>
      <c r="R28" s="305">
        <v>94.3</v>
      </c>
      <c r="S28" s="305">
        <v>112.5</v>
      </c>
      <c r="U28" s="304">
        <v>44713</v>
      </c>
      <c r="V28" s="305">
        <v>102</v>
      </c>
      <c r="W28" s="305">
        <v>93.2</v>
      </c>
      <c r="X28" s="305">
        <v>108.7</v>
      </c>
      <c r="Z28" s="304">
        <v>44713</v>
      </c>
      <c r="AA28" s="305">
        <v>99.5</v>
      </c>
      <c r="AB28" s="307"/>
    </row>
    <row r="29" spans="1:28">
      <c r="A29" s="304">
        <v>45108</v>
      </c>
      <c r="B29" s="305">
        <v>94.4</v>
      </c>
      <c r="C29" s="305">
        <v>89.2</v>
      </c>
      <c r="D29" s="305">
        <v>96.2</v>
      </c>
      <c r="F29" s="304">
        <v>45108</v>
      </c>
      <c r="G29" s="305">
        <v>104.3</v>
      </c>
      <c r="H29" s="305">
        <v>94.6</v>
      </c>
      <c r="I29" s="305">
        <v>111.8</v>
      </c>
      <c r="K29" s="304">
        <v>45108</v>
      </c>
      <c r="L29" s="305">
        <v>100.2</v>
      </c>
      <c r="M29" s="307"/>
      <c r="P29" s="304">
        <v>44743</v>
      </c>
      <c r="Q29" s="305">
        <v>109</v>
      </c>
      <c r="R29" s="305">
        <v>98.5</v>
      </c>
      <c r="S29" s="305">
        <v>113.2</v>
      </c>
      <c r="U29" s="304">
        <v>44743</v>
      </c>
      <c r="V29" s="305">
        <v>99.7</v>
      </c>
      <c r="W29" s="305">
        <v>92.9</v>
      </c>
      <c r="X29" s="305">
        <v>105</v>
      </c>
      <c r="Z29" s="304">
        <v>44743</v>
      </c>
      <c r="AA29" s="305">
        <v>99.5</v>
      </c>
      <c r="AB29" s="307"/>
    </row>
    <row r="30" spans="1:28">
      <c r="A30" s="304">
        <v>45139</v>
      </c>
      <c r="B30" s="305">
        <v>96</v>
      </c>
      <c r="C30" s="305">
        <v>89.3</v>
      </c>
      <c r="D30" s="305">
        <v>98.8</v>
      </c>
      <c r="F30" s="304">
        <v>45139</v>
      </c>
      <c r="G30" s="305">
        <v>99.2</v>
      </c>
      <c r="H30" s="305">
        <v>93.9</v>
      </c>
      <c r="I30" s="305">
        <v>103.3</v>
      </c>
      <c r="K30" s="304">
        <v>45139</v>
      </c>
      <c r="L30" s="305">
        <v>97.9</v>
      </c>
      <c r="M30" s="307"/>
      <c r="P30" s="304">
        <v>44774</v>
      </c>
      <c r="Q30" s="305">
        <v>110.8</v>
      </c>
      <c r="R30" s="305">
        <v>97.8</v>
      </c>
      <c r="S30" s="305">
        <v>116.5</v>
      </c>
      <c r="U30" s="304">
        <v>44774</v>
      </c>
      <c r="V30" s="305">
        <v>103.7</v>
      </c>
      <c r="W30" s="305">
        <v>95</v>
      </c>
      <c r="X30" s="305">
        <v>110.7</v>
      </c>
      <c r="Z30" s="304">
        <v>44774</v>
      </c>
      <c r="AA30" s="305">
        <v>101.1</v>
      </c>
      <c r="AB30" s="307"/>
    </row>
    <row r="31" spans="1:28">
      <c r="A31" s="304"/>
      <c r="B31" s="305"/>
      <c r="C31" s="305"/>
      <c r="D31" s="305"/>
      <c r="F31" s="304"/>
      <c r="G31" s="305"/>
      <c r="H31" s="305"/>
      <c r="I31" s="305"/>
      <c r="K31" s="304"/>
      <c r="L31" s="305"/>
      <c r="M31" s="307"/>
      <c r="P31" s="304">
        <v>44805</v>
      </c>
      <c r="Q31" s="305">
        <v>107.3</v>
      </c>
      <c r="R31" s="305">
        <v>101.2</v>
      </c>
      <c r="S31" s="305">
        <v>108.2</v>
      </c>
      <c r="U31" s="304">
        <v>44805</v>
      </c>
      <c r="V31" s="305">
        <v>103.6</v>
      </c>
      <c r="W31" s="305">
        <v>96.1</v>
      </c>
      <c r="X31" s="305">
        <v>109.5</v>
      </c>
      <c r="Z31" s="304">
        <v>44805</v>
      </c>
      <c r="AA31" s="305">
        <v>101.5</v>
      </c>
      <c r="AB31" s="307"/>
    </row>
    <row r="32" spans="1:28">
      <c r="A32" s="304"/>
      <c r="B32" s="305"/>
      <c r="C32" s="305"/>
      <c r="D32" s="305"/>
      <c r="F32" s="304"/>
      <c r="G32" s="305"/>
      <c r="H32" s="305"/>
      <c r="I32" s="305"/>
      <c r="K32" s="304"/>
      <c r="L32" s="305"/>
      <c r="M32" s="307"/>
      <c r="P32" s="304">
        <v>44835</v>
      </c>
      <c r="Q32" s="305">
        <v>109.9</v>
      </c>
      <c r="R32" s="305">
        <v>96.8</v>
      </c>
      <c r="S32" s="305">
        <v>114.9</v>
      </c>
      <c r="U32" s="304">
        <v>44835</v>
      </c>
      <c r="V32" s="305">
        <v>99.7</v>
      </c>
      <c r="W32" s="305">
        <v>93.9</v>
      </c>
      <c r="X32" s="305">
        <v>104.1</v>
      </c>
      <c r="Z32" s="304">
        <v>44835</v>
      </c>
      <c r="AA32" s="305">
        <v>99.3</v>
      </c>
      <c r="AB32" s="307"/>
    </row>
    <row r="33" spans="1:28">
      <c r="A33" s="304"/>
      <c r="B33" s="305"/>
      <c r="C33" s="305"/>
      <c r="D33" s="305"/>
      <c r="F33" s="304"/>
      <c r="G33" s="305"/>
      <c r="H33" s="305"/>
      <c r="I33" s="305"/>
      <c r="K33" s="304"/>
      <c r="L33" s="305"/>
      <c r="M33" s="307"/>
      <c r="P33" s="304">
        <v>44866</v>
      </c>
      <c r="Q33" s="305">
        <v>100.2</v>
      </c>
      <c r="R33" s="305">
        <v>95.4</v>
      </c>
      <c r="S33" s="305">
        <v>100.2</v>
      </c>
      <c r="U33" s="304">
        <v>44866</v>
      </c>
      <c r="V33" s="305">
        <v>102</v>
      </c>
      <c r="W33" s="305">
        <v>94.7</v>
      </c>
      <c r="X33" s="305">
        <v>107.6</v>
      </c>
      <c r="Z33" s="304">
        <v>44866</v>
      </c>
      <c r="AA33" s="305">
        <v>100.4</v>
      </c>
      <c r="AB33" s="307"/>
    </row>
    <row r="34" spans="1:28">
      <c r="A34" s="304"/>
      <c r="B34" s="305"/>
      <c r="C34" s="305"/>
      <c r="D34" s="305"/>
      <c r="F34" s="304"/>
      <c r="G34" s="305"/>
      <c r="H34" s="305"/>
      <c r="I34" s="305"/>
      <c r="K34" s="304"/>
      <c r="L34" s="305"/>
      <c r="M34" s="307"/>
      <c r="P34" s="304">
        <v>44896</v>
      </c>
      <c r="Q34" s="305">
        <v>100.9</v>
      </c>
      <c r="R34" s="305">
        <v>98.4</v>
      </c>
      <c r="S34" s="305">
        <v>99.6</v>
      </c>
      <c r="U34" s="304">
        <v>44896</v>
      </c>
      <c r="V34" s="305">
        <v>102.5</v>
      </c>
      <c r="W34" s="305">
        <v>94.4</v>
      </c>
      <c r="X34" s="305">
        <v>108.6</v>
      </c>
      <c r="Z34" s="304">
        <v>44896</v>
      </c>
      <c r="AA34" s="305">
        <v>99.1</v>
      </c>
      <c r="AB34" s="307"/>
    </row>
    <row r="35" spans="1:28">
      <c r="A35" s="308"/>
      <c r="B35" s="307"/>
      <c r="C35" s="307"/>
      <c r="D35" s="307"/>
      <c r="E35" s="297"/>
      <c r="F35" s="308"/>
      <c r="G35" s="307"/>
      <c r="H35" s="307"/>
      <c r="I35" s="307"/>
      <c r="J35" s="297"/>
      <c r="K35" s="308"/>
      <c r="L35" s="307"/>
      <c r="M35" s="307"/>
      <c r="P35" s="308"/>
      <c r="Q35" s="307"/>
      <c r="R35" s="307"/>
      <c r="S35" s="307"/>
      <c r="T35" s="297"/>
      <c r="U35" s="308"/>
      <c r="V35" s="307"/>
      <c r="W35" s="307"/>
      <c r="X35" s="307"/>
      <c r="Y35" s="297"/>
      <c r="Z35" s="308"/>
      <c r="AA35" s="307"/>
      <c r="AB35" s="307"/>
    </row>
    <row r="36" spans="1:28">
      <c r="A36" s="308"/>
      <c r="B36" s="307"/>
      <c r="C36" s="307"/>
      <c r="D36" s="307"/>
      <c r="E36" s="297"/>
      <c r="F36" s="308"/>
      <c r="G36" s="307"/>
      <c r="H36" s="307"/>
      <c r="I36" s="307"/>
      <c r="J36" s="297"/>
      <c r="K36" s="308"/>
      <c r="L36" s="307"/>
      <c r="M36" s="307"/>
      <c r="P36" s="308"/>
      <c r="Q36" s="307"/>
      <c r="R36" s="307"/>
      <c r="S36" s="307"/>
      <c r="T36" s="297"/>
      <c r="U36" s="308"/>
      <c r="V36" s="307"/>
      <c r="W36" s="307"/>
      <c r="X36" s="307"/>
      <c r="Y36" s="297"/>
      <c r="Z36" s="308"/>
      <c r="AA36" s="307"/>
      <c r="AB36" s="307"/>
    </row>
    <row r="37" spans="1:28">
      <c r="A37" s="308"/>
      <c r="B37" s="307"/>
      <c r="C37" s="307"/>
      <c r="D37" s="307"/>
      <c r="E37" s="297"/>
      <c r="F37" s="308"/>
      <c r="G37" s="307"/>
      <c r="H37" s="307"/>
      <c r="I37" s="307"/>
      <c r="J37" s="297"/>
      <c r="K37" s="308"/>
      <c r="L37" s="307"/>
      <c r="M37" s="307"/>
      <c r="P37" s="308"/>
      <c r="Q37" s="307"/>
      <c r="R37" s="307"/>
      <c r="S37" s="307"/>
      <c r="T37" s="297"/>
      <c r="U37" s="308"/>
      <c r="V37" s="307"/>
      <c r="W37" s="307"/>
      <c r="X37" s="307"/>
      <c r="Y37" s="297"/>
      <c r="Z37" s="308"/>
      <c r="AA37" s="307"/>
      <c r="AB37" s="307"/>
    </row>
    <row r="40" spans="1:28">
      <c r="A40" s="29" t="s">
        <v>170</v>
      </c>
      <c r="P40" s="29" t="s">
        <v>170</v>
      </c>
    </row>
    <row r="41" spans="1:28">
      <c r="A41" s="29" t="s">
        <v>171</v>
      </c>
      <c r="P41" s="29" t="s">
        <v>171</v>
      </c>
    </row>
    <row r="43" spans="1:28" ht="14">
      <c r="P43" s="1322" t="s">
        <v>172</v>
      </c>
      <c r="Q43" s="1322"/>
      <c r="R43" s="1322"/>
      <c r="S43" s="1322"/>
      <c r="T43" s="1322"/>
      <c r="U43" s="1322"/>
      <c r="V43" s="1322"/>
      <c r="W43" s="1322"/>
      <c r="X43" s="1322"/>
      <c r="Y43" s="1322"/>
      <c r="Z43" s="1322"/>
      <c r="AA43" s="1322"/>
      <c r="AB43" s="1322"/>
    </row>
    <row r="44" spans="1:28" ht="14">
      <c r="P44" s="294"/>
    </row>
    <row r="45" spans="1:28" ht="14">
      <c r="P45" s="294" t="s">
        <v>173</v>
      </c>
      <c r="U45" s="294"/>
      <c r="Z45" s="294" t="s">
        <v>175</v>
      </c>
    </row>
    <row r="46" spans="1:28">
      <c r="P46" s="29" t="s">
        <v>176</v>
      </c>
      <c r="Q46" s="295" t="str">
        <f>$B$7</f>
        <v>August</v>
      </c>
      <c r="R46" s="295">
        <f>$C$7</f>
        <v>2023</v>
      </c>
      <c r="U46" s="295"/>
      <c r="V46" s="295"/>
      <c r="Z46" s="295" t="str">
        <f>$B$7</f>
        <v>August</v>
      </c>
      <c r="AA46" s="295">
        <f>$C$7</f>
        <v>2023</v>
      </c>
    </row>
    <row r="47" spans="1:28" ht="13" thickBot="1"/>
    <row r="48" spans="1:28">
      <c r="P48" s="1323" t="s">
        <v>181</v>
      </c>
      <c r="Q48" s="1324"/>
      <c r="R48" s="1324"/>
      <c r="S48" s="1325"/>
      <c r="Z48" s="1326" t="s">
        <v>181</v>
      </c>
      <c r="AA48" s="1327"/>
      <c r="AB48" s="297"/>
    </row>
    <row r="49" spans="16:28" ht="13" thickBot="1">
      <c r="P49" s="298" t="s">
        <v>178</v>
      </c>
      <c r="Q49" s="299" t="s">
        <v>8</v>
      </c>
      <c r="R49" s="299" t="s">
        <v>179</v>
      </c>
      <c r="S49" s="300" t="s">
        <v>180</v>
      </c>
      <c r="Z49" s="301" t="s">
        <v>178</v>
      </c>
      <c r="AA49" s="302" t="s">
        <v>8</v>
      </c>
      <c r="AB49" s="303"/>
    </row>
    <row r="50" spans="16:28">
      <c r="P50" s="304">
        <v>44197</v>
      </c>
      <c r="Q50" s="305">
        <v>111.1</v>
      </c>
      <c r="R50" s="305">
        <v>101.9</v>
      </c>
      <c r="S50" s="305">
        <v>122.7</v>
      </c>
      <c r="Z50" s="304">
        <v>44197</v>
      </c>
      <c r="AA50" s="305">
        <v>103.9</v>
      </c>
      <c r="AB50" s="303"/>
    </row>
    <row r="51" spans="16:28">
      <c r="P51" s="304">
        <v>44228</v>
      </c>
      <c r="Q51" s="305">
        <v>113.2</v>
      </c>
      <c r="R51" s="305">
        <v>105.1</v>
      </c>
      <c r="S51" s="305">
        <v>123.5</v>
      </c>
      <c r="Z51" s="304">
        <v>44228</v>
      </c>
      <c r="AA51" s="305">
        <v>104.7</v>
      </c>
      <c r="AB51" s="303"/>
    </row>
    <row r="52" spans="16:28">
      <c r="P52" s="304">
        <v>44256</v>
      </c>
      <c r="Q52" s="305">
        <v>119.2</v>
      </c>
      <c r="R52" s="305">
        <v>111.1</v>
      </c>
      <c r="S52" s="305">
        <v>129.4</v>
      </c>
      <c r="Z52" s="304">
        <v>44256</v>
      </c>
      <c r="AA52" s="305">
        <v>108.3</v>
      </c>
      <c r="AB52" s="303"/>
    </row>
    <row r="53" spans="16:28">
      <c r="P53" s="304">
        <v>44287</v>
      </c>
      <c r="Q53" s="305">
        <v>116.1</v>
      </c>
      <c r="R53" s="305">
        <v>107.7</v>
      </c>
      <c r="S53" s="305">
        <v>126.8</v>
      </c>
      <c r="Z53" s="304">
        <v>44287</v>
      </c>
      <c r="AA53" s="305">
        <v>108.3</v>
      </c>
      <c r="AB53" s="306"/>
    </row>
    <row r="54" spans="16:28">
      <c r="P54" s="304">
        <v>44317</v>
      </c>
      <c r="Q54" s="305">
        <v>118.3</v>
      </c>
      <c r="R54" s="305">
        <v>109.4</v>
      </c>
      <c r="S54" s="305">
        <v>129.30000000000001</v>
      </c>
      <c r="Z54" s="304">
        <v>44317</v>
      </c>
      <c r="AA54" s="305">
        <v>110.8</v>
      </c>
      <c r="AB54" s="306"/>
    </row>
    <row r="55" spans="16:28">
      <c r="P55" s="304">
        <v>44348</v>
      </c>
      <c r="Q55" s="305">
        <v>121.9</v>
      </c>
      <c r="R55" s="305">
        <v>111.6</v>
      </c>
      <c r="S55" s="305">
        <v>134.80000000000001</v>
      </c>
      <c r="Z55" s="304">
        <v>44348</v>
      </c>
      <c r="AA55" s="305">
        <v>110.2</v>
      </c>
      <c r="AB55" s="306"/>
    </row>
    <row r="56" spans="16:28">
      <c r="P56" s="304">
        <v>44378</v>
      </c>
      <c r="Q56" s="305">
        <v>119.8</v>
      </c>
      <c r="R56" s="305">
        <v>112.2</v>
      </c>
      <c r="S56" s="305">
        <v>129.30000000000001</v>
      </c>
      <c r="Z56" s="304">
        <v>44378</v>
      </c>
      <c r="AA56" s="305">
        <v>108.1</v>
      </c>
      <c r="AB56" s="306"/>
    </row>
    <row r="57" spans="16:28">
      <c r="P57" s="304">
        <v>44409</v>
      </c>
      <c r="Q57" s="305">
        <v>114.3</v>
      </c>
      <c r="R57" s="305">
        <v>106.8</v>
      </c>
      <c r="S57" s="305">
        <v>123.7</v>
      </c>
      <c r="Z57" s="304">
        <v>44409</v>
      </c>
      <c r="AA57" s="305">
        <v>105.3</v>
      </c>
      <c r="AB57" s="306"/>
    </row>
    <row r="58" spans="16:28">
      <c r="P58" s="304">
        <v>44440</v>
      </c>
      <c r="Q58" s="305">
        <v>111.8</v>
      </c>
      <c r="R58" s="305">
        <v>102.2</v>
      </c>
      <c r="S58" s="305">
        <v>123.9</v>
      </c>
      <c r="Z58" s="304">
        <v>44440</v>
      </c>
      <c r="AA58" s="305">
        <v>104.1</v>
      </c>
      <c r="AB58" s="306"/>
    </row>
    <row r="59" spans="16:28">
      <c r="P59" s="304">
        <v>44470</v>
      </c>
      <c r="Q59" s="305">
        <v>112.6</v>
      </c>
      <c r="R59" s="305">
        <v>105.1</v>
      </c>
      <c r="S59" s="305">
        <v>122.2</v>
      </c>
      <c r="Z59" s="304">
        <v>44470</v>
      </c>
      <c r="AA59" s="305">
        <v>103.5</v>
      </c>
      <c r="AB59" s="306"/>
    </row>
    <row r="60" spans="16:28">
      <c r="P60" s="304">
        <v>44501</v>
      </c>
      <c r="Q60" s="305">
        <v>113.7</v>
      </c>
      <c r="R60" s="305">
        <v>103.5</v>
      </c>
      <c r="S60" s="305">
        <v>126.6</v>
      </c>
      <c r="Z60" s="304">
        <v>44501</v>
      </c>
      <c r="AA60" s="305">
        <v>102.2</v>
      </c>
      <c r="AB60" s="306"/>
    </row>
    <row r="61" spans="16:28">
      <c r="P61" s="304">
        <v>44531</v>
      </c>
      <c r="Q61" s="305">
        <v>112.2</v>
      </c>
      <c r="R61" s="305">
        <v>103.8</v>
      </c>
      <c r="S61" s="305">
        <v>122.9</v>
      </c>
      <c r="Z61" s="304">
        <v>44531</v>
      </c>
      <c r="AA61" s="305">
        <v>103.1</v>
      </c>
      <c r="AB61" s="306"/>
    </row>
    <row r="62" spans="16:28">
      <c r="P62" s="304">
        <v>44562</v>
      </c>
      <c r="Q62" s="305">
        <v>112.8</v>
      </c>
      <c r="R62" s="305">
        <v>103.7</v>
      </c>
      <c r="S62" s="305">
        <v>124.3</v>
      </c>
      <c r="Z62" s="304">
        <v>44562</v>
      </c>
      <c r="AA62" s="305">
        <v>103.4</v>
      </c>
      <c r="AB62" s="306"/>
    </row>
    <row r="63" spans="16:28">
      <c r="P63" s="304">
        <v>44593</v>
      </c>
      <c r="Q63" s="305">
        <v>112.5</v>
      </c>
      <c r="R63" s="305">
        <v>103.6</v>
      </c>
      <c r="S63" s="305">
        <v>123.8</v>
      </c>
      <c r="Z63" s="304">
        <v>44593</v>
      </c>
      <c r="AA63" s="305">
        <v>104.4</v>
      </c>
      <c r="AB63" s="306"/>
    </row>
    <row r="64" spans="16:28">
      <c r="P64" s="304">
        <v>44621</v>
      </c>
      <c r="Q64" s="305">
        <v>110.5</v>
      </c>
      <c r="R64" s="305">
        <v>99.8</v>
      </c>
      <c r="S64" s="305">
        <v>123.9</v>
      </c>
      <c r="Z64" s="304">
        <v>44621</v>
      </c>
      <c r="AA64" s="305">
        <v>102.5</v>
      </c>
      <c r="AB64" s="306"/>
    </row>
    <row r="65" spans="16:28">
      <c r="P65" s="304">
        <v>44652</v>
      </c>
      <c r="Q65" s="305">
        <v>113.3</v>
      </c>
      <c r="R65" s="305">
        <v>103.6</v>
      </c>
      <c r="S65" s="305">
        <v>125.3</v>
      </c>
      <c r="Z65" s="304">
        <v>44652</v>
      </c>
      <c r="AA65" s="305">
        <v>103.3</v>
      </c>
      <c r="AB65" s="307"/>
    </row>
    <row r="66" spans="16:28">
      <c r="P66" s="304">
        <v>44682</v>
      </c>
      <c r="Q66" s="305">
        <v>109.3</v>
      </c>
      <c r="R66" s="305">
        <v>100.2</v>
      </c>
      <c r="S66" s="305">
        <v>120.9</v>
      </c>
      <c r="Z66" s="304">
        <v>44682</v>
      </c>
      <c r="AA66" s="305">
        <v>105</v>
      </c>
      <c r="AB66" s="307"/>
    </row>
    <row r="67" spans="16:28">
      <c r="P67" s="304">
        <v>44713</v>
      </c>
      <c r="Q67" s="305">
        <v>108.9</v>
      </c>
      <c r="R67" s="305">
        <v>101.4</v>
      </c>
      <c r="S67" s="305">
        <v>118.2</v>
      </c>
      <c r="Z67" s="304">
        <v>44713</v>
      </c>
      <c r="AA67" s="305">
        <v>103.5</v>
      </c>
      <c r="AB67" s="307"/>
    </row>
    <row r="68" spans="16:28">
      <c r="P68" s="304">
        <v>44743</v>
      </c>
      <c r="Q68" s="305">
        <v>108.4</v>
      </c>
      <c r="R68" s="305">
        <v>97.7</v>
      </c>
      <c r="S68" s="305">
        <v>121.8</v>
      </c>
      <c r="Z68" s="304">
        <v>44743</v>
      </c>
      <c r="AA68" s="305">
        <v>103.8</v>
      </c>
      <c r="AB68" s="307"/>
    </row>
    <row r="69" spans="16:28">
      <c r="P69" s="304">
        <v>44774</v>
      </c>
      <c r="Q69" s="305">
        <v>111.3</v>
      </c>
      <c r="R69" s="305">
        <v>102</v>
      </c>
      <c r="S69" s="305">
        <v>123</v>
      </c>
      <c r="Z69" s="304">
        <v>44774</v>
      </c>
      <c r="AA69" s="305">
        <v>104.7</v>
      </c>
      <c r="AB69" s="307"/>
    </row>
    <row r="70" spans="16:28">
      <c r="P70" s="304">
        <v>44805</v>
      </c>
      <c r="Q70" s="305">
        <v>109.4</v>
      </c>
      <c r="R70" s="305">
        <v>103.1</v>
      </c>
      <c r="S70" s="305">
        <v>117.4</v>
      </c>
      <c r="Z70" s="304">
        <v>44805</v>
      </c>
      <c r="AA70" s="305">
        <v>104.5</v>
      </c>
      <c r="AB70" s="307"/>
    </row>
    <row r="71" spans="16:28">
      <c r="P71" s="304">
        <v>44835</v>
      </c>
      <c r="Q71" s="305">
        <v>105.2</v>
      </c>
      <c r="R71" s="305">
        <v>97.2</v>
      </c>
      <c r="S71" s="305">
        <v>115.1</v>
      </c>
      <c r="Z71" s="304">
        <v>44835</v>
      </c>
      <c r="AA71" s="305">
        <v>102.5</v>
      </c>
      <c r="AB71" s="307"/>
    </row>
    <row r="72" spans="16:28">
      <c r="P72" s="304">
        <v>44866</v>
      </c>
      <c r="Q72" s="305">
        <v>101.5</v>
      </c>
      <c r="R72" s="305">
        <v>94.3</v>
      </c>
      <c r="S72" s="305">
        <v>110.5</v>
      </c>
      <c r="Z72" s="304">
        <v>44866</v>
      </c>
      <c r="AA72" s="305">
        <v>103.1</v>
      </c>
      <c r="AB72" s="307"/>
    </row>
    <row r="73" spans="16:28">
      <c r="P73" s="304">
        <v>44896</v>
      </c>
      <c r="Q73" s="305">
        <v>102.7</v>
      </c>
      <c r="R73" s="305">
        <v>97.1</v>
      </c>
      <c r="S73" s="305">
        <v>109.6</v>
      </c>
      <c r="Z73" s="304">
        <v>44896</v>
      </c>
      <c r="AA73" s="305">
        <v>100.6</v>
      </c>
      <c r="AB73" s="307"/>
    </row>
    <row r="74" spans="16:28">
      <c r="P74" s="308"/>
      <c r="Q74" s="307"/>
      <c r="R74" s="307"/>
      <c r="S74" s="307"/>
      <c r="T74" s="297"/>
      <c r="U74" s="297"/>
      <c r="V74" s="297"/>
      <c r="W74" s="297"/>
      <c r="X74" s="297"/>
      <c r="Y74" s="297"/>
      <c r="Z74" s="308"/>
      <c r="AA74" s="307"/>
      <c r="AB74" s="307"/>
    </row>
    <row r="75" spans="16:28">
      <c r="P75" s="308"/>
      <c r="Q75" s="307"/>
      <c r="R75" s="307"/>
      <c r="S75" s="307"/>
      <c r="Z75" s="308"/>
      <c r="AA75" s="307"/>
      <c r="AB75" s="307"/>
    </row>
    <row r="76" spans="16:28">
      <c r="AB76" s="297"/>
    </row>
    <row r="77" spans="16:28">
      <c r="AB77" s="297"/>
    </row>
    <row r="78" spans="16:28">
      <c r="P78" s="29" t="s">
        <v>170</v>
      </c>
    </row>
    <row r="79" spans="16:28">
      <c r="P79" s="29" t="s">
        <v>171</v>
      </c>
    </row>
    <row r="81" spans="16:28" ht="14">
      <c r="P81" s="1322" t="s">
        <v>172</v>
      </c>
      <c r="Q81" s="1322"/>
      <c r="R81" s="1322"/>
      <c r="S81" s="1322"/>
      <c r="T81" s="1322"/>
      <c r="U81" s="1322"/>
      <c r="V81" s="1322"/>
      <c r="W81" s="1322"/>
      <c r="X81" s="1322"/>
      <c r="Y81" s="1322"/>
      <c r="Z81" s="1322"/>
      <c r="AA81" s="1322"/>
      <c r="AB81" s="1322"/>
    </row>
    <row r="82" spans="16:28" ht="14">
      <c r="P82" s="294"/>
    </row>
    <row r="83" spans="16:28" ht="14">
      <c r="P83" s="294" t="s">
        <v>173</v>
      </c>
      <c r="U83" s="294"/>
      <c r="Z83" s="294" t="s">
        <v>175</v>
      </c>
    </row>
    <row r="84" spans="16:28">
      <c r="P84" s="29" t="s">
        <v>176</v>
      </c>
      <c r="Q84" s="295" t="str">
        <f>$B$7</f>
        <v>August</v>
      </c>
      <c r="R84" s="295">
        <f>$C$7</f>
        <v>2023</v>
      </c>
      <c r="U84" s="295"/>
      <c r="V84" s="295"/>
      <c r="Z84" s="295" t="str">
        <f>$B$7</f>
        <v>August</v>
      </c>
      <c r="AA84" s="295">
        <f>$C$7</f>
        <v>2023</v>
      </c>
    </row>
    <row r="85" spans="16:28" ht="13" thickBot="1">
      <c r="AB85" s="297"/>
    </row>
    <row r="86" spans="16:28">
      <c r="P86" s="1323" t="s">
        <v>182</v>
      </c>
      <c r="Q86" s="1324"/>
      <c r="R86" s="1324"/>
      <c r="S86" s="1325"/>
      <c r="Z86" s="1326" t="s">
        <v>182</v>
      </c>
      <c r="AA86" s="1327"/>
      <c r="AB86" s="297"/>
    </row>
    <row r="87" spans="16:28" ht="13" thickBot="1">
      <c r="P87" s="298" t="s">
        <v>178</v>
      </c>
      <c r="Q87" s="299" t="s">
        <v>8</v>
      </c>
      <c r="R87" s="299" t="s">
        <v>179</v>
      </c>
      <c r="S87" s="300" t="s">
        <v>180</v>
      </c>
      <c r="Z87" s="301" t="s">
        <v>178</v>
      </c>
      <c r="AA87" s="302" t="s">
        <v>8</v>
      </c>
      <c r="AB87" s="303"/>
    </row>
    <row r="88" spans="16:28">
      <c r="P88" s="304">
        <v>44197</v>
      </c>
      <c r="Q88" s="305">
        <v>101.1</v>
      </c>
      <c r="R88" s="305">
        <v>100.4</v>
      </c>
      <c r="S88" s="305">
        <v>110.9</v>
      </c>
      <c r="Z88" s="304">
        <v>44197</v>
      </c>
      <c r="AA88" s="305">
        <v>92.7</v>
      </c>
      <c r="AB88" s="303"/>
    </row>
    <row r="89" spans="16:28">
      <c r="P89" s="304">
        <v>44228</v>
      </c>
      <c r="Q89" s="305">
        <v>108.3</v>
      </c>
      <c r="R89" s="305">
        <v>101.6</v>
      </c>
      <c r="S89" s="305">
        <v>109.5</v>
      </c>
      <c r="Z89" s="304">
        <v>44228</v>
      </c>
      <c r="AA89" s="305">
        <v>92.9</v>
      </c>
      <c r="AB89" s="303"/>
    </row>
    <row r="90" spans="16:28">
      <c r="P90" s="304">
        <v>44256</v>
      </c>
      <c r="Q90" s="305">
        <v>116.3</v>
      </c>
      <c r="R90" s="305">
        <v>116.9</v>
      </c>
      <c r="S90" s="305">
        <v>114.1</v>
      </c>
      <c r="Z90" s="304">
        <v>44256</v>
      </c>
      <c r="AA90" s="305">
        <v>99.2</v>
      </c>
      <c r="AB90" s="303"/>
    </row>
    <row r="91" spans="16:28">
      <c r="P91" s="304">
        <v>44287</v>
      </c>
      <c r="Q91" s="305">
        <v>114.4</v>
      </c>
      <c r="R91" s="305">
        <v>108</v>
      </c>
      <c r="S91" s="305">
        <v>117.8</v>
      </c>
      <c r="Z91" s="304">
        <v>44287</v>
      </c>
      <c r="AA91" s="305">
        <v>95.4</v>
      </c>
      <c r="AB91" s="306"/>
    </row>
    <row r="92" spans="16:28">
      <c r="P92" s="304">
        <v>44317</v>
      </c>
      <c r="Q92" s="305">
        <v>112.4</v>
      </c>
      <c r="R92" s="305">
        <v>109.2</v>
      </c>
      <c r="S92" s="305">
        <v>121.3</v>
      </c>
      <c r="Z92" s="304">
        <v>44317</v>
      </c>
      <c r="AA92" s="305">
        <v>97.3</v>
      </c>
      <c r="AB92" s="306"/>
    </row>
    <row r="93" spans="16:28">
      <c r="P93" s="304">
        <v>44348</v>
      </c>
      <c r="Q93" s="305">
        <v>115.2</v>
      </c>
      <c r="R93" s="305">
        <v>114.3</v>
      </c>
      <c r="S93" s="305">
        <v>116.6</v>
      </c>
      <c r="Z93" s="304">
        <v>44348</v>
      </c>
      <c r="AA93" s="305">
        <v>94.3</v>
      </c>
      <c r="AB93" s="306"/>
    </row>
    <row r="94" spans="16:28">
      <c r="P94" s="304">
        <v>44378</v>
      </c>
      <c r="Q94" s="305">
        <v>112.9</v>
      </c>
      <c r="R94" s="305">
        <v>106.8</v>
      </c>
      <c r="S94" s="305">
        <v>112.8</v>
      </c>
      <c r="Z94" s="304">
        <v>44378</v>
      </c>
      <c r="AA94" s="305">
        <v>92.6</v>
      </c>
      <c r="AB94" s="306"/>
    </row>
    <row r="95" spans="16:28">
      <c r="P95" s="304">
        <v>44409</v>
      </c>
      <c r="Q95" s="305">
        <v>109</v>
      </c>
      <c r="R95" s="305">
        <v>109.4</v>
      </c>
      <c r="S95" s="305">
        <v>105.5</v>
      </c>
      <c r="Z95" s="304">
        <v>44409</v>
      </c>
      <c r="AA95" s="305">
        <v>90.9</v>
      </c>
      <c r="AB95" s="306"/>
    </row>
    <row r="96" spans="16:28">
      <c r="P96" s="304">
        <v>44440</v>
      </c>
      <c r="Q96" s="305">
        <v>108.7</v>
      </c>
      <c r="R96" s="305">
        <v>98.4</v>
      </c>
      <c r="S96" s="305">
        <v>110</v>
      </c>
      <c r="Z96" s="304">
        <v>44440</v>
      </c>
      <c r="AA96" s="305">
        <v>90.7</v>
      </c>
      <c r="AB96" s="306"/>
    </row>
    <row r="97" spans="16:28">
      <c r="P97" s="304">
        <v>44470</v>
      </c>
      <c r="Q97" s="305">
        <v>104.5</v>
      </c>
      <c r="R97" s="305">
        <v>105.3</v>
      </c>
      <c r="S97" s="305">
        <v>100.4</v>
      </c>
      <c r="Z97" s="304">
        <v>44470</v>
      </c>
      <c r="AA97" s="305">
        <v>93.5</v>
      </c>
      <c r="AB97" s="306"/>
    </row>
    <row r="98" spans="16:28">
      <c r="P98" s="304">
        <v>44501</v>
      </c>
      <c r="Q98" s="305">
        <v>108.8</v>
      </c>
      <c r="R98" s="305">
        <v>101.2</v>
      </c>
      <c r="S98" s="305">
        <v>108.9</v>
      </c>
      <c r="Z98" s="304">
        <v>44501</v>
      </c>
      <c r="AA98" s="305">
        <v>93.4</v>
      </c>
      <c r="AB98" s="306"/>
    </row>
    <row r="99" spans="16:28">
      <c r="P99" s="304">
        <v>44531</v>
      </c>
      <c r="Q99" s="305">
        <v>108.8</v>
      </c>
      <c r="R99" s="305">
        <v>102.6</v>
      </c>
      <c r="S99" s="305">
        <v>109</v>
      </c>
      <c r="Z99" s="304">
        <v>44531</v>
      </c>
      <c r="AA99" s="305">
        <v>93.2</v>
      </c>
      <c r="AB99" s="306"/>
    </row>
    <row r="100" spans="16:28">
      <c r="P100" s="304">
        <v>44562</v>
      </c>
      <c r="Q100" s="305">
        <v>125</v>
      </c>
      <c r="R100" s="305">
        <v>107.1</v>
      </c>
      <c r="S100" s="305">
        <v>155.19999999999999</v>
      </c>
      <c r="Z100" s="304">
        <v>44562</v>
      </c>
      <c r="AA100" s="305">
        <v>94.6</v>
      </c>
      <c r="AB100" s="306"/>
    </row>
    <row r="101" spans="16:28">
      <c r="P101" s="304">
        <v>44593</v>
      </c>
      <c r="Q101" s="305">
        <v>112.2</v>
      </c>
      <c r="R101" s="305">
        <v>107.1</v>
      </c>
      <c r="S101" s="305">
        <v>112.4</v>
      </c>
      <c r="Z101" s="304">
        <v>44593</v>
      </c>
      <c r="AA101" s="305">
        <v>95.1</v>
      </c>
      <c r="AB101" s="306"/>
    </row>
    <row r="102" spans="16:28">
      <c r="P102" s="304">
        <v>44621</v>
      </c>
      <c r="Q102" s="305">
        <v>110.8</v>
      </c>
      <c r="R102" s="305">
        <v>98.2</v>
      </c>
      <c r="S102" s="305">
        <v>115</v>
      </c>
      <c r="Z102" s="304">
        <v>44621</v>
      </c>
      <c r="AA102" s="305">
        <v>91</v>
      </c>
      <c r="AB102" s="306"/>
    </row>
    <row r="103" spans="16:28">
      <c r="P103" s="304">
        <v>44652</v>
      </c>
      <c r="Q103" s="305">
        <v>101.4</v>
      </c>
      <c r="R103" s="305">
        <v>99.6</v>
      </c>
      <c r="S103" s="305">
        <v>100.8</v>
      </c>
      <c r="Z103" s="304">
        <v>44652</v>
      </c>
      <c r="AA103" s="305">
        <v>94.8</v>
      </c>
      <c r="AB103" s="297"/>
    </row>
    <row r="104" spans="16:28">
      <c r="P104" s="304">
        <v>44682</v>
      </c>
      <c r="Q104" s="305">
        <v>107.8</v>
      </c>
      <c r="R104" s="305">
        <v>96.1</v>
      </c>
      <c r="S104" s="305">
        <v>113.9</v>
      </c>
      <c r="Z104" s="304">
        <v>44682</v>
      </c>
      <c r="AA104" s="305">
        <v>95.4</v>
      </c>
      <c r="AB104" s="297"/>
    </row>
    <row r="105" spans="16:28">
      <c r="P105" s="304">
        <v>44713</v>
      </c>
      <c r="Q105" s="305">
        <v>102.5</v>
      </c>
      <c r="R105" s="305">
        <v>88.8</v>
      </c>
      <c r="S105" s="305">
        <v>107.5</v>
      </c>
      <c r="Z105" s="304">
        <v>44713</v>
      </c>
      <c r="AA105" s="305">
        <v>96</v>
      </c>
      <c r="AB105" s="297"/>
    </row>
    <row r="106" spans="16:28">
      <c r="P106" s="304">
        <v>44743</v>
      </c>
      <c r="Q106" s="305">
        <v>107.8</v>
      </c>
      <c r="R106" s="305">
        <v>99.3</v>
      </c>
      <c r="S106" s="305">
        <v>109.2</v>
      </c>
      <c r="Z106" s="304">
        <v>44743</v>
      </c>
      <c r="AA106" s="305">
        <v>96.4</v>
      </c>
      <c r="AB106" s="297"/>
    </row>
    <row r="107" spans="16:28">
      <c r="P107" s="304">
        <v>44774</v>
      </c>
      <c r="Q107" s="305">
        <v>107.9</v>
      </c>
      <c r="R107" s="305">
        <v>94.6</v>
      </c>
      <c r="S107" s="305">
        <v>111.3</v>
      </c>
      <c r="Z107" s="304">
        <v>44774</v>
      </c>
      <c r="AA107" s="305">
        <v>98.1</v>
      </c>
      <c r="AB107" s="297"/>
    </row>
    <row r="108" spans="16:28">
      <c r="P108" s="304">
        <v>44805</v>
      </c>
      <c r="Q108" s="305">
        <v>103.9</v>
      </c>
      <c r="R108" s="305">
        <v>100.1</v>
      </c>
      <c r="S108" s="305">
        <v>102.4</v>
      </c>
      <c r="Z108" s="304">
        <v>44805</v>
      </c>
      <c r="AA108" s="305">
        <v>98.9</v>
      </c>
      <c r="AB108" s="297"/>
    </row>
    <row r="109" spans="16:28">
      <c r="P109" s="304">
        <v>44835</v>
      </c>
      <c r="Q109" s="305">
        <v>108.3</v>
      </c>
      <c r="R109" s="305">
        <v>95.5</v>
      </c>
      <c r="S109" s="305">
        <v>110.5</v>
      </c>
      <c r="Z109" s="304">
        <v>44835</v>
      </c>
      <c r="AA109" s="305">
        <v>96.5</v>
      </c>
      <c r="AB109" s="297"/>
    </row>
    <row r="110" spans="16:28">
      <c r="P110" s="304">
        <v>44866</v>
      </c>
      <c r="Q110" s="305">
        <v>97.2</v>
      </c>
      <c r="R110" s="305">
        <v>96.1</v>
      </c>
      <c r="S110" s="305">
        <v>94.1</v>
      </c>
      <c r="Z110" s="304">
        <v>44866</v>
      </c>
      <c r="AA110" s="305">
        <v>97.7</v>
      </c>
      <c r="AB110" s="297"/>
    </row>
    <row r="111" spans="16:28">
      <c r="P111" s="304">
        <v>44896</v>
      </c>
      <c r="Q111" s="305">
        <v>97.2</v>
      </c>
      <c r="R111" s="305">
        <v>98.4</v>
      </c>
      <c r="S111" s="305">
        <v>93.2</v>
      </c>
      <c r="Z111" s="304">
        <v>44896</v>
      </c>
      <c r="AA111" s="305">
        <v>96.2</v>
      </c>
      <c r="AB111" s="297"/>
    </row>
    <row r="112" spans="16:28">
      <c r="AB112" s="297"/>
    </row>
    <row r="113" spans="16:28">
      <c r="AB113" s="297"/>
    </row>
    <row r="114" spans="16:28">
      <c r="AB114" s="297"/>
    </row>
    <row r="115" spans="16:28">
      <c r="AB115" s="297"/>
    </row>
    <row r="116" spans="16:28">
      <c r="P116" s="29" t="s">
        <v>170</v>
      </c>
    </row>
    <row r="117" spans="16:28">
      <c r="P117" s="29" t="s">
        <v>171</v>
      </c>
    </row>
    <row r="119" spans="16:28" ht="14">
      <c r="P119" s="1322" t="s">
        <v>172</v>
      </c>
      <c r="Q119" s="1322"/>
      <c r="R119" s="1322"/>
      <c r="S119" s="1322"/>
      <c r="T119" s="1322"/>
      <c r="U119" s="1322"/>
      <c r="V119" s="1322"/>
      <c r="W119" s="1322"/>
      <c r="X119" s="1322"/>
      <c r="Y119" s="1322"/>
      <c r="Z119" s="1322"/>
      <c r="AA119" s="1322"/>
      <c r="AB119" s="1322"/>
    </row>
    <row r="120" spans="16:28" ht="14">
      <c r="P120" s="294"/>
    </row>
    <row r="121" spans="16:28" ht="14">
      <c r="P121" s="294" t="s">
        <v>173</v>
      </c>
      <c r="U121" s="294"/>
      <c r="Z121" s="294" t="s">
        <v>175</v>
      </c>
    </row>
    <row r="122" spans="16:28">
      <c r="P122" s="29" t="s">
        <v>176</v>
      </c>
      <c r="Q122" s="295" t="str">
        <f>$B$7</f>
        <v>August</v>
      </c>
      <c r="R122" s="295">
        <f>$C$7</f>
        <v>2023</v>
      </c>
      <c r="U122" s="295"/>
      <c r="V122" s="295"/>
      <c r="Z122" s="295" t="str">
        <f>$B$7</f>
        <v>August</v>
      </c>
      <c r="AA122" s="295">
        <f>$C$7</f>
        <v>2023</v>
      </c>
    </row>
    <row r="123" spans="16:28" ht="13" thickBot="1">
      <c r="AB123" s="297"/>
    </row>
    <row r="124" spans="16:28">
      <c r="P124" s="1323" t="s">
        <v>183</v>
      </c>
      <c r="Q124" s="1324"/>
      <c r="R124" s="1324"/>
      <c r="S124" s="1325"/>
      <c r="Z124" s="1326" t="s">
        <v>183</v>
      </c>
      <c r="AA124" s="1327"/>
      <c r="AB124" s="297"/>
    </row>
    <row r="125" spans="16:28" ht="13" thickBot="1">
      <c r="P125" s="298" t="s">
        <v>178</v>
      </c>
      <c r="Q125" s="299" t="s">
        <v>8</v>
      </c>
      <c r="R125" s="299" t="s">
        <v>179</v>
      </c>
      <c r="S125" s="300" t="s">
        <v>180</v>
      </c>
      <c r="Z125" s="301" t="s">
        <v>178</v>
      </c>
      <c r="AA125" s="302" t="s">
        <v>8</v>
      </c>
      <c r="AB125" s="303"/>
    </row>
    <row r="126" spans="16:28">
      <c r="P126" s="304">
        <v>44197</v>
      </c>
      <c r="Q126" s="305">
        <v>124.6</v>
      </c>
      <c r="R126" s="305">
        <v>108</v>
      </c>
      <c r="S126" s="305">
        <v>135</v>
      </c>
      <c r="Z126" s="304">
        <v>44197</v>
      </c>
      <c r="AA126" s="305">
        <v>99.1</v>
      </c>
      <c r="AB126" s="303"/>
    </row>
    <row r="127" spans="16:28">
      <c r="P127" s="304">
        <v>44228</v>
      </c>
      <c r="Q127" s="305">
        <v>128.4</v>
      </c>
      <c r="R127" s="305">
        <v>112.3</v>
      </c>
      <c r="S127" s="305">
        <v>131.1</v>
      </c>
      <c r="Z127" s="304">
        <v>44228</v>
      </c>
      <c r="AA127" s="305">
        <v>99.9</v>
      </c>
      <c r="AB127" s="303"/>
    </row>
    <row r="128" spans="16:28">
      <c r="P128" s="304">
        <v>44256</v>
      </c>
      <c r="Q128" s="305">
        <v>125.7</v>
      </c>
      <c r="R128" s="305">
        <v>128.30000000000001</v>
      </c>
      <c r="S128" s="305">
        <v>127.9</v>
      </c>
      <c r="Z128" s="304">
        <v>44256</v>
      </c>
      <c r="AA128" s="305">
        <v>102.8</v>
      </c>
      <c r="AB128" s="303"/>
    </row>
    <row r="129" spans="16:28">
      <c r="P129" s="304">
        <v>44287</v>
      </c>
      <c r="Q129" s="305">
        <v>132.30000000000001</v>
      </c>
      <c r="R129" s="305">
        <v>109.9</v>
      </c>
      <c r="S129" s="305">
        <v>142.9</v>
      </c>
      <c r="Z129" s="304">
        <v>44287</v>
      </c>
      <c r="AA129" s="305">
        <v>101.7</v>
      </c>
      <c r="AB129" s="306"/>
    </row>
    <row r="130" spans="16:28">
      <c r="P130" s="304">
        <v>44317</v>
      </c>
      <c r="Q130" s="305">
        <v>134.69999999999999</v>
      </c>
      <c r="R130" s="305">
        <v>111.6</v>
      </c>
      <c r="S130" s="305">
        <v>152.19999999999999</v>
      </c>
      <c r="Z130" s="304">
        <v>44317</v>
      </c>
      <c r="AA130" s="305">
        <v>101.3</v>
      </c>
      <c r="AB130" s="306"/>
    </row>
    <row r="131" spans="16:28">
      <c r="P131" s="304">
        <v>44348</v>
      </c>
      <c r="Q131" s="305">
        <v>135.9</v>
      </c>
      <c r="R131" s="305">
        <v>110.3</v>
      </c>
      <c r="S131" s="305">
        <v>151.5</v>
      </c>
      <c r="Z131" s="304">
        <v>44348</v>
      </c>
      <c r="AA131" s="305">
        <v>103.4</v>
      </c>
      <c r="AB131" s="306"/>
    </row>
    <row r="132" spans="16:28">
      <c r="P132" s="304">
        <v>44378</v>
      </c>
      <c r="Q132" s="305">
        <v>136.6</v>
      </c>
      <c r="R132" s="305">
        <v>116.9</v>
      </c>
      <c r="S132" s="305">
        <v>158.80000000000001</v>
      </c>
      <c r="Z132" s="304">
        <v>44378</v>
      </c>
      <c r="AA132" s="305">
        <v>103.9</v>
      </c>
      <c r="AB132" s="306"/>
    </row>
    <row r="133" spans="16:28">
      <c r="P133" s="304">
        <v>44409</v>
      </c>
      <c r="Q133" s="305">
        <v>132.5</v>
      </c>
      <c r="R133" s="305">
        <v>113.3</v>
      </c>
      <c r="S133" s="305">
        <v>144</v>
      </c>
      <c r="Z133" s="304">
        <v>44409</v>
      </c>
      <c r="AA133" s="305">
        <v>101.8</v>
      </c>
      <c r="AB133" s="306"/>
    </row>
    <row r="134" spans="16:28">
      <c r="P134" s="304">
        <v>44440</v>
      </c>
      <c r="Q134" s="305">
        <v>132</v>
      </c>
      <c r="R134" s="305">
        <v>112</v>
      </c>
      <c r="S134" s="305">
        <v>144</v>
      </c>
      <c r="Z134" s="304">
        <v>44440</v>
      </c>
      <c r="AA134" s="305">
        <v>102.5</v>
      </c>
      <c r="AB134" s="306"/>
    </row>
    <row r="135" spans="16:28">
      <c r="P135" s="304">
        <v>44470</v>
      </c>
      <c r="Q135" s="305">
        <v>130.6</v>
      </c>
      <c r="R135" s="305">
        <v>112.4</v>
      </c>
      <c r="S135" s="305">
        <v>141.30000000000001</v>
      </c>
      <c r="Z135" s="304">
        <v>44470</v>
      </c>
      <c r="AA135" s="305">
        <v>104</v>
      </c>
      <c r="AB135" s="306"/>
    </row>
    <row r="136" spans="16:28">
      <c r="P136" s="304">
        <v>44501</v>
      </c>
      <c r="Q136" s="305">
        <v>140.6</v>
      </c>
      <c r="R136" s="305">
        <v>120.5</v>
      </c>
      <c r="S136" s="305">
        <v>151.80000000000001</v>
      </c>
      <c r="Z136" s="304">
        <v>44501</v>
      </c>
      <c r="AA136" s="305">
        <v>104</v>
      </c>
      <c r="AB136" s="306"/>
    </row>
    <row r="137" spans="16:28">
      <c r="P137" s="304">
        <v>44531</v>
      </c>
      <c r="Q137" s="305">
        <v>137.30000000000001</v>
      </c>
      <c r="R137" s="305">
        <v>107.9</v>
      </c>
      <c r="S137" s="305">
        <v>155</v>
      </c>
      <c r="Z137" s="304">
        <v>44531</v>
      </c>
      <c r="AA137" s="305">
        <v>103</v>
      </c>
      <c r="AB137" s="306"/>
    </row>
    <row r="138" spans="16:28">
      <c r="P138" s="304">
        <v>44562</v>
      </c>
      <c r="Q138" s="305">
        <v>135.4</v>
      </c>
      <c r="R138" s="305">
        <v>107.5</v>
      </c>
      <c r="S138" s="305">
        <v>151.9</v>
      </c>
      <c r="Z138" s="304">
        <v>44562</v>
      </c>
      <c r="AA138" s="305">
        <v>104.7</v>
      </c>
      <c r="AB138" s="306"/>
    </row>
    <row r="139" spans="16:28">
      <c r="P139" s="304">
        <v>44593</v>
      </c>
      <c r="Q139" s="305">
        <v>136.9</v>
      </c>
      <c r="R139" s="305">
        <v>106</v>
      </c>
      <c r="S139" s="305">
        <v>154.80000000000001</v>
      </c>
      <c r="Z139" s="304">
        <v>44593</v>
      </c>
      <c r="AA139" s="305">
        <v>105.9</v>
      </c>
      <c r="AB139" s="306"/>
    </row>
    <row r="140" spans="16:28">
      <c r="P140" s="304">
        <v>44621</v>
      </c>
      <c r="Q140" s="305">
        <v>145.19999999999999</v>
      </c>
      <c r="R140" s="305">
        <v>110</v>
      </c>
      <c r="S140" s="305">
        <v>172.7</v>
      </c>
      <c r="Z140" s="304">
        <v>44621</v>
      </c>
      <c r="AA140" s="305">
        <v>103.6</v>
      </c>
      <c r="AB140" s="306"/>
    </row>
    <row r="141" spans="16:28">
      <c r="P141" s="304">
        <v>44652</v>
      </c>
      <c r="Q141" s="305">
        <v>140.80000000000001</v>
      </c>
      <c r="R141" s="305">
        <v>109.8</v>
      </c>
      <c r="S141" s="305">
        <v>158.69999999999999</v>
      </c>
      <c r="Z141" s="304">
        <v>44652</v>
      </c>
      <c r="AA141" s="305">
        <v>108.7</v>
      </c>
      <c r="AB141" s="297"/>
    </row>
    <row r="142" spans="16:28">
      <c r="P142" s="304">
        <v>44682</v>
      </c>
      <c r="Q142" s="305">
        <v>143.9</v>
      </c>
      <c r="R142" s="305">
        <v>127</v>
      </c>
      <c r="S142" s="305">
        <v>157.6</v>
      </c>
      <c r="Z142" s="304">
        <v>44682</v>
      </c>
      <c r="AA142" s="305">
        <v>107.1</v>
      </c>
      <c r="AB142" s="297"/>
    </row>
    <row r="143" spans="16:28">
      <c r="P143" s="304">
        <v>44713</v>
      </c>
      <c r="Q143" s="305">
        <v>141.1</v>
      </c>
      <c r="R143" s="305">
        <v>113.1</v>
      </c>
      <c r="S143" s="305">
        <v>157.19999999999999</v>
      </c>
      <c r="Z143" s="304">
        <v>44713</v>
      </c>
      <c r="AA143" s="305">
        <v>105.5</v>
      </c>
    </row>
    <row r="144" spans="16:28">
      <c r="P144" s="304">
        <v>44743</v>
      </c>
      <c r="Q144" s="305">
        <v>112.2</v>
      </c>
      <c r="R144" s="305">
        <v>102.1</v>
      </c>
      <c r="S144" s="305">
        <v>137.1</v>
      </c>
      <c r="Z144" s="304">
        <v>44743</v>
      </c>
      <c r="AA144" s="305">
        <v>103.1</v>
      </c>
    </row>
    <row r="145" spans="16:27">
      <c r="P145" s="304">
        <v>44774</v>
      </c>
      <c r="Q145" s="305">
        <v>141.6</v>
      </c>
      <c r="R145" s="305">
        <v>105.9</v>
      </c>
      <c r="S145" s="305">
        <v>163.1</v>
      </c>
      <c r="Z145" s="304">
        <v>44774</v>
      </c>
      <c r="AA145" s="305">
        <v>106.1</v>
      </c>
    </row>
    <row r="146" spans="16:27">
      <c r="P146" s="304">
        <v>44805</v>
      </c>
      <c r="Q146" s="305">
        <v>135.4</v>
      </c>
      <c r="R146" s="305">
        <v>104.1</v>
      </c>
      <c r="S146" s="305">
        <v>154.6</v>
      </c>
      <c r="Z146" s="304">
        <v>44805</v>
      </c>
      <c r="AA146" s="305">
        <v>106.5</v>
      </c>
    </row>
    <row r="147" spans="16:27">
      <c r="P147" s="304">
        <v>44835</v>
      </c>
      <c r="Q147" s="305">
        <v>145.19999999999999</v>
      </c>
      <c r="R147" s="305">
        <v>107.8</v>
      </c>
      <c r="S147" s="305">
        <v>168.7</v>
      </c>
      <c r="Z147" s="304">
        <v>44835</v>
      </c>
      <c r="AA147" s="305">
        <v>105.1</v>
      </c>
    </row>
    <row r="148" spans="16:27">
      <c r="P148" s="304">
        <v>44866</v>
      </c>
      <c r="Q148" s="305">
        <v>127.5</v>
      </c>
      <c r="R148" s="305">
        <v>98.5</v>
      </c>
      <c r="S148" s="305">
        <v>145.69999999999999</v>
      </c>
      <c r="Z148" s="304">
        <v>44866</v>
      </c>
      <c r="AA148" s="305">
        <v>106.6</v>
      </c>
    </row>
    <row r="149" spans="16:27">
      <c r="P149" s="304">
        <v>44896</v>
      </c>
      <c r="Q149" s="305">
        <v>134.30000000000001</v>
      </c>
      <c r="R149" s="305">
        <v>109.5</v>
      </c>
      <c r="S149" s="305">
        <v>148.5</v>
      </c>
      <c r="Z149" s="304">
        <v>44896</v>
      </c>
      <c r="AA149" s="305">
        <v>108.9</v>
      </c>
    </row>
    <row r="151" spans="16:27" ht="14">
      <c r="P151" s="309"/>
    </row>
    <row r="152" spans="16:27" ht="14">
      <c r="P152" s="310" t="s">
        <v>789</v>
      </c>
    </row>
    <row r="153" spans="16:27">
      <c r="P153" s="311" t="s">
        <v>184</v>
      </c>
    </row>
  </sheetData>
  <mergeCells count="17">
    <mergeCell ref="A4:M4"/>
    <mergeCell ref="K9:L9"/>
    <mergeCell ref="A9:D9"/>
    <mergeCell ref="P4:AB4"/>
    <mergeCell ref="P9:S9"/>
    <mergeCell ref="U9:X9"/>
    <mergeCell ref="Z9:AA9"/>
    <mergeCell ref="F9:I9"/>
    <mergeCell ref="P119:AB119"/>
    <mergeCell ref="P124:S124"/>
    <mergeCell ref="Z124:AA124"/>
    <mergeCell ref="P43:AB43"/>
    <mergeCell ref="P48:S48"/>
    <mergeCell ref="Z48:AA48"/>
    <mergeCell ref="P81:AB81"/>
    <mergeCell ref="P86:S86"/>
    <mergeCell ref="Z86:AA8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N64"/>
  <sheetViews>
    <sheetView zoomScale="70" zoomScaleNormal="70" workbookViewId="0">
      <selection activeCell="C10" sqref="C10"/>
    </sheetView>
  </sheetViews>
  <sheetFormatPr baseColWidth="10" defaultRowHeight="12.5"/>
  <cols>
    <col min="9" max="9" width="11.453125" style="9" customWidth="1"/>
    <col min="16" max="17" width="9.1796875" style="24" customWidth="1"/>
    <col min="18" max="18" width="13.1796875" style="24" customWidth="1"/>
    <col min="19" max="19" width="15.1796875" style="24" customWidth="1"/>
  </cols>
  <sheetData>
    <row r="1" spans="1:40" ht="95.5" customHeight="1">
      <c r="A1" s="1299" t="s">
        <v>597</v>
      </c>
      <c r="B1" s="1328"/>
      <c r="C1" s="1328"/>
      <c r="D1" s="1328"/>
      <c r="E1" s="1328"/>
      <c r="F1" s="381"/>
      <c r="G1" s="381"/>
      <c r="H1" s="381"/>
      <c r="J1" s="1299" t="s">
        <v>598</v>
      </c>
      <c r="K1" s="1328"/>
      <c r="L1" s="1328"/>
      <c r="M1" s="1328"/>
      <c r="N1" s="1328"/>
      <c r="P1" s="637" t="s">
        <v>245</v>
      </c>
      <c r="Q1" s="634"/>
      <c r="R1" s="634"/>
      <c r="S1" s="634"/>
      <c r="V1" s="1263" t="s">
        <v>597</v>
      </c>
      <c r="W1" s="1264"/>
      <c r="X1" s="1264"/>
      <c r="Y1" s="1264"/>
      <c r="Z1" s="1264"/>
      <c r="AA1" s="381"/>
      <c r="AB1" s="381"/>
      <c r="AC1" s="381"/>
      <c r="AD1" s="9"/>
      <c r="AE1" s="1263" t="s">
        <v>598</v>
      </c>
      <c r="AF1" s="1264"/>
      <c r="AG1" s="1264"/>
      <c r="AH1" s="1264"/>
      <c r="AI1" s="1264"/>
      <c r="AK1" s="1336" t="s">
        <v>245</v>
      </c>
      <c r="AL1" s="1337"/>
      <c r="AM1" s="1337"/>
      <c r="AN1" s="1337"/>
    </row>
    <row r="2" spans="1:40" ht="12.75" customHeight="1">
      <c r="A2" s="1299" t="s">
        <v>257</v>
      </c>
      <c r="B2" s="1328"/>
      <c r="C2" s="1328"/>
      <c r="D2" s="1328"/>
      <c r="E2" s="1328"/>
      <c r="F2" s="382"/>
      <c r="G2" s="382"/>
      <c r="H2" s="382"/>
      <c r="J2" s="1299" t="s">
        <v>255</v>
      </c>
      <c r="K2" s="1328"/>
      <c r="L2" s="1328"/>
      <c r="M2" s="1328"/>
      <c r="N2" s="1328"/>
      <c r="P2" s="637" t="s">
        <v>246</v>
      </c>
      <c r="Q2" s="634"/>
      <c r="R2" s="634"/>
      <c r="S2" s="634"/>
      <c r="V2" s="1263" t="s">
        <v>257</v>
      </c>
      <c r="W2" s="1264"/>
      <c r="X2" s="1264"/>
      <c r="Y2" s="1264"/>
      <c r="Z2" s="1264"/>
      <c r="AA2" s="382"/>
      <c r="AB2" s="382"/>
      <c r="AC2" s="382"/>
      <c r="AD2" s="9"/>
      <c r="AE2" s="1263" t="s">
        <v>255</v>
      </c>
      <c r="AF2" s="1264"/>
      <c r="AG2" s="1264"/>
      <c r="AH2" s="1264"/>
      <c r="AI2" s="1264"/>
      <c r="AK2" s="1336" t="s">
        <v>246</v>
      </c>
      <c r="AL2" s="1337"/>
      <c r="AM2" s="1337"/>
      <c r="AN2" s="1337"/>
    </row>
    <row r="3" spans="1:40" ht="12.65" customHeight="1">
      <c r="A3" s="1299" t="s">
        <v>0</v>
      </c>
      <c r="B3" s="1328"/>
      <c r="C3" s="1328"/>
      <c r="D3" s="1328"/>
      <c r="E3" s="1328"/>
      <c r="F3" s="382"/>
      <c r="G3" s="382"/>
      <c r="H3" s="382"/>
      <c r="J3" s="1299" t="s">
        <v>0</v>
      </c>
      <c r="K3" s="1328"/>
      <c r="L3" s="1328"/>
      <c r="M3" s="1328"/>
      <c r="N3" s="1328"/>
      <c r="P3" s="637" t="s">
        <v>0</v>
      </c>
      <c r="Q3" s="634"/>
      <c r="R3" s="634"/>
      <c r="S3" s="634"/>
      <c r="V3" s="1263" t="s">
        <v>0</v>
      </c>
      <c r="W3" s="1264"/>
      <c r="X3" s="1264"/>
      <c r="Y3" s="1264"/>
      <c r="Z3" s="1264"/>
      <c r="AA3" s="382"/>
      <c r="AB3" s="382"/>
      <c r="AC3" s="382"/>
      <c r="AD3" s="9"/>
      <c r="AE3" s="1263" t="s">
        <v>0</v>
      </c>
      <c r="AF3" s="1264"/>
      <c r="AG3" s="1264"/>
      <c r="AH3" s="1264"/>
      <c r="AI3" s="1264"/>
      <c r="AK3" s="1336" t="s">
        <v>0</v>
      </c>
      <c r="AL3" s="1337"/>
      <c r="AM3" s="1337"/>
      <c r="AN3" s="1337"/>
    </row>
    <row r="4" spans="1:40" ht="13.5" customHeight="1" thickBot="1">
      <c r="A4" s="1299" t="s">
        <v>599</v>
      </c>
      <c r="B4" s="1328"/>
      <c r="C4" s="1328"/>
      <c r="D4" s="1328"/>
      <c r="E4" s="1328"/>
      <c r="F4" s="382"/>
      <c r="G4" s="382"/>
      <c r="H4" s="382"/>
      <c r="J4" s="1299" t="s">
        <v>600</v>
      </c>
      <c r="K4" s="1328"/>
      <c r="L4" s="1328"/>
      <c r="M4" s="1328"/>
      <c r="N4" s="1328"/>
      <c r="P4" s="637" t="s">
        <v>247</v>
      </c>
      <c r="Q4" s="634"/>
      <c r="R4" s="634"/>
      <c r="S4" s="634"/>
      <c r="V4" s="1263" t="s">
        <v>599</v>
      </c>
      <c r="W4" s="1264"/>
      <c r="X4" s="1264"/>
      <c r="Y4" s="1264"/>
      <c r="Z4" s="1264"/>
      <c r="AA4" s="382"/>
      <c r="AB4" s="382"/>
      <c r="AC4" s="382"/>
      <c r="AD4" s="9"/>
      <c r="AE4" s="1263" t="s">
        <v>600</v>
      </c>
      <c r="AF4" s="1264"/>
      <c r="AG4" s="1264"/>
      <c r="AH4" s="1264"/>
      <c r="AI4" s="1264"/>
      <c r="AK4" s="1336" t="s">
        <v>247</v>
      </c>
      <c r="AL4" s="1337"/>
      <c r="AM4" s="1337"/>
      <c r="AN4" s="1337"/>
    </row>
    <row r="5" spans="1:40" ht="12.75" customHeight="1">
      <c r="A5" s="1300" t="s">
        <v>248</v>
      </c>
      <c r="B5" s="1329"/>
      <c r="C5" s="1332" t="s">
        <v>249</v>
      </c>
      <c r="D5" s="1329"/>
      <c r="E5" s="1333"/>
      <c r="F5" s="383"/>
      <c r="G5" s="383"/>
      <c r="H5" s="383"/>
      <c r="I5" s="384"/>
      <c r="J5" s="1300" t="s">
        <v>248</v>
      </c>
      <c r="K5" s="1329"/>
      <c r="L5" s="1332" t="s">
        <v>249</v>
      </c>
      <c r="M5" s="1329"/>
      <c r="N5" s="1333"/>
      <c r="P5" s="638" t="s">
        <v>248</v>
      </c>
      <c r="Q5" s="639"/>
      <c r="R5" s="642" t="s">
        <v>249</v>
      </c>
      <c r="S5" s="643"/>
      <c r="V5" s="1265" t="s">
        <v>248</v>
      </c>
      <c r="W5" s="1344"/>
      <c r="X5" s="1347" t="s">
        <v>249</v>
      </c>
      <c r="Y5" s="1344"/>
      <c r="Z5" s="1348"/>
      <c r="AA5" s="564"/>
      <c r="AB5" s="564"/>
      <c r="AC5" s="564"/>
      <c r="AD5" s="384"/>
      <c r="AE5" s="1265" t="s">
        <v>248</v>
      </c>
      <c r="AF5" s="1344"/>
      <c r="AG5" s="1347" t="s">
        <v>249</v>
      </c>
      <c r="AH5" s="1344"/>
      <c r="AI5" s="1348"/>
      <c r="AK5" s="1349" t="s">
        <v>248</v>
      </c>
      <c r="AL5" s="1350"/>
      <c r="AM5" s="1339" t="s">
        <v>249</v>
      </c>
      <c r="AN5" s="1340"/>
    </row>
    <row r="6" spans="1:40" ht="39" customHeight="1" thickBot="1">
      <c r="A6" s="1301"/>
      <c r="B6" s="1330"/>
      <c r="C6" s="1334" t="s">
        <v>251</v>
      </c>
      <c r="D6" s="1330"/>
      <c r="E6" s="1335"/>
      <c r="F6" s="383"/>
      <c r="G6" s="383"/>
      <c r="H6" s="383"/>
      <c r="I6" s="384"/>
      <c r="J6" s="1301"/>
      <c r="K6" s="1330"/>
      <c r="L6" s="1334" t="s">
        <v>251</v>
      </c>
      <c r="M6" s="1330"/>
      <c r="N6" s="1335"/>
      <c r="P6" s="640"/>
      <c r="Q6" s="641"/>
      <c r="R6" s="635" t="s">
        <v>250</v>
      </c>
      <c r="S6" s="636" t="s">
        <v>251</v>
      </c>
      <c r="V6" s="1345"/>
      <c r="W6" s="1342"/>
      <c r="X6" s="1341" t="s">
        <v>251</v>
      </c>
      <c r="Y6" s="1342"/>
      <c r="Z6" s="1343"/>
      <c r="AA6" s="564"/>
      <c r="AB6" s="564"/>
      <c r="AC6" s="564"/>
      <c r="AD6" s="384"/>
      <c r="AE6" s="1345"/>
      <c r="AF6" s="1342"/>
      <c r="AG6" s="1341" t="s">
        <v>251</v>
      </c>
      <c r="AH6" s="1342"/>
      <c r="AI6" s="1343"/>
      <c r="AK6" s="1351"/>
      <c r="AL6" s="1352"/>
      <c r="AM6" s="385" t="s">
        <v>250</v>
      </c>
      <c r="AN6" s="386" t="s">
        <v>251</v>
      </c>
    </row>
    <row r="7" spans="1:40" ht="12.75" customHeight="1">
      <c r="A7" s="1301"/>
      <c r="B7" s="1330"/>
      <c r="C7" s="1334" t="s">
        <v>256</v>
      </c>
      <c r="D7" s="1330"/>
      <c r="E7" s="1335"/>
      <c r="F7" s="383"/>
      <c r="G7" s="383"/>
      <c r="H7" s="383"/>
      <c r="I7" s="384"/>
      <c r="J7" s="1301"/>
      <c r="K7" s="1330"/>
      <c r="L7" s="1334" t="s">
        <v>256</v>
      </c>
      <c r="M7" s="1330"/>
      <c r="N7" s="1335"/>
      <c r="P7" s="644" t="s">
        <v>85</v>
      </c>
      <c r="Q7" s="634"/>
      <c r="R7" s="634"/>
      <c r="S7" s="634"/>
      <c r="V7" s="1345"/>
      <c r="W7" s="1342"/>
      <c r="X7" s="1341" t="s">
        <v>256</v>
      </c>
      <c r="Y7" s="1342"/>
      <c r="Z7" s="1343"/>
      <c r="AA7" s="564"/>
      <c r="AB7" s="564"/>
      <c r="AC7" s="564"/>
      <c r="AD7" s="384"/>
      <c r="AE7" s="1345"/>
      <c r="AF7" s="1342"/>
      <c r="AG7" s="1341" t="s">
        <v>256</v>
      </c>
      <c r="AH7" s="1342"/>
      <c r="AI7" s="1343"/>
      <c r="AK7" s="24"/>
      <c r="AL7" s="24"/>
      <c r="AM7" s="24"/>
      <c r="AN7" s="24"/>
    </row>
    <row r="8" spans="1:40" ht="13.5" thickBot="1">
      <c r="A8" s="1302"/>
      <c r="B8" s="1331"/>
      <c r="C8" s="630" t="s">
        <v>8</v>
      </c>
      <c r="D8" s="630" t="s">
        <v>179</v>
      </c>
      <c r="E8" s="631" t="s">
        <v>180</v>
      </c>
      <c r="F8" s="383"/>
      <c r="G8" s="383"/>
      <c r="H8" s="383"/>
      <c r="I8" s="387"/>
      <c r="J8" s="1302"/>
      <c r="K8" s="1331"/>
      <c r="L8" s="632" t="s">
        <v>8</v>
      </c>
      <c r="M8" s="632" t="s">
        <v>179</v>
      </c>
      <c r="N8" s="633" t="s">
        <v>180</v>
      </c>
      <c r="P8" s="646"/>
      <c r="Q8" s="648"/>
      <c r="R8" s="647"/>
      <c r="S8" s="647"/>
      <c r="V8" s="1266"/>
      <c r="W8" s="1346"/>
      <c r="X8" s="125" t="s">
        <v>8</v>
      </c>
      <c r="Y8" s="125" t="s">
        <v>179</v>
      </c>
      <c r="Z8" s="126" t="s">
        <v>180</v>
      </c>
      <c r="AA8" s="564"/>
      <c r="AB8" s="564"/>
      <c r="AC8" s="564"/>
      <c r="AD8" s="387"/>
      <c r="AE8" s="1266"/>
      <c r="AF8" s="1346"/>
      <c r="AG8" s="125" t="s">
        <v>8</v>
      </c>
      <c r="AH8" s="125" t="s">
        <v>179</v>
      </c>
      <c r="AI8" s="126" t="s">
        <v>180</v>
      </c>
      <c r="AK8" s="24"/>
      <c r="AL8" s="24"/>
      <c r="AM8" s="24"/>
      <c r="AN8" s="24"/>
    </row>
    <row r="9" spans="1:40" ht="13">
      <c r="A9" s="1267" t="s">
        <v>85</v>
      </c>
      <c r="B9" s="1328"/>
      <c r="C9" s="1328"/>
      <c r="D9" s="1328"/>
      <c r="E9" s="1328"/>
      <c r="F9" s="383"/>
      <c r="G9" s="383"/>
      <c r="H9" s="383"/>
      <c r="J9" s="1267" t="s">
        <v>85</v>
      </c>
      <c r="K9" s="1328"/>
      <c r="L9" s="1328"/>
      <c r="M9" s="1328"/>
      <c r="N9" s="1328"/>
      <c r="P9" s="645"/>
      <c r="Q9" s="648"/>
      <c r="R9" s="647"/>
      <c r="S9" s="647"/>
      <c r="V9" s="1267" t="s">
        <v>85</v>
      </c>
      <c r="W9" s="1264"/>
      <c r="X9" s="1264"/>
      <c r="Y9" s="1264"/>
      <c r="Z9" s="1264"/>
      <c r="AA9" s="564"/>
      <c r="AB9" s="564"/>
      <c r="AC9" s="564"/>
      <c r="AD9" s="9"/>
      <c r="AE9" s="1267" t="s">
        <v>85</v>
      </c>
      <c r="AF9" s="1264"/>
      <c r="AG9" s="1264"/>
      <c r="AH9" s="1264"/>
      <c r="AI9" s="1264"/>
      <c r="AK9" s="1338" t="s">
        <v>85</v>
      </c>
      <c r="AL9" s="1337"/>
      <c r="AM9" s="1337"/>
      <c r="AN9" s="1337"/>
    </row>
    <row r="10" spans="1:40" ht="13">
      <c r="A10" s="885" t="s">
        <v>707</v>
      </c>
      <c r="B10" s="888" t="s">
        <v>69</v>
      </c>
      <c r="C10" s="886">
        <v>112.9</v>
      </c>
      <c r="D10" s="886">
        <v>103.8</v>
      </c>
      <c r="E10" s="886">
        <v>119.8</v>
      </c>
      <c r="F10" s="383"/>
      <c r="G10" s="383"/>
      <c r="H10" s="383"/>
      <c r="J10" s="890" t="s">
        <v>707</v>
      </c>
      <c r="K10" s="893" t="s">
        <v>69</v>
      </c>
      <c r="L10" s="891">
        <v>99.1</v>
      </c>
      <c r="M10" s="891">
        <v>95.8</v>
      </c>
      <c r="N10" s="891">
        <v>102.5</v>
      </c>
      <c r="P10" s="895" t="s">
        <v>707</v>
      </c>
      <c r="Q10" s="898" t="s">
        <v>69</v>
      </c>
      <c r="R10" s="896">
        <v>88.5</v>
      </c>
      <c r="S10" s="896">
        <v>96.6</v>
      </c>
      <c r="V10" s="121" t="s">
        <v>517</v>
      </c>
      <c r="W10" s="124" t="s">
        <v>69</v>
      </c>
      <c r="X10" s="122">
        <v>99.3</v>
      </c>
      <c r="Y10" s="122">
        <v>92.9</v>
      </c>
      <c r="Z10" s="122">
        <v>104.1</v>
      </c>
      <c r="AA10" s="564"/>
      <c r="AB10" s="564"/>
      <c r="AC10" s="564"/>
      <c r="AD10" s="9"/>
      <c r="AE10" s="121" t="s">
        <v>517</v>
      </c>
      <c r="AF10" s="124" t="s">
        <v>69</v>
      </c>
      <c r="AG10" s="122">
        <v>98.3</v>
      </c>
      <c r="AH10" s="122">
        <v>96.2</v>
      </c>
      <c r="AI10" s="122">
        <v>100.4</v>
      </c>
      <c r="AK10" s="121" t="s">
        <v>517</v>
      </c>
      <c r="AL10" s="124" t="s">
        <v>69</v>
      </c>
      <c r="AM10" s="122">
        <v>94.4</v>
      </c>
      <c r="AN10" s="122">
        <v>98</v>
      </c>
    </row>
    <row r="11" spans="1:40" ht="13">
      <c r="A11" s="884"/>
      <c r="B11" s="888" t="s">
        <v>70</v>
      </c>
      <c r="C11" s="886">
        <v>111.2</v>
      </c>
      <c r="D11" s="886">
        <v>102.6</v>
      </c>
      <c r="E11" s="886">
        <v>117.6</v>
      </c>
      <c r="F11" s="383"/>
      <c r="G11" s="383"/>
      <c r="H11" s="383"/>
      <c r="I11" s="388"/>
      <c r="J11" s="889"/>
      <c r="K11" s="893" t="s">
        <v>70</v>
      </c>
      <c r="L11" s="891">
        <v>99.5</v>
      </c>
      <c r="M11" s="891">
        <v>96.3</v>
      </c>
      <c r="N11" s="891">
        <v>102.8</v>
      </c>
      <c r="P11" s="894"/>
      <c r="Q11" s="898" t="s">
        <v>70</v>
      </c>
      <c r="R11" s="896">
        <v>94.9</v>
      </c>
      <c r="S11" s="896">
        <v>96.7</v>
      </c>
      <c r="V11" s="564"/>
      <c r="W11" s="124" t="s">
        <v>70</v>
      </c>
      <c r="X11" s="122">
        <v>96.5</v>
      </c>
      <c r="Y11" s="122">
        <v>91.6</v>
      </c>
      <c r="Z11" s="122">
        <v>100.3</v>
      </c>
      <c r="AA11" s="564"/>
      <c r="AB11" s="564"/>
      <c r="AC11" s="564"/>
      <c r="AD11" s="388"/>
      <c r="AE11" s="564"/>
      <c r="AF11" s="124" t="s">
        <v>70</v>
      </c>
      <c r="AG11" s="122">
        <v>97.2</v>
      </c>
      <c r="AH11" s="122">
        <v>95.2</v>
      </c>
      <c r="AI11" s="122">
        <v>99.3</v>
      </c>
      <c r="AK11" s="564"/>
      <c r="AL11" s="124" t="s">
        <v>70</v>
      </c>
      <c r="AM11" s="122">
        <v>97.1</v>
      </c>
      <c r="AN11" s="122">
        <v>96.8</v>
      </c>
    </row>
    <row r="12" spans="1:40" ht="13">
      <c r="A12" s="884"/>
      <c r="B12" s="888" t="s">
        <v>71</v>
      </c>
      <c r="C12" s="886">
        <v>109.2</v>
      </c>
      <c r="D12" s="886">
        <v>103.6</v>
      </c>
      <c r="E12" s="886">
        <v>113.5</v>
      </c>
      <c r="F12" s="383"/>
      <c r="G12" s="383"/>
      <c r="H12" s="383"/>
      <c r="I12" s="388"/>
      <c r="J12" s="889"/>
      <c r="K12" s="893" t="s">
        <v>71</v>
      </c>
      <c r="L12" s="891">
        <v>97</v>
      </c>
      <c r="M12" s="891">
        <v>93.8</v>
      </c>
      <c r="N12" s="891">
        <v>100.2</v>
      </c>
      <c r="P12" s="894"/>
      <c r="Q12" s="898" t="s">
        <v>71</v>
      </c>
      <c r="R12" s="896">
        <v>106.8</v>
      </c>
      <c r="S12" s="896">
        <v>94.3</v>
      </c>
      <c r="V12" s="564"/>
      <c r="W12" s="124" t="s">
        <v>71</v>
      </c>
      <c r="X12" s="122">
        <v>87.3</v>
      </c>
      <c r="Y12" s="122">
        <v>84.7</v>
      </c>
      <c r="Z12" s="122">
        <v>89.2</v>
      </c>
      <c r="AA12" s="564"/>
      <c r="AB12" s="564"/>
      <c r="AC12" s="564"/>
      <c r="AD12" s="388"/>
      <c r="AE12" s="564"/>
      <c r="AF12" s="124" t="s">
        <v>71</v>
      </c>
      <c r="AG12" s="122">
        <v>94</v>
      </c>
      <c r="AH12" s="122">
        <v>93.3</v>
      </c>
      <c r="AI12" s="122">
        <v>94.7</v>
      </c>
      <c r="AK12" s="564"/>
      <c r="AL12" s="124" t="s">
        <v>71</v>
      </c>
      <c r="AM12" s="122">
        <v>99.6</v>
      </c>
      <c r="AN12" s="122">
        <v>92.6</v>
      </c>
    </row>
    <row r="13" spans="1:40" ht="13">
      <c r="A13" s="884"/>
      <c r="B13" s="888" t="s">
        <v>72</v>
      </c>
      <c r="C13" s="886">
        <v>107.2</v>
      </c>
      <c r="D13" s="886">
        <v>101.8</v>
      </c>
      <c r="E13" s="886">
        <v>111.3</v>
      </c>
      <c r="F13" s="383"/>
      <c r="G13" s="383"/>
      <c r="H13" s="383"/>
      <c r="I13" s="388"/>
      <c r="J13" s="889"/>
      <c r="K13" s="893" t="s">
        <v>72</v>
      </c>
      <c r="L13" s="891">
        <v>97.4</v>
      </c>
      <c r="M13" s="891">
        <v>94.5</v>
      </c>
      <c r="N13" s="891">
        <v>100.3</v>
      </c>
      <c r="P13" s="894"/>
      <c r="Q13" s="898" t="s">
        <v>72</v>
      </c>
      <c r="R13" s="896">
        <v>90.4</v>
      </c>
      <c r="S13" s="896">
        <v>94.9</v>
      </c>
      <c r="V13" s="564"/>
      <c r="W13" s="124" t="s">
        <v>72</v>
      </c>
      <c r="X13" s="122">
        <v>66.3</v>
      </c>
      <c r="Y13" s="122">
        <v>68.3</v>
      </c>
      <c r="Z13" s="122">
        <v>64.8</v>
      </c>
      <c r="AA13" s="564"/>
      <c r="AB13" s="564"/>
      <c r="AC13" s="564"/>
      <c r="AD13" s="388"/>
      <c r="AE13" s="564"/>
      <c r="AF13" s="124" t="s">
        <v>72</v>
      </c>
      <c r="AG13" s="122">
        <v>73.599999999999994</v>
      </c>
      <c r="AH13" s="122">
        <v>76.7</v>
      </c>
      <c r="AI13" s="122">
        <v>70.400000000000006</v>
      </c>
      <c r="AK13" s="564"/>
      <c r="AL13" s="124" t="s">
        <v>72</v>
      </c>
      <c r="AM13" s="122">
        <v>70.5</v>
      </c>
      <c r="AN13" s="122">
        <v>72.099999999999994</v>
      </c>
    </row>
    <row r="14" spans="1:40" ht="13">
      <c r="A14" s="884"/>
      <c r="B14" s="888" t="s">
        <v>73</v>
      </c>
      <c r="C14" s="886">
        <v>107.5</v>
      </c>
      <c r="D14" s="886">
        <v>101.8</v>
      </c>
      <c r="E14" s="886">
        <v>111.8</v>
      </c>
      <c r="F14" s="383"/>
      <c r="G14" s="383"/>
      <c r="H14" s="383"/>
      <c r="I14" s="388"/>
      <c r="J14" s="889"/>
      <c r="K14" s="893" t="s">
        <v>73</v>
      </c>
      <c r="L14" s="891">
        <v>99.7</v>
      </c>
      <c r="M14" s="891">
        <v>94.9</v>
      </c>
      <c r="N14" s="891">
        <v>104.6</v>
      </c>
      <c r="P14" s="894"/>
      <c r="Q14" s="898" t="s">
        <v>73</v>
      </c>
      <c r="R14" s="896">
        <v>98.9</v>
      </c>
      <c r="S14" s="896">
        <v>96.2</v>
      </c>
      <c r="V14" s="564"/>
      <c r="W14" s="124" t="s">
        <v>73</v>
      </c>
      <c r="X14" s="122">
        <v>80.8</v>
      </c>
      <c r="Y14" s="122">
        <v>81.599999999999994</v>
      </c>
      <c r="Z14" s="122">
        <v>80.3</v>
      </c>
      <c r="AA14" s="564"/>
      <c r="AB14" s="564"/>
      <c r="AC14" s="564"/>
      <c r="AD14" s="388"/>
      <c r="AE14" s="564"/>
      <c r="AF14" s="124" t="s">
        <v>73</v>
      </c>
      <c r="AG14" s="122">
        <v>83.1</v>
      </c>
      <c r="AH14" s="122">
        <v>84.6</v>
      </c>
      <c r="AI14" s="122">
        <v>81.7</v>
      </c>
      <c r="AK14" s="564"/>
      <c r="AL14" s="124" t="s">
        <v>73</v>
      </c>
      <c r="AM14" s="122">
        <v>76</v>
      </c>
      <c r="AN14" s="122">
        <v>79.7</v>
      </c>
    </row>
    <row r="15" spans="1:40" ht="13">
      <c r="A15" s="884"/>
      <c r="B15" s="888" t="s">
        <v>74</v>
      </c>
      <c r="C15" s="886">
        <v>105.9</v>
      </c>
      <c r="D15" s="886">
        <v>100.3</v>
      </c>
      <c r="E15" s="886">
        <v>110.1</v>
      </c>
      <c r="F15" s="383"/>
      <c r="G15" s="383"/>
      <c r="H15" s="383"/>
      <c r="I15" s="388"/>
      <c r="J15" s="889"/>
      <c r="K15" s="893" t="s">
        <v>74</v>
      </c>
      <c r="L15" s="891">
        <v>101.2</v>
      </c>
      <c r="M15" s="891">
        <v>95.6</v>
      </c>
      <c r="N15" s="891">
        <v>106.9</v>
      </c>
      <c r="P15" s="894"/>
      <c r="Q15" s="898" t="s">
        <v>74</v>
      </c>
      <c r="R15" s="896">
        <v>98.7</v>
      </c>
      <c r="S15" s="896">
        <v>96.6</v>
      </c>
      <c r="V15" s="564"/>
      <c r="W15" s="124" t="s">
        <v>74</v>
      </c>
      <c r="X15" s="122">
        <v>96.2</v>
      </c>
      <c r="Y15" s="122">
        <v>102.7</v>
      </c>
      <c r="Z15" s="122">
        <v>91.2</v>
      </c>
      <c r="AA15" s="564"/>
      <c r="AB15" s="564"/>
      <c r="AC15" s="564"/>
      <c r="AD15" s="388"/>
      <c r="AE15" s="564"/>
      <c r="AF15" s="124" t="s">
        <v>74</v>
      </c>
      <c r="AG15" s="122">
        <v>92.8</v>
      </c>
      <c r="AH15" s="122">
        <v>90.9</v>
      </c>
      <c r="AI15" s="122">
        <v>94.9</v>
      </c>
      <c r="AK15" s="564"/>
      <c r="AL15" s="124" t="s">
        <v>74</v>
      </c>
      <c r="AM15" s="122">
        <v>90</v>
      </c>
      <c r="AN15" s="122">
        <v>91.4</v>
      </c>
    </row>
    <row r="16" spans="1:40" ht="13">
      <c r="A16" s="884"/>
      <c r="B16" s="888" t="s">
        <v>75</v>
      </c>
      <c r="C16" s="886">
        <v>105.6</v>
      </c>
      <c r="D16" s="886">
        <v>99.4</v>
      </c>
      <c r="E16" s="886">
        <v>110.3</v>
      </c>
      <c r="F16" s="383"/>
      <c r="G16" s="383"/>
      <c r="H16" s="383"/>
      <c r="I16" s="388"/>
      <c r="J16" s="889"/>
      <c r="K16" s="893" t="s">
        <v>75</v>
      </c>
      <c r="L16" s="891">
        <v>99.2</v>
      </c>
      <c r="M16" s="891">
        <v>94.4</v>
      </c>
      <c r="N16" s="891">
        <v>104.2</v>
      </c>
      <c r="P16" s="894"/>
      <c r="Q16" s="898" t="s">
        <v>75</v>
      </c>
      <c r="R16" s="896">
        <v>92.5</v>
      </c>
      <c r="S16" s="896">
        <v>96.1</v>
      </c>
      <c r="V16" s="564"/>
      <c r="W16" s="124" t="s">
        <v>75</v>
      </c>
      <c r="X16" s="122">
        <v>95.1</v>
      </c>
      <c r="Y16" s="122">
        <v>91.5</v>
      </c>
      <c r="Z16" s="122">
        <v>97.9</v>
      </c>
      <c r="AA16" s="564"/>
      <c r="AB16" s="564"/>
      <c r="AC16" s="564"/>
      <c r="AD16" s="388"/>
      <c r="AE16" s="564"/>
      <c r="AF16" s="124" t="s">
        <v>75</v>
      </c>
      <c r="AG16" s="122">
        <v>94</v>
      </c>
      <c r="AH16" s="122">
        <v>92.9</v>
      </c>
      <c r="AI16" s="122">
        <v>95.2</v>
      </c>
      <c r="AK16" s="564"/>
      <c r="AL16" s="124" t="s">
        <v>75</v>
      </c>
      <c r="AM16" s="122">
        <v>93.2</v>
      </c>
      <c r="AN16" s="122">
        <v>91.6</v>
      </c>
    </row>
    <row r="17" spans="1:40" ht="13">
      <c r="A17" s="884"/>
      <c r="B17" s="888" t="s">
        <v>76</v>
      </c>
      <c r="C17" s="886">
        <v>104.6</v>
      </c>
      <c r="D17" s="886">
        <v>97.3</v>
      </c>
      <c r="E17" s="886">
        <v>110.1</v>
      </c>
      <c r="F17" s="122"/>
      <c r="G17" s="122"/>
      <c r="H17" s="122"/>
      <c r="I17" s="388"/>
      <c r="J17" s="889"/>
      <c r="K17" s="893" t="s">
        <v>76</v>
      </c>
      <c r="L17" s="891">
        <v>101.4</v>
      </c>
      <c r="M17" s="891">
        <v>95.3</v>
      </c>
      <c r="N17" s="891">
        <v>107.6</v>
      </c>
      <c r="P17" s="894"/>
      <c r="Q17" s="898" t="s">
        <v>76</v>
      </c>
      <c r="R17" s="896">
        <v>91.9</v>
      </c>
      <c r="S17" s="896">
        <v>97.3</v>
      </c>
      <c r="V17" s="564"/>
      <c r="W17" s="124" t="s">
        <v>76</v>
      </c>
      <c r="X17" s="122">
        <v>99.4</v>
      </c>
      <c r="Y17" s="122">
        <v>93.3</v>
      </c>
      <c r="Z17" s="122">
        <v>104.1</v>
      </c>
      <c r="AA17" s="122"/>
      <c r="AB17" s="122"/>
      <c r="AC17" s="122"/>
      <c r="AD17" s="388"/>
      <c r="AE17" s="564"/>
      <c r="AF17" s="124" t="s">
        <v>76</v>
      </c>
      <c r="AG17" s="122">
        <v>95.1</v>
      </c>
      <c r="AH17" s="122">
        <v>92.9</v>
      </c>
      <c r="AI17" s="122">
        <v>97.3</v>
      </c>
      <c r="AK17" s="564"/>
      <c r="AL17" s="124" t="s">
        <v>76</v>
      </c>
      <c r="AM17" s="122">
        <v>81.2</v>
      </c>
      <c r="AN17" s="122">
        <v>92.4</v>
      </c>
    </row>
    <row r="18" spans="1:40" ht="13">
      <c r="A18" s="884"/>
      <c r="B18" s="888" t="s">
        <v>177</v>
      </c>
      <c r="C18" s="886">
        <v>103.9</v>
      </c>
      <c r="D18" s="886">
        <v>99.9</v>
      </c>
      <c r="E18" s="886">
        <v>107</v>
      </c>
      <c r="F18" s="122"/>
      <c r="G18" s="122"/>
      <c r="H18" s="122"/>
      <c r="I18" s="388"/>
      <c r="J18" s="889"/>
      <c r="K18" s="893" t="s">
        <v>177</v>
      </c>
      <c r="L18" s="891">
        <v>103.5</v>
      </c>
      <c r="M18" s="891">
        <v>97.3</v>
      </c>
      <c r="N18" s="891">
        <v>109.9</v>
      </c>
      <c r="P18" s="894"/>
      <c r="Q18" s="898" t="s">
        <v>177</v>
      </c>
      <c r="R18" s="896">
        <v>105</v>
      </c>
      <c r="S18" s="896">
        <v>98.9</v>
      </c>
      <c r="V18" s="564"/>
      <c r="W18" s="124" t="s">
        <v>177</v>
      </c>
      <c r="X18" s="122">
        <v>100.4</v>
      </c>
      <c r="Y18" s="122">
        <v>95.5</v>
      </c>
      <c r="Z18" s="122">
        <v>104</v>
      </c>
      <c r="AA18" s="122"/>
      <c r="AB18" s="122"/>
      <c r="AC18" s="122"/>
      <c r="AD18" s="388"/>
      <c r="AE18" s="564"/>
      <c r="AF18" s="124" t="s">
        <v>177</v>
      </c>
      <c r="AG18" s="122">
        <v>96.2</v>
      </c>
      <c r="AH18" s="122">
        <v>93.7</v>
      </c>
      <c r="AI18" s="122">
        <v>98.8</v>
      </c>
      <c r="AK18" s="564"/>
      <c r="AL18" s="124" t="s">
        <v>177</v>
      </c>
      <c r="AM18" s="122">
        <v>98.9</v>
      </c>
      <c r="AN18" s="122">
        <v>93.1</v>
      </c>
    </row>
    <row r="19" spans="1:40" ht="13">
      <c r="A19" s="884"/>
      <c r="B19" s="888" t="s">
        <v>252</v>
      </c>
      <c r="C19" s="886">
        <v>103.2</v>
      </c>
      <c r="D19" s="886">
        <v>96.1</v>
      </c>
      <c r="E19" s="886">
        <v>108.6</v>
      </c>
      <c r="F19" s="122"/>
      <c r="G19" s="122"/>
      <c r="H19" s="122"/>
      <c r="I19" s="388"/>
      <c r="J19" s="889"/>
      <c r="K19" s="893" t="s">
        <v>252</v>
      </c>
      <c r="L19" s="891">
        <v>100.9</v>
      </c>
      <c r="M19" s="891">
        <v>94.6</v>
      </c>
      <c r="N19" s="891">
        <v>107.3</v>
      </c>
      <c r="P19" s="894"/>
      <c r="Q19" s="898" t="s">
        <v>252</v>
      </c>
      <c r="R19" s="896">
        <v>94.2</v>
      </c>
      <c r="S19" s="896">
        <v>96.2</v>
      </c>
      <c r="V19" s="564"/>
      <c r="W19" s="124" t="s">
        <v>252</v>
      </c>
      <c r="X19" s="122">
        <v>101.7</v>
      </c>
      <c r="Y19" s="122">
        <v>97.2</v>
      </c>
      <c r="Z19" s="122">
        <v>105.1</v>
      </c>
      <c r="AA19" s="122"/>
      <c r="AB19" s="122"/>
      <c r="AC19" s="122"/>
      <c r="AD19" s="388"/>
      <c r="AE19" s="564"/>
      <c r="AF19" s="124" t="s">
        <v>252</v>
      </c>
      <c r="AG19" s="122">
        <v>97.8</v>
      </c>
      <c r="AH19" s="122">
        <v>94.8</v>
      </c>
      <c r="AI19" s="122">
        <v>100.8</v>
      </c>
      <c r="AK19" s="564"/>
      <c r="AL19" s="124" t="s">
        <v>252</v>
      </c>
      <c r="AM19" s="122">
        <v>100.9</v>
      </c>
      <c r="AN19" s="122">
        <v>94.8</v>
      </c>
    </row>
    <row r="20" spans="1:40" ht="13">
      <c r="A20" s="884"/>
      <c r="B20" s="888" t="s">
        <v>253</v>
      </c>
      <c r="C20" s="886">
        <v>99.5</v>
      </c>
      <c r="D20" s="886">
        <v>96.3</v>
      </c>
      <c r="E20" s="886">
        <v>102</v>
      </c>
      <c r="F20" s="122"/>
      <c r="G20" s="122"/>
      <c r="H20" s="122"/>
      <c r="I20" s="388"/>
      <c r="J20" s="889"/>
      <c r="K20" s="893" t="s">
        <v>253</v>
      </c>
      <c r="L20" s="891">
        <v>102.1</v>
      </c>
      <c r="M20" s="891">
        <v>96</v>
      </c>
      <c r="N20" s="891">
        <v>108.3</v>
      </c>
      <c r="P20" s="894"/>
      <c r="Q20" s="898" t="s">
        <v>253</v>
      </c>
      <c r="R20" s="896">
        <v>106</v>
      </c>
      <c r="S20" s="896">
        <v>96.8</v>
      </c>
      <c r="V20" s="564"/>
      <c r="W20" s="124" t="s">
        <v>253</v>
      </c>
      <c r="X20" s="122">
        <v>105.1</v>
      </c>
      <c r="Y20" s="122">
        <v>100.3</v>
      </c>
      <c r="Z20" s="122">
        <v>108.7</v>
      </c>
      <c r="AA20" s="122"/>
      <c r="AB20" s="122"/>
      <c r="AC20" s="122"/>
      <c r="AD20" s="388"/>
      <c r="AE20" s="564"/>
      <c r="AF20" s="124" t="s">
        <v>253</v>
      </c>
      <c r="AG20" s="122">
        <v>98.4</v>
      </c>
      <c r="AH20" s="122">
        <v>96.3</v>
      </c>
      <c r="AI20" s="122">
        <v>100.5</v>
      </c>
      <c r="AK20" s="564"/>
      <c r="AL20" s="124" t="s">
        <v>253</v>
      </c>
      <c r="AM20" s="122">
        <v>103.4</v>
      </c>
      <c r="AN20" s="122">
        <v>96.2</v>
      </c>
    </row>
    <row r="21" spans="1:40" ht="13">
      <c r="A21" s="884"/>
      <c r="B21" s="888" t="s">
        <v>254</v>
      </c>
      <c r="C21" s="886">
        <v>103.6</v>
      </c>
      <c r="D21" s="886">
        <v>99.4</v>
      </c>
      <c r="E21" s="886">
        <v>106.7</v>
      </c>
      <c r="F21" s="122"/>
      <c r="G21" s="122"/>
      <c r="H21" s="122"/>
      <c r="I21" s="388"/>
      <c r="J21" s="889"/>
      <c r="K21" s="893" t="s">
        <v>254</v>
      </c>
      <c r="L21" s="891">
        <v>103.2</v>
      </c>
      <c r="M21" s="891">
        <v>95.4</v>
      </c>
      <c r="N21" s="891">
        <v>111.2</v>
      </c>
      <c r="P21" s="894"/>
      <c r="Q21" s="898" t="s">
        <v>254</v>
      </c>
      <c r="R21" s="896">
        <v>93.7</v>
      </c>
      <c r="S21" s="896">
        <v>96.7</v>
      </c>
      <c r="V21" s="564"/>
      <c r="W21" s="124" t="s">
        <v>254</v>
      </c>
      <c r="X21" s="122">
        <v>105.5</v>
      </c>
      <c r="Y21" s="122">
        <v>97.1</v>
      </c>
      <c r="Z21" s="122">
        <v>111.8</v>
      </c>
      <c r="AA21" s="122"/>
      <c r="AB21" s="122"/>
      <c r="AC21" s="122"/>
      <c r="AD21" s="388"/>
      <c r="AE21" s="564"/>
      <c r="AF21" s="124" t="s">
        <v>254</v>
      </c>
      <c r="AG21" s="122">
        <v>97.1</v>
      </c>
      <c r="AH21" s="122">
        <v>94.2</v>
      </c>
      <c r="AI21" s="122">
        <v>100.1</v>
      </c>
      <c r="AK21" s="564"/>
      <c r="AL21" s="124" t="s">
        <v>254</v>
      </c>
      <c r="AM21" s="122">
        <v>92.4</v>
      </c>
      <c r="AN21" s="122">
        <v>94.6</v>
      </c>
    </row>
    <row r="22" spans="1:40">
      <c r="A22" s="885" t="s">
        <v>803</v>
      </c>
      <c r="B22" s="888" t="s">
        <v>69</v>
      </c>
      <c r="C22" s="886">
        <v>99.6</v>
      </c>
      <c r="D22" s="886">
        <v>93</v>
      </c>
      <c r="E22" s="886">
        <v>104.6</v>
      </c>
      <c r="F22" s="122"/>
      <c r="G22" s="122"/>
      <c r="H22" s="122"/>
      <c r="I22" s="388"/>
      <c r="J22" s="890" t="s">
        <v>803</v>
      </c>
      <c r="K22" s="893" t="s">
        <v>69</v>
      </c>
      <c r="L22" s="891">
        <v>99.3</v>
      </c>
      <c r="M22" s="891">
        <v>93.9</v>
      </c>
      <c r="N22" s="891">
        <v>104.9</v>
      </c>
      <c r="P22" s="895" t="s">
        <v>803</v>
      </c>
      <c r="Q22" s="898" t="s">
        <v>69</v>
      </c>
      <c r="R22" s="896">
        <v>91</v>
      </c>
      <c r="S22" s="896">
        <v>95.9</v>
      </c>
      <c r="V22" s="121" t="s">
        <v>601</v>
      </c>
      <c r="W22" s="124" t="s">
        <v>69</v>
      </c>
      <c r="X22" s="122">
        <v>102.2</v>
      </c>
      <c r="Y22" s="122">
        <v>96.5</v>
      </c>
      <c r="Z22" s="122">
        <v>106.5</v>
      </c>
      <c r="AA22" s="122"/>
      <c r="AB22" s="122"/>
      <c r="AC22" s="122"/>
      <c r="AD22" s="388"/>
      <c r="AE22" s="121" t="s">
        <v>601</v>
      </c>
      <c r="AF22" s="124" t="s">
        <v>69</v>
      </c>
      <c r="AG22" s="122">
        <v>95.6</v>
      </c>
      <c r="AH22" s="122">
        <v>92.6</v>
      </c>
      <c r="AI22" s="122">
        <v>98.7</v>
      </c>
      <c r="AK22" s="121" t="s">
        <v>601</v>
      </c>
      <c r="AL22" s="124" t="s">
        <v>69</v>
      </c>
      <c r="AM22" s="122">
        <v>85.3</v>
      </c>
      <c r="AN22" s="122">
        <v>94.3</v>
      </c>
    </row>
    <row r="23" spans="1:40" ht="13">
      <c r="A23" s="884"/>
      <c r="B23" s="888" t="s">
        <v>70</v>
      </c>
      <c r="C23" s="886">
        <v>102.2</v>
      </c>
      <c r="D23" s="886">
        <v>95.3</v>
      </c>
      <c r="E23" s="886">
        <v>107.4</v>
      </c>
      <c r="F23" s="122"/>
      <c r="G23" s="122"/>
      <c r="H23" s="122"/>
      <c r="I23" s="388"/>
      <c r="J23" s="889"/>
      <c r="K23" s="893" t="s">
        <v>70</v>
      </c>
      <c r="L23" s="891">
        <v>99.7</v>
      </c>
      <c r="M23" s="891">
        <v>93.4</v>
      </c>
      <c r="N23" s="891">
        <v>106.2</v>
      </c>
      <c r="P23" s="894"/>
      <c r="Q23" s="898" t="s">
        <v>70</v>
      </c>
      <c r="R23" s="896">
        <v>94.9</v>
      </c>
      <c r="S23" s="896">
        <v>96.4</v>
      </c>
      <c r="V23" s="564"/>
      <c r="W23" s="124" t="s">
        <v>70</v>
      </c>
      <c r="X23" s="122">
        <v>105.4</v>
      </c>
      <c r="Y23" s="122">
        <v>99.8</v>
      </c>
      <c r="Z23" s="122">
        <v>109.7</v>
      </c>
      <c r="AA23" s="122"/>
      <c r="AB23" s="122"/>
      <c r="AC23" s="122"/>
      <c r="AD23" s="388"/>
      <c r="AE23" s="564"/>
      <c r="AF23" s="124" t="s">
        <v>70</v>
      </c>
      <c r="AG23" s="122">
        <v>96.5</v>
      </c>
      <c r="AH23" s="122">
        <v>93.2</v>
      </c>
      <c r="AI23" s="122">
        <v>99.8</v>
      </c>
      <c r="AK23" s="564"/>
      <c r="AL23" s="124" t="s">
        <v>70</v>
      </c>
      <c r="AM23" s="122">
        <v>92.1</v>
      </c>
      <c r="AN23" s="122">
        <v>94.4</v>
      </c>
    </row>
    <row r="24" spans="1:40" ht="13">
      <c r="A24" s="884"/>
      <c r="B24" s="888" t="s">
        <v>71</v>
      </c>
      <c r="C24" s="886">
        <v>96.2</v>
      </c>
      <c r="D24" s="886">
        <v>90.5</v>
      </c>
      <c r="E24" s="886">
        <v>100.5</v>
      </c>
      <c r="F24" s="122"/>
      <c r="G24" s="122"/>
      <c r="H24" s="122"/>
      <c r="I24" s="388"/>
      <c r="J24" s="889"/>
      <c r="K24" s="893" t="s">
        <v>71</v>
      </c>
      <c r="L24" s="891">
        <v>101.8</v>
      </c>
      <c r="M24" s="891">
        <v>94.7</v>
      </c>
      <c r="N24" s="891">
        <v>109.1</v>
      </c>
      <c r="P24" s="894"/>
      <c r="Q24" s="898" t="s">
        <v>71</v>
      </c>
      <c r="R24" s="896">
        <v>110.4</v>
      </c>
      <c r="S24" s="896">
        <v>97.9</v>
      </c>
      <c r="V24" s="564"/>
      <c r="W24" s="124" t="s">
        <v>71</v>
      </c>
      <c r="X24" s="122">
        <v>115.2</v>
      </c>
      <c r="Y24" s="122">
        <v>109.4</v>
      </c>
      <c r="Z24" s="122">
        <v>119.5</v>
      </c>
      <c r="AA24" s="122"/>
      <c r="AB24" s="122"/>
      <c r="AC24" s="122"/>
      <c r="AD24" s="388"/>
      <c r="AE24" s="564"/>
      <c r="AF24" s="124" t="s">
        <v>71</v>
      </c>
      <c r="AG24" s="122">
        <v>102.9</v>
      </c>
      <c r="AH24" s="122">
        <v>98.2</v>
      </c>
      <c r="AI24" s="122">
        <v>107.7</v>
      </c>
      <c r="AK24" s="564"/>
      <c r="AL24" s="124" t="s">
        <v>71</v>
      </c>
      <c r="AM24" s="122">
        <v>109.3</v>
      </c>
      <c r="AN24" s="122">
        <v>98.5</v>
      </c>
    </row>
    <row r="25" spans="1:40" ht="13">
      <c r="A25" s="884"/>
      <c r="B25" s="888" t="s">
        <v>72</v>
      </c>
      <c r="C25" s="886">
        <v>98.2</v>
      </c>
      <c r="D25" s="886">
        <v>94.1</v>
      </c>
      <c r="E25" s="886">
        <v>101.2</v>
      </c>
      <c r="F25" s="122"/>
      <c r="G25" s="122"/>
      <c r="H25" s="122"/>
      <c r="I25" s="388"/>
      <c r="J25" s="889"/>
      <c r="K25" s="893" t="s">
        <v>72</v>
      </c>
      <c r="L25" s="891">
        <v>101.8</v>
      </c>
      <c r="M25" s="891">
        <v>94.4</v>
      </c>
      <c r="N25" s="891">
        <v>109.3</v>
      </c>
      <c r="P25" s="894"/>
      <c r="Q25" s="898" t="s">
        <v>72</v>
      </c>
      <c r="R25" s="896">
        <v>89</v>
      </c>
      <c r="S25" s="896">
        <v>97.3</v>
      </c>
      <c r="V25" s="564"/>
      <c r="W25" s="124" t="s">
        <v>72</v>
      </c>
      <c r="X25" s="122">
        <v>115.6</v>
      </c>
      <c r="Y25" s="122">
        <v>108</v>
      </c>
      <c r="Z25" s="122">
        <v>121.3</v>
      </c>
      <c r="AA25" s="122"/>
      <c r="AB25" s="122"/>
      <c r="AC25" s="122"/>
      <c r="AD25" s="388"/>
      <c r="AE25" s="564"/>
      <c r="AF25" s="124" t="s">
        <v>72</v>
      </c>
      <c r="AG25" s="122">
        <v>101.5</v>
      </c>
      <c r="AH25" s="122">
        <v>97.5</v>
      </c>
      <c r="AI25" s="122">
        <v>105.7</v>
      </c>
      <c r="AK25" s="564"/>
      <c r="AL25" s="124" t="s">
        <v>72</v>
      </c>
      <c r="AM25" s="122">
        <v>95.4</v>
      </c>
      <c r="AN25" s="122">
        <v>96.8</v>
      </c>
    </row>
    <row r="26" spans="1:40" ht="13">
      <c r="A26" s="884"/>
      <c r="B26" s="888" t="s">
        <v>73</v>
      </c>
      <c r="C26" s="886">
        <v>100.8</v>
      </c>
      <c r="D26" s="886">
        <v>98.4</v>
      </c>
      <c r="E26" s="886">
        <v>102.7</v>
      </c>
      <c r="F26" s="122"/>
      <c r="G26" s="122"/>
      <c r="H26" s="122"/>
      <c r="I26" s="388"/>
      <c r="J26" s="889"/>
      <c r="K26" s="893" t="s">
        <v>73</v>
      </c>
      <c r="L26" s="891">
        <v>102.7</v>
      </c>
      <c r="M26" s="891">
        <v>94.7</v>
      </c>
      <c r="N26" s="891">
        <v>111</v>
      </c>
      <c r="P26" s="894"/>
      <c r="Q26" s="898" t="s">
        <v>73</v>
      </c>
      <c r="R26" s="896">
        <v>96.8</v>
      </c>
      <c r="S26" s="896">
        <v>97.1</v>
      </c>
      <c r="V26" s="564"/>
      <c r="W26" s="124" t="s">
        <v>73</v>
      </c>
      <c r="X26" s="122">
        <v>117.6</v>
      </c>
      <c r="Y26" s="122">
        <v>111.9</v>
      </c>
      <c r="Z26" s="122">
        <v>122</v>
      </c>
      <c r="AA26" s="122"/>
      <c r="AB26" s="122"/>
      <c r="AC26" s="122"/>
      <c r="AD26" s="388"/>
      <c r="AE26" s="564"/>
      <c r="AF26" s="124" t="s">
        <v>73</v>
      </c>
      <c r="AG26" s="122">
        <v>102.5</v>
      </c>
      <c r="AH26" s="122">
        <v>98.3</v>
      </c>
      <c r="AI26" s="122">
        <v>106.8</v>
      </c>
      <c r="AK26" s="564"/>
      <c r="AL26" s="124" t="s">
        <v>73</v>
      </c>
      <c r="AM26" s="122">
        <v>91.5</v>
      </c>
      <c r="AN26" s="122">
        <v>96.5</v>
      </c>
    </row>
    <row r="27" spans="1:40" ht="13">
      <c r="A27" s="884"/>
      <c r="B27" s="888" t="s">
        <v>74</v>
      </c>
      <c r="C27" s="886">
        <v>111.3</v>
      </c>
      <c r="D27" s="886">
        <v>99.4</v>
      </c>
      <c r="E27" s="886">
        <v>120.4</v>
      </c>
      <c r="F27" s="122"/>
      <c r="G27" s="122"/>
      <c r="H27" s="122"/>
      <c r="I27" s="388"/>
      <c r="J27" s="889"/>
      <c r="K27" s="893" t="s">
        <v>74</v>
      </c>
      <c r="L27" s="891">
        <v>102.6</v>
      </c>
      <c r="M27" s="891">
        <v>92.9</v>
      </c>
      <c r="N27" s="891">
        <v>112.6</v>
      </c>
      <c r="P27" s="894"/>
      <c r="Q27" s="898" t="s">
        <v>74</v>
      </c>
      <c r="R27" s="896">
        <v>102.4</v>
      </c>
      <c r="S27" s="896">
        <v>96.9</v>
      </c>
      <c r="V27" s="564"/>
      <c r="W27" s="124" t="s">
        <v>74</v>
      </c>
      <c r="X27" s="122">
        <v>122.2</v>
      </c>
      <c r="Y27" s="122">
        <v>120.5</v>
      </c>
      <c r="Z27" s="122">
        <v>123.5</v>
      </c>
      <c r="AA27" s="122"/>
      <c r="AB27" s="122"/>
      <c r="AC27" s="122"/>
      <c r="AD27" s="388"/>
      <c r="AE27" s="564"/>
      <c r="AF27" s="124" t="s">
        <v>74</v>
      </c>
      <c r="AG27" s="122">
        <v>101.8</v>
      </c>
      <c r="AH27" s="122">
        <v>97.1</v>
      </c>
      <c r="AI27" s="122">
        <v>106.6</v>
      </c>
      <c r="AK27" s="564"/>
      <c r="AL27" s="124" t="s">
        <v>74</v>
      </c>
      <c r="AM27" s="122">
        <v>100</v>
      </c>
      <c r="AN27" s="122">
        <v>98</v>
      </c>
    </row>
    <row r="28" spans="1:40" ht="13">
      <c r="A28" s="884"/>
      <c r="B28" s="888" t="s">
        <v>75</v>
      </c>
      <c r="C28" s="886">
        <v>95.8</v>
      </c>
      <c r="D28" s="886">
        <v>91.3</v>
      </c>
      <c r="E28" s="886">
        <v>99.3</v>
      </c>
      <c r="F28" s="122"/>
      <c r="G28" s="122"/>
      <c r="H28" s="122"/>
      <c r="I28" s="388"/>
      <c r="J28" s="889"/>
      <c r="K28" s="893" t="s">
        <v>75</v>
      </c>
      <c r="L28" s="891">
        <v>101.1</v>
      </c>
      <c r="M28" s="891">
        <v>93.1</v>
      </c>
      <c r="N28" s="891">
        <v>109.3</v>
      </c>
      <c r="P28" s="894"/>
      <c r="Q28" s="898" t="s">
        <v>75</v>
      </c>
      <c r="R28" s="896">
        <v>91.5</v>
      </c>
      <c r="S28" s="896">
        <v>95.9</v>
      </c>
      <c r="V28" s="564"/>
      <c r="W28" s="124" t="s">
        <v>75</v>
      </c>
      <c r="X28" s="122">
        <v>119.6</v>
      </c>
      <c r="Y28" s="122">
        <v>113.9</v>
      </c>
      <c r="Z28" s="122">
        <v>123.9</v>
      </c>
      <c r="AA28" s="122"/>
      <c r="AB28" s="122"/>
      <c r="AC28" s="122"/>
      <c r="AD28" s="388"/>
      <c r="AE28" s="564"/>
      <c r="AF28" s="124" t="s">
        <v>75</v>
      </c>
      <c r="AG28" s="122">
        <v>98.8</v>
      </c>
      <c r="AH28" s="122">
        <v>95.4</v>
      </c>
      <c r="AI28" s="122">
        <v>102.2</v>
      </c>
      <c r="AK28" s="564"/>
      <c r="AL28" s="124" t="s">
        <v>75</v>
      </c>
      <c r="AM28" s="122">
        <v>95.7</v>
      </c>
      <c r="AN28" s="122">
        <v>96.7</v>
      </c>
    </row>
    <row r="29" spans="1:40" ht="13">
      <c r="A29" s="884"/>
      <c r="B29" s="888" t="s">
        <v>76</v>
      </c>
      <c r="C29" s="886">
        <v>99.2</v>
      </c>
      <c r="D29" s="886">
        <v>94</v>
      </c>
      <c r="E29" s="886">
        <v>103.1</v>
      </c>
      <c r="F29" s="122"/>
      <c r="G29" s="122"/>
      <c r="H29" s="122"/>
      <c r="I29" s="388"/>
      <c r="J29" s="889"/>
      <c r="K29" s="893" t="s">
        <v>76</v>
      </c>
      <c r="L29" s="891">
        <v>101.8</v>
      </c>
      <c r="M29" s="891">
        <v>93.5</v>
      </c>
      <c r="N29" s="891">
        <v>110.4</v>
      </c>
      <c r="P29" s="894"/>
      <c r="Q29" s="898" t="s">
        <v>76</v>
      </c>
      <c r="R29" s="896">
        <v>91.2</v>
      </c>
      <c r="S29" s="896">
        <v>96.4</v>
      </c>
      <c r="V29" s="564"/>
      <c r="W29" s="124" t="s">
        <v>76</v>
      </c>
      <c r="X29" s="122">
        <v>108.7</v>
      </c>
      <c r="Y29" s="122">
        <v>102.5</v>
      </c>
      <c r="Z29" s="122">
        <v>113.5</v>
      </c>
      <c r="AA29" s="122"/>
      <c r="AB29" s="122"/>
      <c r="AC29" s="122"/>
      <c r="AD29" s="388"/>
      <c r="AE29" s="564"/>
      <c r="AF29" s="124" t="s">
        <v>76</v>
      </c>
      <c r="AG29" s="122">
        <v>96.1</v>
      </c>
      <c r="AH29" s="122">
        <v>93.1</v>
      </c>
      <c r="AI29" s="122">
        <v>99.2</v>
      </c>
      <c r="AK29" s="564"/>
      <c r="AL29" s="124" t="s">
        <v>76</v>
      </c>
      <c r="AM29" s="122">
        <v>86.4</v>
      </c>
      <c r="AN29" s="122">
        <v>95.3</v>
      </c>
    </row>
    <row r="30" spans="1:40" ht="13">
      <c r="A30" s="884"/>
      <c r="B30" s="888" t="s">
        <v>177</v>
      </c>
      <c r="C30" s="886" t="s">
        <v>804</v>
      </c>
      <c r="D30" s="886" t="s">
        <v>804</v>
      </c>
      <c r="E30" s="886" t="s">
        <v>804</v>
      </c>
      <c r="F30" s="122"/>
      <c r="G30" s="122"/>
      <c r="H30" s="122"/>
      <c r="I30" s="388"/>
      <c r="J30" s="889"/>
      <c r="K30" s="893" t="s">
        <v>177</v>
      </c>
      <c r="L30" s="891" t="s">
        <v>804</v>
      </c>
      <c r="M30" s="891" t="s">
        <v>804</v>
      </c>
      <c r="N30" s="891" t="s">
        <v>804</v>
      </c>
      <c r="P30" s="894"/>
      <c r="Q30" s="898" t="s">
        <v>177</v>
      </c>
      <c r="R30" s="896" t="s">
        <v>804</v>
      </c>
      <c r="S30" s="896" t="s">
        <v>804</v>
      </c>
      <c r="V30" s="564"/>
      <c r="W30" s="124" t="s">
        <v>177</v>
      </c>
      <c r="X30" s="122">
        <v>111.7</v>
      </c>
      <c r="Y30" s="122">
        <v>99.2</v>
      </c>
      <c r="Z30" s="122">
        <v>121.3</v>
      </c>
      <c r="AA30" s="122"/>
      <c r="AB30" s="122"/>
      <c r="AC30" s="122"/>
      <c r="AD30" s="388"/>
      <c r="AE30" s="564"/>
      <c r="AF30" s="124" t="s">
        <v>177</v>
      </c>
      <c r="AG30" s="122">
        <v>94.8</v>
      </c>
      <c r="AH30" s="122">
        <v>91.4</v>
      </c>
      <c r="AI30" s="122">
        <v>98.3</v>
      </c>
      <c r="AK30" s="564"/>
      <c r="AL30" s="124" t="s">
        <v>177</v>
      </c>
      <c r="AM30" s="122">
        <v>97.7</v>
      </c>
      <c r="AN30" s="122">
        <v>92.9</v>
      </c>
    </row>
    <row r="31" spans="1:40" ht="13">
      <c r="A31" s="884"/>
      <c r="B31" s="888" t="s">
        <v>252</v>
      </c>
      <c r="C31" s="886" t="s">
        <v>804</v>
      </c>
      <c r="D31" s="886" t="s">
        <v>804</v>
      </c>
      <c r="E31" s="886" t="s">
        <v>804</v>
      </c>
      <c r="F31" s="122"/>
      <c r="G31" s="122"/>
      <c r="H31" s="122"/>
      <c r="I31" s="388"/>
      <c r="J31" s="889"/>
      <c r="K31" s="893" t="s">
        <v>252</v>
      </c>
      <c r="L31" s="891" t="s">
        <v>804</v>
      </c>
      <c r="M31" s="891" t="s">
        <v>804</v>
      </c>
      <c r="N31" s="891" t="s">
        <v>804</v>
      </c>
      <c r="P31" s="894"/>
      <c r="Q31" s="898" t="s">
        <v>252</v>
      </c>
      <c r="R31" s="896" t="s">
        <v>804</v>
      </c>
      <c r="S31" s="896" t="s">
        <v>804</v>
      </c>
      <c r="V31" s="564"/>
      <c r="W31" s="124" t="s">
        <v>252</v>
      </c>
      <c r="X31" s="122">
        <v>104.4</v>
      </c>
      <c r="Y31" s="122">
        <v>100</v>
      </c>
      <c r="Z31" s="122">
        <v>107.7</v>
      </c>
      <c r="AA31" s="122"/>
      <c r="AB31" s="122"/>
      <c r="AC31" s="122"/>
      <c r="AD31" s="388"/>
      <c r="AE31" s="564"/>
      <c r="AF31" s="124" t="s">
        <v>252</v>
      </c>
      <c r="AG31" s="122">
        <v>95</v>
      </c>
      <c r="AH31" s="122">
        <v>91.5</v>
      </c>
      <c r="AI31" s="122">
        <v>98.7</v>
      </c>
      <c r="AK31" s="564"/>
      <c r="AL31" s="124" t="s">
        <v>252</v>
      </c>
      <c r="AM31" s="122">
        <v>95.8</v>
      </c>
      <c r="AN31" s="122">
        <v>92.1</v>
      </c>
    </row>
    <row r="32" spans="1:40" ht="13">
      <c r="A32" s="884"/>
      <c r="B32" s="888" t="s">
        <v>253</v>
      </c>
      <c r="C32" s="886" t="s">
        <v>804</v>
      </c>
      <c r="D32" s="886" t="s">
        <v>804</v>
      </c>
      <c r="E32" s="886" t="s">
        <v>804</v>
      </c>
      <c r="F32" s="122"/>
      <c r="G32" s="122"/>
      <c r="H32" s="122"/>
      <c r="I32" s="388"/>
      <c r="J32" s="889"/>
      <c r="K32" s="893" t="s">
        <v>253</v>
      </c>
      <c r="L32" s="891" t="s">
        <v>804</v>
      </c>
      <c r="M32" s="891" t="s">
        <v>804</v>
      </c>
      <c r="N32" s="891" t="s">
        <v>804</v>
      </c>
      <c r="P32" s="894"/>
      <c r="Q32" s="898" t="s">
        <v>253</v>
      </c>
      <c r="R32" s="896" t="s">
        <v>804</v>
      </c>
      <c r="S32" s="896" t="s">
        <v>804</v>
      </c>
      <c r="V32" s="564"/>
      <c r="W32" s="124" t="s">
        <v>253</v>
      </c>
      <c r="X32" s="122">
        <v>105.5</v>
      </c>
      <c r="Y32" s="122">
        <v>97.5</v>
      </c>
      <c r="Z32" s="122">
        <v>111.7</v>
      </c>
      <c r="AA32" s="122"/>
      <c r="AB32" s="122"/>
      <c r="AC32" s="122"/>
      <c r="AD32" s="388"/>
      <c r="AE32" s="564"/>
      <c r="AF32" s="124" t="s">
        <v>253</v>
      </c>
      <c r="AG32" s="122">
        <v>95.8</v>
      </c>
      <c r="AH32" s="122">
        <v>91.4</v>
      </c>
      <c r="AI32" s="122">
        <v>100.4</v>
      </c>
      <c r="AK32" s="564"/>
      <c r="AL32" s="124" t="s">
        <v>253</v>
      </c>
      <c r="AM32" s="122">
        <v>102.1</v>
      </c>
      <c r="AN32" s="122">
        <v>91.3</v>
      </c>
    </row>
    <row r="33" spans="1:40" ht="13">
      <c r="A33" s="884"/>
      <c r="B33" s="888" t="s">
        <v>254</v>
      </c>
      <c r="C33" s="886" t="s">
        <v>804</v>
      </c>
      <c r="D33" s="886" t="s">
        <v>804</v>
      </c>
      <c r="E33" s="886" t="s">
        <v>804</v>
      </c>
      <c r="F33" s="122"/>
      <c r="G33" s="122"/>
      <c r="H33" s="122"/>
      <c r="I33" s="388"/>
      <c r="J33" s="889"/>
      <c r="K33" s="893" t="s">
        <v>254</v>
      </c>
      <c r="L33" s="891" t="s">
        <v>804</v>
      </c>
      <c r="M33" s="891" t="s">
        <v>804</v>
      </c>
      <c r="N33" s="891" t="s">
        <v>804</v>
      </c>
      <c r="P33" s="894"/>
      <c r="Q33" s="898" t="s">
        <v>254</v>
      </c>
      <c r="R33" s="896" t="s">
        <v>804</v>
      </c>
      <c r="S33" s="896" t="s">
        <v>804</v>
      </c>
      <c r="V33" s="564"/>
      <c r="W33" s="124" t="s">
        <v>254</v>
      </c>
      <c r="X33" s="122">
        <v>110.7</v>
      </c>
      <c r="Y33" s="122">
        <v>107.5</v>
      </c>
      <c r="Z33" s="122">
        <v>113.2</v>
      </c>
      <c r="AA33" s="122"/>
      <c r="AB33" s="122"/>
      <c r="AC33" s="122"/>
      <c r="AD33" s="388"/>
      <c r="AE33" s="564"/>
      <c r="AF33" s="124" t="s">
        <v>254</v>
      </c>
      <c r="AG33" s="122">
        <v>96.1</v>
      </c>
      <c r="AH33" s="122">
        <v>92.1</v>
      </c>
      <c r="AI33" s="122">
        <v>100.2</v>
      </c>
      <c r="AK33" s="564"/>
      <c r="AL33" s="124" t="s">
        <v>254</v>
      </c>
      <c r="AM33" s="122">
        <v>92.4</v>
      </c>
      <c r="AN33" s="122">
        <v>91.4</v>
      </c>
    </row>
    <row r="34" spans="1:40" ht="13">
      <c r="A34" s="885" t="s">
        <v>122</v>
      </c>
      <c r="B34" s="884"/>
      <c r="C34" s="884"/>
      <c r="D34" s="884"/>
      <c r="E34" s="884"/>
      <c r="F34" s="383"/>
      <c r="G34" s="383"/>
      <c r="H34" s="383"/>
      <c r="I34" s="388"/>
      <c r="J34" s="890" t="s">
        <v>122</v>
      </c>
      <c r="K34" s="889"/>
      <c r="L34" s="889"/>
      <c r="M34" s="889"/>
      <c r="N34" s="889"/>
      <c r="P34" s="895" t="s">
        <v>122</v>
      </c>
      <c r="Q34" s="894"/>
      <c r="R34" s="894"/>
      <c r="S34" s="894"/>
      <c r="V34" s="121" t="s">
        <v>122</v>
      </c>
      <c r="W34" s="564"/>
      <c r="X34" s="564"/>
      <c r="Y34" s="564"/>
      <c r="Z34" s="564"/>
      <c r="AA34" s="564"/>
      <c r="AB34" s="564"/>
      <c r="AC34" s="564"/>
      <c r="AD34" s="388"/>
      <c r="AE34" s="121" t="s">
        <v>122</v>
      </c>
      <c r="AF34" s="564"/>
      <c r="AG34" s="564"/>
      <c r="AH34" s="564"/>
      <c r="AI34" s="564"/>
      <c r="AK34" s="121" t="s">
        <v>122</v>
      </c>
      <c r="AL34" s="564"/>
      <c r="AM34" s="564"/>
      <c r="AN34" s="564"/>
    </row>
    <row r="35" spans="1:40" ht="13">
      <c r="A35" s="882"/>
      <c r="B35" s="820"/>
      <c r="C35" s="818"/>
      <c r="D35" s="818"/>
      <c r="E35" s="818"/>
      <c r="F35" s="24"/>
      <c r="G35" s="24"/>
      <c r="H35" s="24"/>
      <c r="I35" s="388"/>
      <c r="J35" s="884"/>
      <c r="K35" s="820"/>
      <c r="L35" s="818"/>
      <c r="M35" s="818"/>
      <c r="N35" s="818"/>
      <c r="P35" s="889"/>
      <c r="Q35" s="820"/>
      <c r="R35" s="818"/>
      <c r="S35" s="818"/>
      <c r="V35" s="564"/>
      <c r="W35" s="124"/>
      <c r="X35" s="122"/>
      <c r="Y35" s="122"/>
      <c r="Z35" s="122"/>
      <c r="AA35" s="24"/>
      <c r="AB35" s="24"/>
      <c r="AC35" s="24"/>
      <c r="AD35" s="388"/>
      <c r="AE35" s="564"/>
      <c r="AF35" s="124"/>
      <c r="AG35" s="122"/>
      <c r="AH35" s="122"/>
      <c r="AI35" s="122"/>
      <c r="AK35" s="564"/>
      <c r="AL35" s="124"/>
      <c r="AM35" s="122"/>
      <c r="AN35" s="122"/>
    </row>
    <row r="36" spans="1:40" ht="13">
      <c r="A36" s="887" t="s">
        <v>849</v>
      </c>
      <c r="B36" s="884"/>
      <c r="C36" s="884"/>
      <c r="D36" s="884"/>
      <c r="E36" s="884"/>
      <c r="F36" s="383"/>
      <c r="G36" s="383"/>
      <c r="H36" s="383"/>
      <c r="I36" s="388"/>
      <c r="J36" s="892" t="s">
        <v>850</v>
      </c>
      <c r="K36" s="889"/>
      <c r="L36" s="889"/>
      <c r="M36" s="889"/>
      <c r="N36" s="889"/>
      <c r="P36" s="897" t="s">
        <v>851</v>
      </c>
      <c r="Q36" s="820"/>
      <c r="R36" s="818"/>
      <c r="S36" s="818"/>
      <c r="V36" s="123" t="s">
        <v>703</v>
      </c>
      <c r="W36" s="564"/>
      <c r="X36" s="564"/>
      <c r="Y36" s="564"/>
      <c r="Z36" s="564"/>
      <c r="AA36" s="564"/>
      <c r="AB36" s="564"/>
      <c r="AC36" s="564"/>
      <c r="AD36" s="388"/>
      <c r="AE36" s="123" t="s">
        <v>704</v>
      </c>
      <c r="AF36" s="564"/>
      <c r="AG36" s="564"/>
      <c r="AH36" s="564"/>
      <c r="AI36" s="564"/>
      <c r="AK36" s="123" t="s">
        <v>705</v>
      </c>
      <c r="AL36" s="124"/>
      <c r="AM36" s="122"/>
      <c r="AN36" s="122"/>
    </row>
    <row r="37" spans="1:40" ht="12.75" customHeight="1">
      <c r="A37" s="816"/>
      <c r="B37" s="821"/>
      <c r="C37" s="818"/>
      <c r="D37" s="818"/>
      <c r="E37" s="818"/>
      <c r="I37" s="388"/>
      <c r="J37" s="812"/>
      <c r="K37" s="821"/>
      <c r="L37" s="814"/>
      <c r="M37" s="814"/>
      <c r="N37" s="814"/>
      <c r="P37" s="808"/>
      <c r="Q37" s="821"/>
      <c r="R37" s="810"/>
      <c r="S37" s="810"/>
    </row>
    <row r="38" spans="1:40" ht="13">
      <c r="A38" s="816"/>
      <c r="B38" s="821"/>
      <c r="C38" s="818"/>
      <c r="D38" s="818"/>
      <c r="E38" s="818"/>
      <c r="I38" s="388"/>
      <c r="J38" s="812"/>
      <c r="K38" s="821"/>
      <c r="L38" s="814"/>
      <c r="M38" s="814"/>
      <c r="N38" s="814"/>
      <c r="P38" s="808"/>
      <c r="Q38" s="821"/>
      <c r="R38" s="810"/>
      <c r="S38" s="810"/>
    </row>
    <row r="39" spans="1:40" ht="13">
      <c r="A39" s="816"/>
      <c r="B39" s="821"/>
      <c r="C39" s="818"/>
      <c r="D39" s="818"/>
      <c r="E39" s="818"/>
      <c r="I39" s="388"/>
      <c r="J39" s="812"/>
      <c r="K39" s="821"/>
      <c r="L39" s="814"/>
      <c r="M39" s="814"/>
      <c r="N39" s="814"/>
      <c r="P39" s="808"/>
      <c r="Q39" s="821"/>
      <c r="R39" s="810"/>
      <c r="S39" s="810"/>
    </row>
    <row r="40" spans="1:40" ht="13">
      <c r="A40" s="816"/>
      <c r="B40" s="821"/>
      <c r="C40" s="818"/>
      <c r="D40" s="818"/>
      <c r="E40" s="818"/>
      <c r="I40" s="388"/>
      <c r="J40" s="812"/>
      <c r="K40" s="821"/>
      <c r="L40" s="814"/>
      <c r="M40" s="814"/>
      <c r="N40" s="814"/>
      <c r="P40" s="808"/>
      <c r="Q40" s="821"/>
      <c r="R40" s="810"/>
      <c r="S40" s="810"/>
    </row>
    <row r="41" spans="1:40" ht="13">
      <c r="A41" s="816"/>
      <c r="B41" s="821"/>
      <c r="C41" s="818"/>
      <c r="D41" s="818"/>
      <c r="E41" s="818"/>
      <c r="I41" s="388"/>
      <c r="J41" s="812"/>
      <c r="K41" s="821"/>
      <c r="L41" s="814"/>
      <c r="M41" s="814"/>
      <c r="N41" s="814"/>
      <c r="P41" s="808"/>
      <c r="Q41" s="821"/>
      <c r="R41" s="810"/>
      <c r="S41" s="810"/>
    </row>
    <row r="42" spans="1:40" ht="13">
      <c r="A42" s="816"/>
      <c r="B42" s="821"/>
      <c r="C42" s="818"/>
      <c r="D42" s="818"/>
      <c r="E42" s="818"/>
      <c r="I42" s="388"/>
      <c r="J42" s="812"/>
      <c r="K42" s="821"/>
      <c r="L42" s="814"/>
      <c r="M42" s="814"/>
      <c r="N42" s="814"/>
      <c r="P42" s="808"/>
      <c r="Q42" s="821"/>
      <c r="R42" s="810"/>
      <c r="S42" s="810"/>
    </row>
    <row r="43" spans="1:40" ht="13">
      <c r="A43" s="816"/>
      <c r="B43" s="821"/>
      <c r="C43" s="818"/>
      <c r="D43" s="818"/>
      <c r="E43" s="818"/>
      <c r="I43" s="388"/>
      <c r="J43" s="812"/>
      <c r="K43" s="821"/>
      <c r="L43" s="814"/>
      <c r="M43" s="814"/>
      <c r="N43" s="814"/>
      <c r="P43" s="808"/>
      <c r="Q43" s="821"/>
      <c r="R43" s="810"/>
      <c r="S43" s="810"/>
    </row>
    <row r="44" spans="1:40" ht="13">
      <c r="A44" s="816"/>
      <c r="B44" s="821"/>
      <c r="C44" s="818"/>
      <c r="D44" s="818"/>
      <c r="E44" s="818"/>
      <c r="I44" s="388"/>
      <c r="J44" s="812"/>
      <c r="K44" s="821"/>
      <c r="L44" s="814"/>
      <c r="M44" s="814"/>
      <c r="N44" s="814"/>
      <c r="P44" s="808"/>
      <c r="Q44" s="821"/>
      <c r="R44" s="810"/>
      <c r="S44" s="810"/>
    </row>
    <row r="45" spans="1:40" ht="13">
      <c r="A45" s="816"/>
      <c r="B45" s="821"/>
      <c r="C45" s="818"/>
      <c r="D45" s="818"/>
      <c r="E45" s="818"/>
      <c r="J45" s="812"/>
      <c r="K45" s="821"/>
      <c r="L45" s="814"/>
      <c r="M45" s="814"/>
      <c r="N45" s="814"/>
      <c r="P45" s="808"/>
      <c r="Q45" s="821"/>
      <c r="R45" s="810"/>
      <c r="S45" s="810"/>
    </row>
    <row r="46" spans="1:40" ht="13">
      <c r="A46" s="817"/>
      <c r="B46" s="816"/>
      <c r="C46" s="816"/>
      <c r="D46" s="816"/>
      <c r="E46" s="816"/>
      <c r="J46" s="813"/>
      <c r="K46" s="812"/>
      <c r="L46" s="812"/>
      <c r="M46" s="812"/>
      <c r="N46" s="812"/>
      <c r="P46" s="809"/>
      <c r="Q46" s="808"/>
      <c r="R46" s="808"/>
      <c r="S46" s="808"/>
    </row>
    <row r="47" spans="1:40">
      <c r="A47" s="778"/>
      <c r="B47" s="778"/>
      <c r="C47" s="778"/>
      <c r="D47" s="778"/>
      <c r="E47" s="778"/>
      <c r="J47" s="778"/>
      <c r="K47" s="778"/>
      <c r="L47" s="778"/>
      <c r="M47" s="778"/>
      <c r="N47" s="778"/>
      <c r="P47" s="762"/>
      <c r="Q47" s="762"/>
      <c r="R47" s="762"/>
      <c r="S47" s="762"/>
    </row>
    <row r="48" spans="1:40" ht="13">
      <c r="A48" s="819"/>
      <c r="B48" s="816"/>
      <c r="C48" s="816"/>
      <c r="D48" s="816"/>
      <c r="E48" s="816"/>
      <c r="J48" s="815"/>
      <c r="K48" s="812"/>
      <c r="L48" s="812"/>
      <c r="M48" s="812"/>
      <c r="N48" s="812"/>
      <c r="P48" s="811"/>
      <c r="Q48" s="808"/>
      <c r="R48" s="808"/>
      <c r="S48" s="808"/>
    </row>
    <row r="53" spans="1:16" ht="12.75" customHeight="1"/>
    <row r="54" spans="1:16" ht="12.75" customHeight="1"/>
    <row r="55" spans="1:16" ht="12.75" customHeight="1"/>
    <row r="56" spans="1:16" ht="13.5" customHeight="1"/>
    <row r="58" spans="1:16" ht="12.75" customHeight="1"/>
    <row r="59" spans="1:16" ht="12.75" customHeight="1">
      <c r="A59" s="27" t="s">
        <v>602</v>
      </c>
      <c r="J59" s="27" t="s">
        <v>603</v>
      </c>
      <c r="P59" s="27" t="s">
        <v>802</v>
      </c>
    </row>
    <row r="61" spans="1:16" ht="13.5" customHeight="1"/>
    <row r="62" spans="1:16" ht="12.75" customHeight="1">
      <c r="D62" s="656" t="s">
        <v>585</v>
      </c>
    </row>
    <row r="63" spans="1:16" ht="12.75" customHeight="1"/>
    <row r="64" spans="1:16" ht="12.75" customHeight="1"/>
  </sheetData>
  <mergeCells count="43">
    <mergeCell ref="V9:Z9"/>
    <mergeCell ref="AE9:AI9"/>
    <mergeCell ref="AK9:AN9"/>
    <mergeCell ref="AM5:AN5"/>
    <mergeCell ref="X6:Z6"/>
    <mergeCell ref="AG6:AI6"/>
    <mergeCell ref="X7:Z7"/>
    <mergeCell ref="AG7:AI7"/>
    <mergeCell ref="V5:W8"/>
    <mergeCell ref="X5:Z5"/>
    <mergeCell ref="AE5:AF8"/>
    <mergeCell ref="AG5:AI5"/>
    <mergeCell ref="AK5:AL6"/>
    <mergeCell ref="V3:Z3"/>
    <mergeCell ref="AE3:AI3"/>
    <mergeCell ref="AK3:AN3"/>
    <mergeCell ref="V4:Z4"/>
    <mergeCell ref="AE4:AI4"/>
    <mergeCell ref="AK4:AN4"/>
    <mergeCell ref="V1:Z1"/>
    <mergeCell ref="AE1:AI1"/>
    <mergeCell ref="AK1:AN1"/>
    <mergeCell ref="V2:Z2"/>
    <mergeCell ref="AE2:AI2"/>
    <mergeCell ref="AK2:AN2"/>
    <mergeCell ref="A9:E9"/>
    <mergeCell ref="A5:B8"/>
    <mergeCell ref="C5:E5"/>
    <mergeCell ref="C6:E6"/>
    <mergeCell ref="C7:E7"/>
    <mergeCell ref="J9:N9"/>
    <mergeCell ref="J5:K8"/>
    <mergeCell ref="L5:N5"/>
    <mergeCell ref="L6:N6"/>
    <mergeCell ref="L7:N7"/>
    <mergeCell ref="J1:N1"/>
    <mergeCell ref="J2:N2"/>
    <mergeCell ref="J3:N3"/>
    <mergeCell ref="J4:N4"/>
    <mergeCell ref="A1:E1"/>
    <mergeCell ref="A2:E2"/>
    <mergeCell ref="A3:E3"/>
    <mergeCell ref="A4:E4"/>
  </mergeCells>
  <hyperlinks>
    <hyperlink ref="A59" r:id="rId1" xr:uid="{00000000-0004-0000-1C00-000000000000}"/>
    <hyperlink ref="J59" r:id="rId2" xr:uid="{00000000-0004-0000-1C00-000001000000}"/>
    <hyperlink ref="P59" r:id="rId3" location="abreadcrumb" xr:uid="{00000000-0004-0000-1C00-000002000000}"/>
  </hyperlinks>
  <pageMargins left="0.7" right="0.7" top="0.78740157499999996" bottom="0.78740157499999996"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449"/>
  <sheetViews>
    <sheetView topLeftCell="A61" zoomScaleNormal="100" workbookViewId="0">
      <selection activeCell="J91" sqref="J91"/>
    </sheetView>
  </sheetViews>
  <sheetFormatPr baseColWidth="10" defaultRowHeight="12.5"/>
  <cols>
    <col min="9" max="9" width="12.54296875" bestFit="1" customWidth="1"/>
  </cols>
  <sheetData>
    <row r="1" spans="1:33" ht="14.5">
      <c r="A1" s="567" t="s">
        <v>623</v>
      </c>
      <c r="B1" s="567"/>
      <c r="C1" s="567"/>
      <c r="D1" s="567"/>
      <c r="E1" s="567"/>
      <c r="F1" s="567"/>
      <c r="G1" s="567"/>
      <c r="O1" s="655" t="s">
        <v>720</v>
      </c>
      <c r="P1" s="655"/>
      <c r="Q1" s="655"/>
      <c r="R1" s="655"/>
      <c r="S1" s="655"/>
      <c r="T1" s="655"/>
      <c r="U1" s="655"/>
      <c r="V1" s="655"/>
      <c r="AA1" s="778" t="s">
        <v>827</v>
      </c>
      <c r="AB1" s="778"/>
      <c r="AC1" s="778"/>
      <c r="AD1" s="778"/>
      <c r="AE1" s="778"/>
      <c r="AF1" s="778"/>
      <c r="AG1" s="778"/>
    </row>
    <row r="2" spans="1:33" ht="14.5">
      <c r="A2" s="567" t="s">
        <v>29</v>
      </c>
      <c r="B2" s="567" t="s">
        <v>662</v>
      </c>
      <c r="C2" s="567"/>
      <c r="D2" s="567" t="s">
        <v>145</v>
      </c>
      <c r="E2" s="567"/>
      <c r="F2" s="567"/>
      <c r="G2" s="567"/>
      <c r="I2" s="27" t="s">
        <v>291</v>
      </c>
      <c r="O2" s="655" t="s">
        <v>29</v>
      </c>
      <c r="P2" s="655" t="s">
        <v>662</v>
      </c>
      <c r="Q2" s="655"/>
      <c r="R2" s="655" t="s">
        <v>145</v>
      </c>
      <c r="S2" s="655"/>
      <c r="T2" s="655"/>
      <c r="U2" s="655"/>
      <c r="V2" s="655"/>
      <c r="AA2" s="778" t="s">
        <v>29</v>
      </c>
      <c r="AB2" s="778" t="s">
        <v>662</v>
      </c>
      <c r="AC2" s="778"/>
      <c r="AD2" s="778" t="s">
        <v>145</v>
      </c>
      <c r="AE2" s="778"/>
      <c r="AF2" s="778"/>
      <c r="AG2" s="778"/>
    </row>
    <row r="3" spans="1:33" ht="14.5">
      <c r="A3" s="567"/>
      <c r="B3" s="567"/>
      <c r="C3" s="567"/>
      <c r="D3" s="567" t="s">
        <v>270</v>
      </c>
      <c r="E3" s="567"/>
      <c r="F3" s="567" t="s">
        <v>271</v>
      </c>
      <c r="G3" s="567"/>
      <c r="I3" s="24" t="s">
        <v>668</v>
      </c>
      <c r="O3" s="655"/>
      <c r="P3" s="655"/>
      <c r="Q3" s="655"/>
      <c r="R3" s="655" t="s">
        <v>270</v>
      </c>
      <c r="S3" s="655"/>
      <c r="T3" s="655" t="s">
        <v>271</v>
      </c>
      <c r="U3" s="655"/>
      <c r="V3" s="655"/>
      <c r="W3" s="573" t="s">
        <v>749</v>
      </c>
      <c r="AA3" s="778"/>
      <c r="AB3" s="778"/>
      <c r="AC3" s="778"/>
      <c r="AD3" s="778" t="s">
        <v>270</v>
      </c>
      <c r="AE3" s="778"/>
      <c r="AF3" s="778" t="s">
        <v>271</v>
      </c>
      <c r="AG3" s="778"/>
    </row>
    <row r="4" spans="1:33" ht="14.5">
      <c r="A4" s="567"/>
      <c r="B4" s="567" t="s">
        <v>272</v>
      </c>
      <c r="C4" s="567" t="s">
        <v>708</v>
      </c>
      <c r="D4" s="567" t="s">
        <v>272</v>
      </c>
      <c r="E4" s="567" t="s">
        <v>708</v>
      </c>
      <c r="F4" s="567" t="s">
        <v>272</v>
      </c>
      <c r="G4" s="567" t="s">
        <v>708</v>
      </c>
      <c r="I4">
        <f>(SUM(EZH_BW!F7:F13)/SUM(EZH_BW!F20:F26)-1)*100</f>
        <v>-1.4115092290988063</v>
      </c>
      <c r="O4" s="655"/>
      <c r="P4" s="655" t="s">
        <v>272</v>
      </c>
      <c r="Q4" s="655" t="s">
        <v>708</v>
      </c>
      <c r="R4" s="655" t="s">
        <v>272</v>
      </c>
      <c r="S4" s="655" t="s">
        <v>708</v>
      </c>
      <c r="T4" s="655" t="s">
        <v>272</v>
      </c>
      <c r="U4" s="655" t="s">
        <v>708</v>
      </c>
      <c r="V4" s="655"/>
      <c r="W4">
        <f>(SUM(EZH_BW!T7:T8)/SUM(EZH_BW!T20:T21)-1)*100</f>
        <v>15.678214914856126</v>
      </c>
      <c r="AA4" s="778"/>
      <c r="AB4" s="778" t="s">
        <v>272</v>
      </c>
      <c r="AC4" s="778" t="s">
        <v>708</v>
      </c>
      <c r="AD4" s="778" t="s">
        <v>272</v>
      </c>
      <c r="AE4" s="778" t="s">
        <v>708</v>
      </c>
      <c r="AF4" s="778" t="s">
        <v>272</v>
      </c>
      <c r="AG4" s="778" t="s">
        <v>708</v>
      </c>
    </row>
    <row r="5" spans="1:33" ht="14.5">
      <c r="A5" s="567"/>
      <c r="B5" s="567" t="s">
        <v>273</v>
      </c>
      <c r="C5" s="567"/>
      <c r="D5" s="567"/>
      <c r="E5" s="567"/>
      <c r="F5" s="567"/>
      <c r="G5" s="567"/>
      <c r="O5" s="655"/>
      <c r="P5" s="655" t="s">
        <v>273</v>
      </c>
      <c r="Q5" s="655"/>
      <c r="R5" s="655"/>
      <c r="S5" s="655"/>
      <c r="T5" s="655"/>
      <c r="U5" s="655"/>
      <c r="V5" s="655"/>
      <c r="W5" s="573" t="s">
        <v>759</v>
      </c>
      <c r="AA5" s="778"/>
      <c r="AB5" s="778" t="s">
        <v>273</v>
      </c>
      <c r="AC5" s="778"/>
      <c r="AD5" s="778"/>
      <c r="AE5" s="778"/>
      <c r="AF5" s="778"/>
      <c r="AG5" s="778"/>
    </row>
    <row r="6" spans="1:33" ht="12.65" customHeight="1">
      <c r="A6" s="567">
        <v>2021</v>
      </c>
      <c r="B6" s="567">
        <v>104.7</v>
      </c>
      <c r="C6" s="567">
        <v>0.1</v>
      </c>
      <c r="D6" s="567">
        <v>114.5</v>
      </c>
      <c r="E6" s="567">
        <v>0.6</v>
      </c>
      <c r="F6" s="567">
        <v>106.6</v>
      </c>
      <c r="G6" s="567">
        <v>-1.8</v>
      </c>
      <c r="O6" s="749">
        <v>2022</v>
      </c>
      <c r="P6" s="749">
        <v>105.9</v>
      </c>
      <c r="Q6" s="749">
        <v>1.1000000000000001</v>
      </c>
      <c r="R6" s="749">
        <v>125.2</v>
      </c>
      <c r="S6" s="749">
        <v>9.3000000000000007</v>
      </c>
      <c r="T6" s="749">
        <v>106.6</v>
      </c>
      <c r="U6" s="749">
        <v>0</v>
      </c>
      <c r="V6" s="655"/>
      <c r="W6">
        <f>(SUM(EZH_BW!T7:T9)/SUM(EZH_BW!T20:T22)-1)*100</f>
        <v>8.2867132867132867</v>
      </c>
      <c r="AA6" s="778">
        <v>2023</v>
      </c>
      <c r="AB6" s="778" t="s">
        <v>166</v>
      </c>
      <c r="AC6" s="778" t="s">
        <v>166</v>
      </c>
      <c r="AD6" s="778" t="s">
        <v>166</v>
      </c>
      <c r="AE6" s="778" t="s">
        <v>166</v>
      </c>
      <c r="AF6" s="778" t="s">
        <v>166</v>
      </c>
      <c r="AG6" s="778" t="s">
        <v>166</v>
      </c>
    </row>
    <row r="7" spans="1:33" ht="12.65" customHeight="1">
      <c r="A7" s="567" t="s">
        <v>274</v>
      </c>
      <c r="B7" s="567">
        <v>104.7</v>
      </c>
      <c r="C7" s="567">
        <v>1.5</v>
      </c>
      <c r="D7" s="567">
        <v>90.1</v>
      </c>
      <c r="E7" s="567">
        <v>-12.4</v>
      </c>
      <c r="F7" s="567">
        <v>85.3</v>
      </c>
      <c r="G7" s="567">
        <v>-13.8</v>
      </c>
      <c r="O7" s="749" t="s">
        <v>274</v>
      </c>
      <c r="P7" s="749">
        <v>106</v>
      </c>
      <c r="Q7" s="749">
        <v>1.4</v>
      </c>
      <c r="R7" s="749">
        <v>107.8</v>
      </c>
      <c r="S7" s="749">
        <v>22.5</v>
      </c>
      <c r="T7" s="749">
        <v>98.4</v>
      </c>
      <c r="U7" s="749">
        <v>18</v>
      </c>
      <c r="V7" s="655"/>
      <c r="AA7" s="778" t="s">
        <v>274</v>
      </c>
      <c r="AB7" s="778">
        <v>107.1</v>
      </c>
      <c r="AC7" s="778">
        <v>1</v>
      </c>
      <c r="AD7" s="778">
        <v>114</v>
      </c>
      <c r="AE7" s="778">
        <v>5.8</v>
      </c>
      <c r="AF7" s="778">
        <v>93.7</v>
      </c>
      <c r="AG7" s="778">
        <v>-4.8</v>
      </c>
    </row>
    <row r="8" spans="1:33" ht="14.5">
      <c r="A8" s="567" t="s">
        <v>275</v>
      </c>
      <c r="B8" s="567">
        <v>103.6</v>
      </c>
      <c r="C8" s="567">
        <v>0.8</v>
      </c>
      <c r="D8" s="567">
        <v>94.6</v>
      </c>
      <c r="E8" s="567">
        <v>-9.5</v>
      </c>
      <c r="F8" s="567">
        <v>89.1</v>
      </c>
      <c r="G8" s="567">
        <v>-10.9</v>
      </c>
      <c r="O8" s="749" t="s">
        <v>275</v>
      </c>
      <c r="P8" s="749">
        <v>105.3</v>
      </c>
      <c r="Q8" s="749">
        <v>1.5</v>
      </c>
      <c r="R8" s="749">
        <v>109.1</v>
      </c>
      <c r="S8" s="749">
        <v>18.2</v>
      </c>
      <c r="T8" s="749">
        <v>98.6</v>
      </c>
      <c r="U8" s="749">
        <v>13.5</v>
      </c>
      <c r="V8" s="655"/>
      <c r="W8" s="573" t="s">
        <v>764</v>
      </c>
      <c r="AA8" s="778" t="s">
        <v>275</v>
      </c>
      <c r="AB8" s="778" t="s">
        <v>166</v>
      </c>
      <c r="AC8" s="778" t="s">
        <v>166</v>
      </c>
      <c r="AD8" s="778" t="s">
        <v>166</v>
      </c>
      <c r="AE8" s="778" t="s">
        <v>166</v>
      </c>
      <c r="AF8" s="778" t="s">
        <v>166</v>
      </c>
      <c r="AG8" s="778" t="s">
        <v>166</v>
      </c>
    </row>
    <row r="9" spans="1:33" ht="14.5">
      <c r="A9" s="567" t="s">
        <v>276</v>
      </c>
      <c r="B9" s="567">
        <v>103.6</v>
      </c>
      <c r="C9" s="567">
        <v>0.5</v>
      </c>
      <c r="D9" s="567">
        <v>123.1</v>
      </c>
      <c r="E9" s="567">
        <v>11.3</v>
      </c>
      <c r="F9" s="567">
        <v>115.9</v>
      </c>
      <c r="G9" s="567">
        <v>9.8000000000000007</v>
      </c>
      <c r="O9" s="749" t="s">
        <v>276</v>
      </c>
      <c r="P9" s="749">
        <v>104.4</v>
      </c>
      <c r="Q9" s="749">
        <v>0.7</v>
      </c>
      <c r="R9" s="749">
        <v>128.4</v>
      </c>
      <c r="S9" s="749">
        <v>4.5</v>
      </c>
      <c r="T9" s="749">
        <v>112.7</v>
      </c>
      <c r="U9" s="749">
        <v>-2.6</v>
      </c>
      <c r="V9" s="655"/>
      <c r="W9">
        <f>(SUM(EZH_BW!T7:T10)/SUM(EZH_BW!T20:T23)-1)*100</f>
        <v>8.1806451612903111</v>
      </c>
      <c r="AA9" s="778" t="s">
        <v>276</v>
      </c>
      <c r="AB9" s="778" t="s">
        <v>166</v>
      </c>
      <c r="AC9" s="778" t="s">
        <v>166</v>
      </c>
      <c r="AD9" s="778" t="s">
        <v>166</v>
      </c>
      <c r="AE9" s="778" t="s">
        <v>166</v>
      </c>
      <c r="AF9" s="778" t="s">
        <v>166</v>
      </c>
      <c r="AG9" s="778" t="s">
        <v>166</v>
      </c>
    </row>
    <row r="10" spans="1:33" ht="14.5">
      <c r="A10" s="567" t="s">
        <v>277</v>
      </c>
      <c r="B10" s="567">
        <v>103.7</v>
      </c>
      <c r="C10" s="567">
        <v>0.5</v>
      </c>
      <c r="D10" s="567">
        <v>109.9</v>
      </c>
      <c r="E10" s="567">
        <v>3.4</v>
      </c>
      <c r="F10" s="567">
        <v>102.7</v>
      </c>
      <c r="G10" s="567">
        <v>1.7</v>
      </c>
      <c r="O10" s="749" t="s">
        <v>277</v>
      </c>
      <c r="P10" s="749">
        <v>104.5</v>
      </c>
      <c r="Q10" s="749">
        <v>0.9</v>
      </c>
      <c r="R10" s="749">
        <v>125.7</v>
      </c>
      <c r="S10" s="749">
        <v>15.9</v>
      </c>
      <c r="T10" s="749">
        <v>109.5</v>
      </c>
      <c r="U10" s="749">
        <v>7.9</v>
      </c>
      <c r="V10" s="655"/>
      <c r="AA10" s="778" t="s">
        <v>277</v>
      </c>
      <c r="AB10" s="778" t="s">
        <v>166</v>
      </c>
      <c r="AC10" s="778" t="s">
        <v>166</v>
      </c>
      <c r="AD10" s="778" t="s">
        <v>166</v>
      </c>
      <c r="AE10" s="778" t="s">
        <v>166</v>
      </c>
      <c r="AF10" s="778" t="s">
        <v>166</v>
      </c>
      <c r="AG10" s="778" t="s">
        <v>166</v>
      </c>
    </row>
    <row r="11" spans="1:33" ht="14.5">
      <c r="A11" s="567" t="s">
        <v>73</v>
      </c>
      <c r="B11" s="567">
        <v>104.1</v>
      </c>
      <c r="C11" s="567">
        <v>0.3</v>
      </c>
      <c r="D11" s="567">
        <v>113.3</v>
      </c>
      <c r="E11" s="567">
        <v>-1</v>
      </c>
      <c r="F11" s="567">
        <v>105.6</v>
      </c>
      <c r="G11" s="567">
        <v>-3.1</v>
      </c>
      <c r="O11" s="749" t="s">
        <v>73</v>
      </c>
      <c r="P11" s="749">
        <v>105</v>
      </c>
      <c r="Q11" s="749">
        <v>1</v>
      </c>
      <c r="R11" s="749">
        <v>128.30000000000001</v>
      </c>
      <c r="S11" s="749">
        <v>13.7</v>
      </c>
      <c r="T11" s="749">
        <v>109.9</v>
      </c>
      <c r="U11" s="749">
        <v>4.4000000000000004</v>
      </c>
      <c r="V11" s="655"/>
      <c r="W11" t="s">
        <v>769</v>
      </c>
      <c r="AA11" s="778" t="s">
        <v>73</v>
      </c>
      <c r="AB11" s="778" t="s">
        <v>166</v>
      </c>
      <c r="AC11" s="778" t="s">
        <v>166</v>
      </c>
      <c r="AD11" s="778" t="s">
        <v>166</v>
      </c>
      <c r="AE11" s="778" t="s">
        <v>166</v>
      </c>
      <c r="AF11" s="778" t="s">
        <v>166</v>
      </c>
      <c r="AG11" s="778" t="s">
        <v>166</v>
      </c>
    </row>
    <row r="12" spans="1:33" ht="14.5">
      <c r="A12" s="567" t="s">
        <v>278</v>
      </c>
      <c r="B12" s="567">
        <v>104.9</v>
      </c>
      <c r="C12" s="567">
        <v>0.7</v>
      </c>
      <c r="D12" s="567">
        <v>122.1</v>
      </c>
      <c r="E12" s="567">
        <v>8.1</v>
      </c>
      <c r="F12" s="567">
        <v>114.1</v>
      </c>
      <c r="G12" s="567">
        <v>5.8</v>
      </c>
      <c r="I12" s="49"/>
      <c r="O12" s="749" t="s">
        <v>278</v>
      </c>
      <c r="P12" s="749">
        <v>105.3</v>
      </c>
      <c r="Q12" s="749">
        <v>0.7</v>
      </c>
      <c r="R12" s="749">
        <v>121.1</v>
      </c>
      <c r="S12" s="749">
        <v>-1.3</v>
      </c>
      <c r="T12" s="749">
        <v>103</v>
      </c>
      <c r="U12" s="749">
        <v>-10.3</v>
      </c>
      <c r="V12" s="655"/>
      <c r="W12">
        <f>(SUM(EZH_BW!T7:T12)/SUM(EZH_BW!T20:T25)-1)*100</f>
        <v>4.0322580645161255</v>
      </c>
      <c r="AA12" s="778" t="s">
        <v>278</v>
      </c>
      <c r="AB12" s="778" t="s">
        <v>166</v>
      </c>
      <c r="AC12" s="778" t="s">
        <v>166</v>
      </c>
      <c r="AD12" s="778" t="s">
        <v>166</v>
      </c>
      <c r="AE12" s="778" t="s">
        <v>166</v>
      </c>
      <c r="AF12" s="778" t="s">
        <v>166</v>
      </c>
      <c r="AG12" s="778" t="s">
        <v>166</v>
      </c>
    </row>
    <row r="13" spans="1:33" ht="14.5">
      <c r="A13" s="567" t="s">
        <v>279</v>
      </c>
      <c r="B13" s="567">
        <v>104.7</v>
      </c>
      <c r="C13" s="567">
        <v>0.5</v>
      </c>
      <c r="D13" s="567">
        <v>121.8</v>
      </c>
      <c r="E13" s="567">
        <v>1.6</v>
      </c>
      <c r="F13" s="567">
        <v>113.7</v>
      </c>
      <c r="G13" s="567">
        <v>-0.6</v>
      </c>
      <c r="O13" s="749" t="s">
        <v>279</v>
      </c>
      <c r="P13" s="749">
        <v>105.4</v>
      </c>
      <c r="Q13" s="749">
        <v>0.9</v>
      </c>
      <c r="R13" s="749">
        <v>127.7</v>
      </c>
      <c r="S13" s="749">
        <v>5.5</v>
      </c>
      <c r="T13" s="749">
        <v>108</v>
      </c>
      <c r="U13" s="749">
        <v>-4.4000000000000004</v>
      </c>
      <c r="V13" s="655"/>
      <c r="AA13" s="778" t="s">
        <v>279</v>
      </c>
      <c r="AB13" s="778" t="s">
        <v>166</v>
      </c>
      <c r="AC13" s="778" t="s">
        <v>166</v>
      </c>
      <c r="AD13" s="778" t="s">
        <v>166</v>
      </c>
      <c r="AE13" s="778" t="s">
        <v>166</v>
      </c>
      <c r="AF13" s="778" t="s">
        <v>166</v>
      </c>
      <c r="AG13" s="778" t="s">
        <v>166</v>
      </c>
    </row>
    <row r="14" spans="1:33" ht="14.5">
      <c r="A14" s="567" t="s">
        <v>280</v>
      </c>
      <c r="B14" s="567">
        <v>105</v>
      </c>
      <c r="C14" s="567">
        <v>-0.1</v>
      </c>
      <c r="D14" s="567">
        <v>109.7</v>
      </c>
      <c r="E14" s="567">
        <v>-0.5</v>
      </c>
      <c r="F14" s="567">
        <v>102.5</v>
      </c>
      <c r="G14" s="567">
        <v>-2.7</v>
      </c>
      <c r="O14" s="749" t="s">
        <v>280</v>
      </c>
      <c r="P14" s="749">
        <v>105.7</v>
      </c>
      <c r="Q14" s="749">
        <v>0.9</v>
      </c>
      <c r="R14" s="749">
        <v>120.7</v>
      </c>
      <c r="S14" s="749">
        <v>9.9</v>
      </c>
      <c r="T14" s="749">
        <v>101.1</v>
      </c>
      <c r="U14" s="749">
        <v>-1.6</v>
      </c>
      <c r="V14" s="655"/>
      <c r="W14" s="579" t="s">
        <v>775</v>
      </c>
      <c r="AA14" s="778" t="s">
        <v>280</v>
      </c>
      <c r="AB14" s="778" t="s">
        <v>166</v>
      </c>
      <c r="AC14" s="778" t="s">
        <v>166</v>
      </c>
      <c r="AD14" s="778" t="s">
        <v>166</v>
      </c>
      <c r="AE14" s="778" t="s">
        <v>166</v>
      </c>
      <c r="AF14" s="778" t="s">
        <v>166</v>
      </c>
      <c r="AG14" s="778" t="s">
        <v>166</v>
      </c>
    </row>
    <row r="15" spans="1:33" ht="14.5">
      <c r="A15" s="567" t="s">
        <v>281</v>
      </c>
      <c r="B15" s="567">
        <v>105.2</v>
      </c>
      <c r="C15" s="567">
        <v>-0.4</v>
      </c>
      <c r="D15" s="567">
        <v>111.6</v>
      </c>
      <c r="E15" s="567">
        <v>-0.3</v>
      </c>
      <c r="F15" s="567">
        <v>103.5</v>
      </c>
      <c r="G15" s="567">
        <v>-2.8</v>
      </c>
      <c r="O15" s="749" t="s">
        <v>281</v>
      </c>
      <c r="P15" s="749">
        <v>106.5</v>
      </c>
      <c r="Q15" s="749">
        <v>1.3</v>
      </c>
      <c r="R15" s="749">
        <v>125.3</v>
      </c>
      <c r="S15" s="749">
        <v>11.8</v>
      </c>
      <c r="T15" s="749">
        <v>103.5</v>
      </c>
      <c r="U15" s="749">
        <v>-0.4</v>
      </c>
      <c r="V15" s="655"/>
      <c r="W15">
        <f>(SUM(EZH_BW!T7:T13)/SUM(EZH_BW!T20:T26)-1)*100</f>
        <v>2.7060782681099127</v>
      </c>
      <c r="AA15" s="778" t="s">
        <v>281</v>
      </c>
      <c r="AB15" s="778" t="s">
        <v>166</v>
      </c>
      <c r="AC15" s="778" t="s">
        <v>166</v>
      </c>
      <c r="AD15" s="778" t="s">
        <v>166</v>
      </c>
      <c r="AE15" s="778" t="s">
        <v>166</v>
      </c>
      <c r="AF15" s="778" t="s">
        <v>166</v>
      </c>
      <c r="AG15" s="778" t="s">
        <v>166</v>
      </c>
    </row>
    <row r="16" spans="1:33" ht="14.5">
      <c r="A16" s="567" t="s">
        <v>282</v>
      </c>
      <c r="B16" s="567">
        <v>105.5</v>
      </c>
      <c r="C16" s="567">
        <v>-0.6</v>
      </c>
      <c r="D16" s="567">
        <v>122</v>
      </c>
      <c r="E16" s="567">
        <v>-1.5</v>
      </c>
      <c r="F16" s="567">
        <v>112.3</v>
      </c>
      <c r="G16" s="567">
        <v>-4.3</v>
      </c>
      <c r="O16" s="749" t="s">
        <v>282</v>
      </c>
      <c r="P16" s="749">
        <v>107.1</v>
      </c>
      <c r="Q16" s="749">
        <v>1.7</v>
      </c>
      <c r="R16" s="749">
        <v>129.1</v>
      </c>
      <c r="S16" s="749">
        <v>5</v>
      </c>
      <c r="T16" s="749">
        <v>105.3</v>
      </c>
      <c r="U16" s="749">
        <v>-6.9</v>
      </c>
      <c r="V16" s="655"/>
      <c r="AA16" s="778" t="s">
        <v>282</v>
      </c>
      <c r="AB16" s="778" t="s">
        <v>166</v>
      </c>
      <c r="AC16" s="778" t="s">
        <v>166</v>
      </c>
      <c r="AD16" s="778" t="s">
        <v>166</v>
      </c>
      <c r="AE16" s="778" t="s">
        <v>166</v>
      </c>
      <c r="AF16" s="778" t="s">
        <v>166</v>
      </c>
      <c r="AG16" s="778" t="s">
        <v>166</v>
      </c>
    </row>
    <row r="17" spans="1:36" ht="14.5">
      <c r="A17" s="567" t="s">
        <v>283</v>
      </c>
      <c r="B17" s="567">
        <v>105.9</v>
      </c>
      <c r="C17" s="567">
        <v>-0.7</v>
      </c>
      <c r="D17" s="567">
        <v>124.3</v>
      </c>
      <c r="E17" s="567">
        <v>2.4</v>
      </c>
      <c r="F17" s="567">
        <v>114.3</v>
      </c>
      <c r="G17" s="567">
        <v>-1</v>
      </c>
      <c r="O17" s="749" t="s">
        <v>283</v>
      </c>
      <c r="P17" s="749">
        <v>107.7</v>
      </c>
      <c r="Q17" s="749">
        <v>1.4</v>
      </c>
      <c r="R17" s="749">
        <v>135.19999999999999</v>
      </c>
      <c r="S17" s="749">
        <v>6.8</v>
      </c>
      <c r="T17" s="749">
        <v>110.9</v>
      </c>
      <c r="U17" s="749">
        <v>-4.5999999999999996</v>
      </c>
      <c r="V17" s="655"/>
      <c r="W17" s="379" t="s">
        <v>778</v>
      </c>
      <c r="AA17" s="778" t="s">
        <v>283</v>
      </c>
      <c r="AB17" s="778" t="s">
        <v>166</v>
      </c>
      <c r="AC17" s="778" t="s">
        <v>166</v>
      </c>
      <c r="AD17" s="778" t="s">
        <v>166</v>
      </c>
      <c r="AE17" s="778" t="s">
        <v>166</v>
      </c>
      <c r="AF17" s="778" t="s">
        <v>166</v>
      </c>
      <c r="AG17" s="778" t="s">
        <v>166</v>
      </c>
      <c r="AH17" s="807" t="s">
        <v>829</v>
      </c>
    </row>
    <row r="18" spans="1:36" ht="14.5">
      <c r="A18" s="567" t="s">
        <v>284</v>
      </c>
      <c r="B18" s="567">
        <v>106</v>
      </c>
      <c r="C18" s="567">
        <v>-0.7</v>
      </c>
      <c r="D18" s="567">
        <v>130.80000000000001</v>
      </c>
      <c r="E18" s="567">
        <v>2.9</v>
      </c>
      <c r="F18" s="567">
        <v>120</v>
      </c>
      <c r="G18" s="567">
        <v>-0.7</v>
      </c>
      <c r="O18" s="749" t="s">
        <v>284</v>
      </c>
      <c r="P18" s="749">
        <v>107.8</v>
      </c>
      <c r="Q18" s="749">
        <v>1.3</v>
      </c>
      <c r="R18" s="749">
        <v>143.69999999999999</v>
      </c>
      <c r="S18" s="749">
        <v>7.1</v>
      </c>
      <c r="T18" s="749">
        <v>117.9</v>
      </c>
      <c r="U18" s="749">
        <v>-4.2</v>
      </c>
      <c r="V18" s="655"/>
      <c r="W18">
        <f>(SUM(EZH_BW!T7:T14)/SUM(EZH_BW!T20:T27)-1)*100</f>
        <v>2.1741770921899661</v>
      </c>
      <c r="AA18" s="778" t="s">
        <v>284</v>
      </c>
      <c r="AB18" s="778" t="s">
        <v>166</v>
      </c>
      <c r="AC18" s="778" t="s">
        <v>166</v>
      </c>
      <c r="AD18" s="778" t="s">
        <v>166</v>
      </c>
      <c r="AE18" s="778" t="s">
        <v>166</v>
      </c>
      <c r="AF18" s="778" t="s">
        <v>166</v>
      </c>
      <c r="AG18" s="778" t="s">
        <v>166</v>
      </c>
      <c r="AH18" t="s">
        <v>828</v>
      </c>
    </row>
    <row r="19" spans="1:36" ht="14.5">
      <c r="A19" s="567">
        <v>2020</v>
      </c>
      <c r="B19" s="567">
        <v>104.6</v>
      </c>
      <c r="C19" s="567">
        <v>0.8</v>
      </c>
      <c r="D19" s="567">
        <v>113.8</v>
      </c>
      <c r="E19" s="567">
        <v>3.3</v>
      </c>
      <c r="F19" s="567">
        <v>108.5</v>
      </c>
      <c r="G19" s="567">
        <v>2.2000000000000002</v>
      </c>
      <c r="O19" s="655">
        <v>2021</v>
      </c>
      <c r="P19" s="655">
        <v>104.7</v>
      </c>
      <c r="Q19" s="655">
        <v>0.1</v>
      </c>
      <c r="R19" s="655">
        <v>114.5</v>
      </c>
      <c r="S19" s="655">
        <v>0.6</v>
      </c>
      <c r="T19" s="807">
        <v>106.6</v>
      </c>
      <c r="U19" s="655">
        <v>-1.8</v>
      </c>
      <c r="V19" s="807">
        <f>SUM(T7:T18)/12</f>
        <v>106.56666666666668</v>
      </c>
      <c r="AA19" s="778">
        <v>2022</v>
      </c>
      <c r="AB19" s="778">
        <v>105.9</v>
      </c>
      <c r="AC19" s="778">
        <v>1.1000000000000001</v>
      </c>
      <c r="AD19" s="778">
        <v>125.2</v>
      </c>
      <c r="AE19" s="778">
        <v>9.3000000000000007</v>
      </c>
      <c r="AF19" s="778">
        <v>106.6</v>
      </c>
      <c r="AG19" s="778">
        <v>0</v>
      </c>
    </row>
    <row r="20" spans="1:36" ht="14.5">
      <c r="A20" s="567" t="s">
        <v>274</v>
      </c>
      <c r="B20" s="567">
        <v>103.2</v>
      </c>
      <c r="C20" s="567">
        <v>-0.2</v>
      </c>
      <c r="D20" s="567">
        <v>102.9</v>
      </c>
      <c r="E20" s="567">
        <v>2.5</v>
      </c>
      <c r="F20" s="567">
        <v>99</v>
      </c>
      <c r="G20" s="567">
        <v>1.1000000000000001</v>
      </c>
      <c r="O20" s="655" t="s">
        <v>274</v>
      </c>
      <c r="P20" s="655">
        <v>104.5</v>
      </c>
      <c r="Q20" s="655">
        <v>1.3</v>
      </c>
      <c r="R20" s="655">
        <v>88</v>
      </c>
      <c r="S20" s="655">
        <v>-14.5</v>
      </c>
      <c r="T20" s="655">
        <v>83.4</v>
      </c>
      <c r="U20" s="655">
        <v>-15.8</v>
      </c>
      <c r="V20" s="655"/>
      <c r="W20" t="s">
        <v>782</v>
      </c>
      <c r="AA20" s="778" t="s">
        <v>274</v>
      </c>
      <c r="AB20" s="778">
        <v>106</v>
      </c>
      <c r="AC20" s="778">
        <v>1.4</v>
      </c>
      <c r="AD20" s="778">
        <v>107.8</v>
      </c>
      <c r="AE20" s="778">
        <v>22.5</v>
      </c>
      <c r="AF20" s="778">
        <v>98.4</v>
      </c>
      <c r="AG20" s="778">
        <v>18</v>
      </c>
      <c r="AH20">
        <f>(AF20/(AG20/100+1))</f>
        <v>83.389830508474589</v>
      </c>
      <c r="AJ20">
        <f>(SUM(AH20:AH31)/12)</f>
        <v>106.63329083515583</v>
      </c>
    </row>
    <row r="21" spans="1:36" ht="14.5">
      <c r="A21" s="567" t="s">
        <v>275</v>
      </c>
      <c r="B21" s="567">
        <v>102.8</v>
      </c>
      <c r="C21" s="567">
        <v>0</v>
      </c>
      <c r="D21" s="567">
        <v>104.5</v>
      </c>
      <c r="E21" s="567">
        <v>7</v>
      </c>
      <c r="F21" s="567">
        <v>100</v>
      </c>
      <c r="G21" s="567">
        <v>5.7</v>
      </c>
      <c r="O21" s="655" t="s">
        <v>275</v>
      </c>
      <c r="P21" s="655">
        <v>103.7</v>
      </c>
      <c r="Q21" s="655">
        <v>0.9</v>
      </c>
      <c r="R21" s="655">
        <v>92.3</v>
      </c>
      <c r="S21" s="655">
        <v>-11.7</v>
      </c>
      <c r="T21" s="655">
        <v>86.9</v>
      </c>
      <c r="U21" s="655">
        <v>-13.1</v>
      </c>
      <c r="V21" s="655"/>
      <c r="W21">
        <f>(SUM(EZH_BW!T7:T15)/SUM(EZH_BW!T20:T28)-1)*100</f>
        <v>1.8874029335634201</v>
      </c>
      <c r="AA21" s="778" t="s">
        <v>275</v>
      </c>
      <c r="AB21" s="778">
        <v>105.3</v>
      </c>
      <c r="AC21" s="778">
        <v>1.5</v>
      </c>
      <c r="AD21" s="778">
        <v>109.1</v>
      </c>
      <c r="AE21" s="778">
        <v>18.2</v>
      </c>
      <c r="AF21" s="778">
        <v>98.6</v>
      </c>
      <c r="AG21" s="778">
        <v>13.5</v>
      </c>
      <c r="AH21" s="778">
        <f t="shared" ref="AH21:AH31" si="0">(AF21/(AG21/100+1))</f>
        <v>86.872246696035234</v>
      </c>
    </row>
    <row r="22" spans="1:36" ht="14.5">
      <c r="A22" s="567" t="s">
        <v>276</v>
      </c>
      <c r="B22" s="567">
        <v>103.1</v>
      </c>
      <c r="C22" s="567">
        <v>0.1</v>
      </c>
      <c r="D22" s="567">
        <v>110.6</v>
      </c>
      <c r="E22" s="567">
        <v>0</v>
      </c>
      <c r="F22" s="567">
        <v>105.6</v>
      </c>
      <c r="G22" s="567">
        <v>-1.2</v>
      </c>
      <c r="O22" s="655" t="s">
        <v>276</v>
      </c>
      <c r="P22" s="655">
        <v>103.7</v>
      </c>
      <c r="Q22" s="655">
        <v>0.6</v>
      </c>
      <c r="R22" s="655">
        <v>122.9</v>
      </c>
      <c r="S22" s="655">
        <v>11.1</v>
      </c>
      <c r="T22" s="655">
        <v>115.7</v>
      </c>
      <c r="U22" s="655">
        <v>9.6</v>
      </c>
      <c r="V22" s="655"/>
      <c r="AA22" s="778" t="s">
        <v>276</v>
      </c>
      <c r="AB22" s="778">
        <v>104.4</v>
      </c>
      <c r="AC22" s="778">
        <v>0.7</v>
      </c>
      <c r="AD22" s="778">
        <v>128.4</v>
      </c>
      <c r="AE22" s="778">
        <v>4.5</v>
      </c>
      <c r="AF22" s="778">
        <v>112.7</v>
      </c>
      <c r="AG22" s="778">
        <v>-2.6</v>
      </c>
      <c r="AH22" s="778">
        <f t="shared" si="0"/>
        <v>115.70841889117044</v>
      </c>
    </row>
    <row r="23" spans="1:36" ht="14.5">
      <c r="A23" s="567" t="s">
        <v>277</v>
      </c>
      <c r="B23" s="567">
        <v>103.2</v>
      </c>
      <c r="C23" s="567">
        <v>-0.3</v>
      </c>
      <c r="D23" s="567">
        <v>106.3</v>
      </c>
      <c r="E23" s="567">
        <v>-7</v>
      </c>
      <c r="F23" s="567">
        <v>101</v>
      </c>
      <c r="G23" s="567">
        <v>-8</v>
      </c>
      <c r="O23" s="655" t="s">
        <v>277</v>
      </c>
      <c r="P23" s="655">
        <v>103.6</v>
      </c>
      <c r="Q23" s="655">
        <v>0.4</v>
      </c>
      <c r="R23" s="655">
        <v>108.5</v>
      </c>
      <c r="S23" s="655">
        <v>2.1</v>
      </c>
      <c r="T23" s="655">
        <v>101.5</v>
      </c>
      <c r="U23" s="655">
        <v>0.5</v>
      </c>
      <c r="V23" s="655"/>
      <c r="W23" s="579" t="s">
        <v>787</v>
      </c>
      <c r="AA23" s="778" t="s">
        <v>277</v>
      </c>
      <c r="AB23" s="778">
        <v>104.5</v>
      </c>
      <c r="AC23" s="778">
        <v>0.9</v>
      </c>
      <c r="AD23" s="778">
        <v>125.7</v>
      </c>
      <c r="AE23" s="778">
        <v>15.9</v>
      </c>
      <c r="AF23" s="778">
        <v>109.5</v>
      </c>
      <c r="AG23" s="778">
        <v>7.9</v>
      </c>
      <c r="AH23" s="778">
        <f t="shared" si="0"/>
        <v>101.4828544949027</v>
      </c>
    </row>
    <row r="24" spans="1:36" ht="14.5">
      <c r="A24" s="567" t="s">
        <v>73</v>
      </c>
      <c r="B24" s="567">
        <v>103.8</v>
      </c>
      <c r="C24" s="567">
        <v>0.3</v>
      </c>
      <c r="D24" s="567">
        <v>114.4</v>
      </c>
      <c r="E24" s="567">
        <v>2</v>
      </c>
      <c r="F24" s="567">
        <v>109</v>
      </c>
      <c r="G24" s="567">
        <v>1.4</v>
      </c>
      <c r="O24" s="655" t="s">
        <v>73</v>
      </c>
      <c r="P24" s="655">
        <v>104</v>
      </c>
      <c r="Q24" s="655">
        <v>0.2</v>
      </c>
      <c r="R24" s="655">
        <v>112.8</v>
      </c>
      <c r="S24" s="655">
        <v>-1.4</v>
      </c>
      <c r="T24" s="655">
        <v>105.3</v>
      </c>
      <c r="U24" s="655">
        <v>-3.4</v>
      </c>
      <c r="V24" s="655"/>
      <c r="W24">
        <f>(SUM(EZH_BW!T7:T16)/SUM(EZH_BW!T20:T29)-1)*100</f>
        <v>0.93242333942131772</v>
      </c>
      <c r="AA24" s="778" t="s">
        <v>73</v>
      </c>
      <c r="AB24" s="778">
        <v>105</v>
      </c>
      <c r="AC24" s="778">
        <v>1</v>
      </c>
      <c r="AD24" s="778">
        <v>128.30000000000001</v>
      </c>
      <c r="AE24" s="778">
        <v>13.7</v>
      </c>
      <c r="AF24" s="778">
        <v>109.9</v>
      </c>
      <c r="AG24" s="778">
        <v>4.4000000000000004</v>
      </c>
      <c r="AH24" s="778">
        <f t="shared" si="0"/>
        <v>105.26819923371647</v>
      </c>
    </row>
    <row r="25" spans="1:36" ht="14.5">
      <c r="A25" s="567" t="s">
        <v>278</v>
      </c>
      <c r="B25" s="567">
        <v>104.2</v>
      </c>
      <c r="C25" s="567">
        <v>0.8</v>
      </c>
      <c r="D25" s="567">
        <v>112.9</v>
      </c>
      <c r="E25" s="567">
        <v>6.5</v>
      </c>
      <c r="F25" s="567">
        <v>107.8</v>
      </c>
      <c r="G25" s="567">
        <v>5.7</v>
      </c>
      <c r="O25" s="655" t="s">
        <v>278</v>
      </c>
      <c r="P25" s="655">
        <v>104.6</v>
      </c>
      <c r="Q25" s="655">
        <v>0.4</v>
      </c>
      <c r="R25" s="655">
        <v>122.7</v>
      </c>
      <c r="S25" s="655">
        <v>8.6999999999999993</v>
      </c>
      <c r="T25" s="655">
        <v>114.8</v>
      </c>
      <c r="U25" s="655">
        <v>6.5</v>
      </c>
      <c r="V25" s="655"/>
      <c r="AA25" s="778" t="s">
        <v>278</v>
      </c>
      <c r="AB25" s="778">
        <v>105.3</v>
      </c>
      <c r="AC25" s="778">
        <v>0.7</v>
      </c>
      <c r="AD25" s="778">
        <v>121.1</v>
      </c>
      <c r="AE25" s="778">
        <v>-1.3</v>
      </c>
      <c r="AF25" s="778">
        <v>103</v>
      </c>
      <c r="AG25" s="778">
        <v>-10.3</v>
      </c>
      <c r="AH25" s="778">
        <f t="shared" si="0"/>
        <v>114.82720178372352</v>
      </c>
    </row>
    <row r="26" spans="1:36" ht="14.5">
      <c r="A26" s="567" t="s">
        <v>279</v>
      </c>
      <c r="B26" s="567">
        <v>104.2</v>
      </c>
      <c r="C26" s="567">
        <v>1</v>
      </c>
      <c r="D26" s="567">
        <v>119.9</v>
      </c>
      <c r="E26" s="567">
        <v>5.2</v>
      </c>
      <c r="F26" s="567">
        <v>114.4</v>
      </c>
      <c r="G26" s="567">
        <v>3.9</v>
      </c>
      <c r="O26" s="655" t="s">
        <v>279</v>
      </c>
      <c r="P26" s="655">
        <v>104.5</v>
      </c>
      <c r="Q26" s="655">
        <v>0.3</v>
      </c>
      <c r="R26" s="655">
        <v>121.1</v>
      </c>
      <c r="S26" s="655">
        <v>1</v>
      </c>
      <c r="T26" s="655">
        <v>113</v>
      </c>
      <c r="U26" s="655">
        <v>-1.2</v>
      </c>
      <c r="V26" s="655"/>
      <c r="W26" s="573" t="s">
        <v>792</v>
      </c>
      <c r="AA26" s="778" t="s">
        <v>279</v>
      </c>
      <c r="AB26" s="778">
        <v>105.4</v>
      </c>
      <c r="AC26" s="778">
        <v>0.9</v>
      </c>
      <c r="AD26" s="778">
        <v>127.7</v>
      </c>
      <c r="AE26" s="778">
        <v>5.5</v>
      </c>
      <c r="AF26" s="778">
        <v>108</v>
      </c>
      <c r="AG26" s="778">
        <v>-4.4000000000000004</v>
      </c>
      <c r="AH26" s="778">
        <f t="shared" si="0"/>
        <v>112.97071129707113</v>
      </c>
    </row>
    <row r="27" spans="1:36" ht="14.5">
      <c r="A27" s="567" t="s">
        <v>280</v>
      </c>
      <c r="B27" s="567">
        <v>105.1</v>
      </c>
      <c r="C27" s="567">
        <v>1.3</v>
      </c>
      <c r="D27" s="567">
        <v>110.3</v>
      </c>
      <c r="E27" s="567">
        <v>4</v>
      </c>
      <c r="F27" s="567">
        <v>105.3</v>
      </c>
      <c r="G27" s="567">
        <v>2.5</v>
      </c>
      <c r="O27" s="655" t="s">
        <v>280</v>
      </c>
      <c r="P27" s="655">
        <v>104.8</v>
      </c>
      <c r="Q27" s="655">
        <v>-0.3</v>
      </c>
      <c r="R27" s="655">
        <v>109.8</v>
      </c>
      <c r="S27" s="655">
        <v>-0.5</v>
      </c>
      <c r="T27" s="655">
        <v>102.7</v>
      </c>
      <c r="U27" s="655">
        <v>-2.5</v>
      </c>
      <c r="V27" s="655"/>
      <c r="W27">
        <f>(SUM(EZH_BW!T7:T17)/SUM(EZH_BW!T20:T30)-1)*100</f>
        <v>0.37177935327685763</v>
      </c>
      <c r="AA27" s="778" t="s">
        <v>280</v>
      </c>
      <c r="AB27" s="778">
        <v>105.7</v>
      </c>
      <c r="AC27" s="778">
        <v>0.9</v>
      </c>
      <c r="AD27" s="778">
        <v>120.7</v>
      </c>
      <c r="AE27" s="778">
        <v>9.9</v>
      </c>
      <c r="AF27" s="778">
        <v>101.1</v>
      </c>
      <c r="AG27" s="778">
        <v>-1.6</v>
      </c>
      <c r="AH27" s="778">
        <f t="shared" si="0"/>
        <v>102.74390243902438</v>
      </c>
    </row>
    <row r="28" spans="1:36" ht="14.5">
      <c r="A28" s="567" t="s">
        <v>281</v>
      </c>
      <c r="B28" s="567">
        <v>105.6</v>
      </c>
      <c r="C28" s="567">
        <v>1.4</v>
      </c>
      <c r="D28" s="567">
        <v>111.9</v>
      </c>
      <c r="E28" s="567">
        <v>6</v>
      </c>
      <c r="F28" s="567">
        <v>106.5</v>
      </c>
      <c r="G28" s="567">
        <v>5</v>
      </c>
      <c r="O28" s="655" t="s">
        <v>281</v>
      </c>
      <c r="P28" s="655">
        <v>105.1</v>
      </c>
      <c r="Q28" s="655">
        <v>-0.5</v>
      </c>
      <c r="R28" s="655">
        <v>112.1</v>
      </c>
      <c r="S28" s="655">
        <v>0.2</v>
      </c>
      <c r="T28" s="655">
        <v>103.9</v>
      </c>
      <c r="U28" s="655">
        <v>-2.4</v>
      </c>
      <c r="V28" s="655"/>
      <c r="AA28" s="778" t="s">
        <v>281</v>
      </c>
      <c r="AB28" s="778">
        <v>106.5</v>
      </c>
      <c r="AC28" s="778">
        <v>1.3</v>
      </c>
      <c r="AD28" s="778">
        <v>125.3</v>
      </c>
      <c r="AE28" s="778">
        <v>11.8</v>
      </c>
      <c r="AF28" s="778">
        <v>103.5</v>
      </c>
      <c r="AG28" s="778">
        <v>-0.4</v>
      </c>
      <c r="AH28" s="778">
        <f t="shared" si="0"/>
        <v>103.91566265060241</v>
      </c>
    </row>
    <row r="29" spans="1:36" ht="14.5">
      <c r="A29" s="567" t="s">
        <v>282</v>
      </c>
      <c r="B29" s="567">
        <v>106.1</v>
      </c>
      <c r="C29" s="567">
        <v>1.7</v>
      </c>
      <c r="D29" s="567">
        <v>123.8</v>
      </c>
      <c r="E29" s="567">
        <v>7.5</v>
      </c>
      <c r="F29" s="567">
        <v>117.4</v>
      </c>
      <c r="G29" s="567">
        <v>6.3</v>
      </c>
      <c r="O29" s="655" t="s">
        <v>282</v>
      </c>
      <c r="P29" s="655">
        <v>105.3</v>
      </c>
      <c r="Q29" s="655">
        <v>-0.8</v>
      </c>
      <c r="R29" s="655">
        <v>123</v>
      </c>
      <c r="S29" s="655">
        <v>-0.6</v>
      </c>
      <c r="T29" s="655">
        <v>113.1</v>
      </c>
      <c r="U29" s="655">
        <v>-3.7</v>
      </c>
      <c r="V29" s="655"/>
      <c r="W29" t="s">
        <v>800</v>
      </c>
      <c r="AA29" s="778" t="s">
        <v>282</v>
      </c>
      <c r="AB29" s="778">
        <v>107.1</v>
      </c>
      <c r="AC29" s="778">
        <v>1.7</v>
      </c>
      <c r="AD29" s="778">
        <v>129.1</v>
      </c>
      <c r="AE29" s="778">
        <v>5</v>
      </c>
      <c r="AF29" s="778">
        <v>105.3</v>
      </c>
      <c r="AG29" s="778">
        <v>-6.9</v>
      </c>
      <c r="AH29" s="778">
        <f t="shared" si="0"/>
        <v>113.10418904403866</v>
      </c>
    </row>
    <row r="30" spans="1:36" ht="14.5">
      <c r="A30" s="567" t="s">
        <v>283</v>
      </c>
      <c r="B30" s="567">
        <v>106.6</v>
      </c>
      <c r="C30" s="567">
        <v>1.2</v>
      </c>
      <c r="D30" s="567">
        <v>121.4</v>
      </c>
      <c r="E30" s="567">
        <v>4.2</v>
      </c>
      <c r="F30" s="567">
        <v>115.5</v>
      </c>
      <c r="G30" s="567">
        <v>3.5</v>
      </c>
      <c r="O30" s="655" t="s">
        <v>283</v>
      </c>
      <c r="P30" s="655">
        <v>106.2</v>
      </c>
      <c r="Q30" s="655">
        <v>-0.4</v>
      </c>
      <c r="R30" s="655">
        <v>126.6</v>
      </c>
      <c r="S30" s="655">
        <v>4.3</v>
      </c>
      <c r="T30" s="655">
        <v>116.3</v>
      </c>
      <c r="U30" s="655">
        <v>0.7</v>
      </c>
      <c r="V30" s="655"/>
      <c r="W30">
        <f>(SUM(EZH_BW!T7:T18)/SUM(EZH_BW!T20:T31)-1)*100</f>
        <v>-7.0328983355449903E-2</v>
      </c>
      <c r="AA30" s="778" t="s">
        <v>283</v>
      </c>
      <c r="AB30" s="778">
        <v>107.7</v>
      </c>
      <c r="AC30" s="778">
        <v>1.4</v>
      </c>
      <c r="AD30" s="778">
        <v>135.19999999999999</v>
      </c>
      <c r="AE30" s="778">
        <v>6.8</v>
      </c>
      <c r="AF30" s="778">
        <v>110.9</v>
      </c>
      <c r="AG30" s="778">
        <v>-4.5999999999999996</v>
      </c>
      <c r="AH30" s="778">
        <f t="shared" si="0"/>
        <v>116.24737945492663</v>
      </c>
    </row>
    <row r="31" spans="1:36" ht="14.5">
      <c r="A31" s="567" t="s">
        <v>284</v>
      </c>
      <c r="B31" s="567">
        <v>106.7</v>
      </c>
      <c r="C31" s="567">
        <v>1.2</v>
      </c>
      <c r="D31" s="567">
        <v>127.1</v>
      </c>
      <c r="E31" s="567">
        <v>2.7</v>
      </c>
      <c r="F31" s="567">
        <v>120.8</v>
      </c>
      <c r="G31" s="567">
        <v>1.6</v>
      </c>
      <c r="O31" s="655" t="s">
        <v>284</v>
      </c>
      <c r="P31" s="655">
        <v>106.4</v>
      </c>
      <c r="Q31" s="655">
        <v>-0.3</v>
      </c>
      <c r="R31" s="655">
        <v>134.19999999999999</v>
      </c>
      <c r="S31" s="655">
        <v>5.6</v>
      </c>
      <c r="T31" s="655">
        <v>123.1</v>
      </c>
      <c r="U31" s="655">
        <v>1.9</v>
      </c>
      <c r="V31" s="655"/>
      <c r="AA31" s="778" t="s">
        <v>284</v>
      </c>
      <c r="AB31" s="778">
        <v>107.8</v>
      </c>
      <c r="AC31" s="778">
        <v>1.3</v>
      </c>
      <c r="AD31" s="778">
        <v>143.69999999999999</v>
      </c>
      <c r="AE31" s="778">
        <v>7.1</v>
      </c>
      <c r="AF31" s="778">
        <v>117.9</v>
      </c>
      <c r="AG31" s="778">
        <v>-4.2</v>
      </c>
      <c r="AH31" s="778">
        <f t="shared" si="0"/>
        <v>123.06889352818372</v>
      </c>
    </row>
    <row r="32" spans="1:36" ht="14.5">
      <c r="A32" s="567" t="s">
        <v>285</v>
      </c>
      <c r="B32" s="567"/>
      <c r="C32" s="567"/>
      <c r="D32" s="567"/>
      <c r="E32" s="567"/>
      <c r="F32" s="567"/>
      <c r="G32" s="567"/>
      <c r="O32" s="655" t="s">
        <v>285</v>
      </c>
      <c r="P32" s="655"/>
      <c r="Q32" s="655"/>
      <c r="R32" s="655"/>
      <c r="S32" s="655"/>
      <c r="T32" s="655"/>
      <c r="U32" s="655"/>
      <c r="V32" s="655"/>
      <c r="AA32" s="778" t="s">
        <v>285</v>
      </c>
      <c r="AB32" s="778"/>
      <c r="AC32" s="778"/>
      <c r="AD32" s="778"/>
      <c r="AE32" s="778"/>
      <c r="AF32" s="778"/>
      <c r="AG32" s="778"/>
    </row>
    <row r="33" spans="1:33" ht="14.5">
      <c r="A33" s="567" t="s">
        <v>288</v>
      </c>
      <c r="B33" s="567"/>
      <c r="C33" s="567"/>
      <c r="D33" s="567"/>
      <c r="E33" s="567"/>
      <c r="F33" s="567"/>
      <c r="G33" s="567"/>
      <c r="O33" s="655" t="s">
        <v>288</v>
      </c>
      <c r="P33" s="655"/>
      <c r="Q33" s="655"/>
      <c r="R33" s="655"/>
      <c r="S33" s="655"/>
      <c r="T33" s="655"/>
      <c r="U33" s="655"/>
      <c r="V33" s="655"/>
      <c r="AA33" s="778" t="s">
        <v>288</v>
      </c>
      <c r="AB33" s="778"/>
      <c r="AC33" s="778"/>
      <c r="AD33" s="778"/>
      <c r="AE33" s="778"/>
      <c r="AF33" s="778"/>
      <c r="AG33" s="778"/>
    </row>
    <row r="34" spans="1:33" ht="14.5">
      <c r="A34" s="567" t="s">
        <v>709</v>
      </c>
      <c r="B34" s="567"/>
      <c r="C34" s="567"/>
      <c r="D34" s="567"/>
      <c r="E34" s="567"/>
      <c r="F34" s="567"/>
      <c r="G34" s="567"/>
      <c r="O34" s="655" t="s">
        <v>709</v>
      </c>
      <c r="P34" s="655"/>
      <c r="Q34" s="655"/>
      <c r="R34" s="655"/>
      <c r="S34" s="655"/>
      <c r="T34" s="655"/>
      <c r="U34" s="655"/>
      <c r="V34" s="655"/>
      <c r="AA34" s="778" t="s">
        <v>709</v>
      </c>
      <c r="AB34" s="778"/>
      <c r="AC34" s="778"/>
      <c r="AD34" s="778"/>
      <c r="AE34" s="778"/>
      <c r="AF34" s="778"/>
      <c r="AG34" s="778"/>
    </row>
    <row r="35" spans="1:33" ht="14.5">
      <c r="A35" s="567" t="s">
        <v>574</v>
      </c>
      <c r="B35" s="567"/>
      <c r="C35" s="567"/>
      <c r="D35" s="567"/>
      <c r="E35" s="567"/>
      <c r="F35" s="567"/>
      <c r="G35" s="567"/>
      <c r="O35" s="655" t="s">
        <v>574</v>
      </c>
      <c r="P35" s="655"/>
      <c r="Q35" s="655"/>
      <c r="R35" s="655"/>
      <c r="S35" s="655"/>
      <c r="T35" s="655"/>
      <c r="U35" s="655"/>
      <c r="V35" s="655"/>
      <c r="AA35" s="778" t="s">
        <v>574</v>
      </c>
      <c r="AB35" s="778"/>
      <c r="AC35" s="778"/>
      <c r="AD35" s="778"/>
      <c r="AE35" s="778"/>
      <c r="AF35" s="778"/>
      <c r="AG35" s="778"/>
    </row>
    <row r="36" spans="1:33" ht="14.5">
      <c r="A36" s="567" t="s">
        <v>696</v>
      </c>
      <c r="B36" s="567"/>
      <c r="C36" s="567"/>
      <c r="D36" s="567"/>
      <c r="E36" s="567"/>
      <c r="F36" s="567"/>
      <c r="G36" s="567"/>
      <c r="O36" s="655" t="s">
        <v>786</v>
      </c>
      <c r="P36" s="655"/>
      <c r="Q36" s="655"/>
      <c r="R36" s="655"/>
      <c r="S36" s="655"/>
      <c r="T36" s="655"/>
      <c r="U36" s="655"/>
      <c r="V36" s="655"/>
      <c r="AA36" s="778" t="s">
        <v>786</v>
      </c>
      <c r="AB36" s="778"/>
      <c r="AC36" s="778"/>
      <c r="AD36" s="778"/>
      <c r="AE36" s="778"/>
      <c r="AF36" s="778"/>
      <c r="AG36" s="778"/>
    </row>
    <row r="37" spans="1:33" ht="14.5">
      <c r="A37" s="563"/>
      <c r="B37" s="563"/>
      <c r="C37" s="563"/>
      <c r="D37" s="563"/>
      <c r="E37" s="563"/>
      <c r="F37" s="563"/>
      <c r="G37" s="563"/>
      <c r="O37" s="782"/>
      <c r="P37" s="749"/>
      <c r="Q37" s="749"/>
      <c r="R37" s="749"/>
      <c r="S37" s="749"/>
      <c r="T37" s="749"/>
      <c r="U37" s="749"/>
      <c r="V37" s="655"/>
      <c r="AA37" s="778"/>
      <c r="AB37" s="778"/>
      <c r="AC37" s="778"/>
      <c r="AD37" s="778"/>
      <c r="AE37" s="778"/>
      <c r="AF37" s="778"/>
      <c r="AG37" s="778"/>
    </row>
    <row r="38" spans="1:33" ht="14.5">
      <c r="A38" s="567"/>
      <c r="B38" s="567"/>
      <c r="C38" s="567"/>
      <c r="D38" s="567"/>
      <c r="E38" s="567"/>
      <c r="F38" s="567"/>
      <c r="G38" s="567"/>
      <c r="O38" s="655" t="s">
        <v>721</v>
      </c>
      <c r="P38" s="655"/>
      <c r="Q38" s="655"/>
      <c r="R38" s="655"/>
      <c r="S38" s="655"/>
      <c r="T38" s="655"/>
      <c r="U38" s="655"/>
      <c r="V38" s="655"/>
      <c r="AA38" s="778" t="s">
        <v>721</v>
      </c>
      <c r="AB38" s="778"/>
      <c r="AC38" s="778"/>
      <c r="AD38" s="778"/>
      <c r="AE38" s="778"/>
      <c r="AF38" s="778"/>
      <c r="AG38" s="778"/>
    </row>
    <row r="39" spans="1:33" ht="14.5">
      <c r="A39" s="567"/>
      <c r="B39" s="567"/>
      <c r="C39" s="567"/>
      <c r="D39" s="567"/>
      <c r="E39" s="567"/>
      <c r="F39" s="567"/>
      <c r="G39" s="567"/>
      <c r="O39" s="655" t="s">
        <v>29</v>
      </c>
      <c r="P39" s="655" t="s">
        <v>662</v>
      </c>
      <c r="Q39" s="655"/>
      <c r="R39" s="655" t="s">
        <v>145</v>
      </c>
      <c r="S39" s="655"/>
      <c r="T39" s="655"/>
      <c r="U39" s="655"/>
      <c r="V39" s="655"/>
      <c r="AA39" s="778" t="s">
        <v>29</v>
      </c>
      <c r="AB39" s="778" t="s">
        <v>662</v>
      </c>
      <c r="AC39" s="778"/>
      <c r="AD39" s="778" t="s">
        <v>145</v>
      </c>
      <c r="AE39" s="778"/>
      <c r="AF39" s="778"/>
      <c r="AG39" s="778"/>
    </row>
    <row r="40" spans="1:33">
      <c r="A40" s="839" t="s">
        <v>827</v>
      </c>
      <c r="B40" s="839"/>
      <c r="C40" s="839"/>
      <c r="D40" s="839"/>
      <c r="E40" s="839"/>
      <c r="F40" s="839"/>
      <c r="G40" s="839"/>
      <c r="H40" s="839"/>
      <c r="O40" s="655"/>
      <c r="P40" s="655"/>
      <c r="Q40" s="655"/>
      <c r="R40" s="655" t="s">
        <v>270</v>
      </c>
      <c r="S40" s="655"/>
      <c r="T40" s="655" t="s">
        <v>271</v>
      </c>
      <c r="U40" s="655"/>
      <c r="V40" s="655"/>
      <c r="AA40" s="778"/>
      <c r="AB40" s="778"/>
      <c r="AC40" s="778"/>
      <c r="AD40" s="778" t="s">
        <v>270</v>
      </c>
      <c r="AE40" s="778"/>
      <c r="AF40" s="778" t="s">
        <v>271</v>
      </c>
      <c r="AG40" s="778"/>
    </row>
    <row r="41" spans="1:33">
      <c r="A41" s="839" t="s">
        <v>29</v>
      </c>
      <c r="B41" s="839" t="s">
        <v>662</v>
      </c>
      <c r="C41" s="839"/>
      <c r="D41" s="839" t="s">
        <v>145</v>
      </c>
      <c r="E41" s="839"/>
      <c r="F41" s="839"/>
      <c r="G41" s="839"/>
      <c r="H41" s="839"/>
      <c r="O41" s="655"/>
      <c r="P41" s="655" t="s">
        <v>272</v>
      </c>
      <c r="Q41" s="655" t="s">
        <v>708</v>
      </c>
      <c r="R41" s="655" t="s">
        <v>272</v>
      </c>
      <c r="S41" s="655" t="s">
        <v>708</v>
      </c>
      <c r="T41" s="655" t="s">
        <v>272</v>
      </c>
      <c r="U41" s="655" t="s">
        <v>708</v>
      </c>
      <c r="V41" s="655"/>
      <c r="AA41" s="778"/>
      <c r="AB41" s="778" t="s">
        <v>272</v>
      </c>
      <c r="AC41" s="778" t="s">
        <v>708</v>
      </c>
      <c r="AD41" s="778" t="s">
        <v>272</v>
      </c>
      <c r="AE41" s="778" t="s">
        <v>708</v>
      </c>
      <c r="AF41" s="778" t="s">
        <v>272</v>
      </c>
      <c r="AG41" s="778" t="s">
        <v>708</v>
      </c>
    </row>
    <row r="42" spans="1:33">
      <c r="A42" s="839"/>
      <c r="B42" s="839"/>
      <c r="C42" s="839"/>
      <c r="D42" s="839" t="s">
        <v>270</v>
      </c>
      <c r="E42" s="839"/>
      <c r="F42" s="839" t="s">
        <v>271</v>
      </c>
      <c r="G42" s="839"/>
      <c r="H42" s="839"/>
      <c r="O42" s="655"/>
      <c r="P42" s="655" t="s">
        <v>286</v>
      </c>
      <c r="Q42" s="655"/>
      <c r="R42" s="655"/>
      <c r="S42" s="655"/>
      <c r="T42" s="655"/>
      <c r="U42" s="655"/>
      <c r="V42" s="655"/>
      <c r="AA42" s="778"/>
      <c r="AB42" s="778" t="s">
        <v>286</v>
      </c>
      <c r="AC42" s="778"/>
      <c r="AD42" s="778"/>
      <c r="AE42" s="778"/>
      <c r="AF42" s="778"/>
      <c r="AG42" s="778"/>
    </row>
    <row r="43" spans="1:33">
      <c r="A43" s="839"/>
      <c r="B43" s="839" t="s">
        <v>272</v>
      </c>
      <c r="C43" s="839" t="s">
        <v>708</v>
      </c>
      <c r="D43" s="839" t="s">
        <v>272</v>
      </c>
      <c r="E43" s="839" t="s">
        <v>708</v>
      </c>
      <c r="F43" s="839" t="s">
        <v>272</v>
      </c>
      <c r="G43" s="839" t="s">
        <v>708</v>
      </c>
      <c r="H43" s="839"/>
      <c r="O43" s="655">
        <v>2022</v>
      </c>
      <c r="P43" s="655" t="s">
        <v>166</v>
      </c>
      <c r="Q43" s="655" t="s">
        <v>166</v>
      </c>
      <c r="R43" s="655" t="s">
        <v>166</v>
      </c>
      <c r="S43" s="655" t="s">
        <v>166</v>
      </c>
      <c r="T43" s="655" t="s">
        <v>166</v>
      </c>
      <c r="U43" s="655" t="s">
        <v>166</v>
      </c>
      <c r="V43" s="655"/>
      <c r="AA43" s="778">
        <v>2022</v>
      </c>
      <c r="AB43" s="778">
        <v>103.7</v>
      </c>
      <c r="AC43" s="778">
        <v>-0.5</v>
      </c>
      <c r="AD43" s="778">
        <v>131.30000000000001</v>
      </c>
      <c r="AE43" s="778">
        <v>4.8</v>
      </c>
      <c r="AF43" s="778">
        <v>109.9</v>
      </c>
      <c r="AG43" s="778">
        <v>-3.5</v>
      </c>
    </row>
    <row r="44" spans="1:33">
      <c r="A44" s="839"/>
      <c r="B44" s="839" t="s">
        <v>273</v>
      </c>
      <c r="C44" s="839"/>
      <c r="D44" s="839"/>
      <c r="E44" s="839"/>
      <c r="F44" s="839"/>
      <c r="G44" s="839"/>
      <c r="H44" s="839"/>
      <c r="O44" s="655" t="s">
        <v>274</v>
      </c>
      <c r="P44" s="655">
        <v>104.2</v>
      </c>
      <c r="Q44" s="655">
        <v>-0.5</v>
      </c>
      <c r="R44" s="655">
        <v>105.5</v>
      </c>
      <c r="S44" s="655">
        <v>24.3</v>
      </c>
      <c r="T44" s="655">
        <v>92.5</v>
      </c>
      <c r="U44" s="655">
        <v>16.8</v>
      </c>
      <c r="V44" s="655"/>
      <c r="AA44" s="778" t="s">
        <v>274</v>
      </c>
      <c r="AB44" s="778">
        <v>104.2</v>
      </c>
      <c r="AC44" s="778">
        <v>-0.5</v>
      </c>
      <c r="AD44" s="778">
        <v>105.5</v>
      </c>
      <c r="AE44" s="778">
        <v>24.3</v>
      </c>
      <c r="AF44" s="778">
        <v>92.5</v>
      </c>
      <c r="AG44" s="778">
        <v>16.8</v>
      </c>
    </row>
    <row r="45" spans="1:33">
      <c r="A45" s="839">
        <v>2023</v>
      </c>
      <c r="B45" s="839" t="s">
        <v>166</v>
      </c>
      <c r="C45" s="839" t="s">
        <v>166</v>
      </c>
      <c r="D45" s="839" t="s">
        <v>166</v>
      </c>
      <c r="E45" s="839" t="s">
        <v>166</v>
      </c>
      <c r="F45" s="839" t="s">
        <v>166</v>
      </c>
      <c r="G45" s="839" t="s">
        <v>166</v>
      </c>
      <c r="H45" s="839"/>
      <c r="O45" s="655" t="s">
        <v>275</v>
      </c>
      <c r="P45" s="655">
        <v>103.9</v>
      </c>
      <c r="Q45" s="655">
        <v>-0.3</v>
      </c>
      <c r="R45" s="655">
        <v>116.8</v>
      </c>
      <c r="S45" s="655">
        <v>9.3000000000000007</v>
      </c>
      <c r="T45" s="655">
        <v>101</v>
      </c>
      <c r="U45" s="655">
        <v>1.7</v>
      </c>
      <c r="V45" s="655"/>
      <c r="AA45" s="778" t="s">
        <v>275</v>
      </c>
      <c r="AB45" s="778">
        <v>103.9</v>
      </c>
      <c r="AC45" s="778">
        <v>-0.3</v>
      </c>
      <c r="AD45" s="778">
        <v>116.8</v>
      </c>
      <c r="AE45" s="778">
        <v>9.3000000000000007</v>
      </c>
      <c r="AF45" s="778">
        <v>101</v>
      </c>
      <c r="AG45" s="778">
        <v>1.7</v>
      </c>
    </row>
    <row r="46" spans="1:33">
      <c r="A46" s="839" t="s">
        <v>274</v>
      </c>
      <c r="B46" s="839">
        <v>106</v>
      </c>
      <c r="C46" s="839">
        <v>0.1</v>
      </c>
      <c r="D46" s="839">
        <v>114.5</v>
      </c>
      <c r="E46" s="839">
        <v>6.2</v>
      </c>
      <c r="F46" s="839">
        <v>94.1</v>
      </c>
      <c r="G46" s="839">
        <v>-4.4000000000000004</v>
      </c>
      <c r="H46" s="839"/>
      <c r="I46">
        <f>(F46/(G46/100+1))</f>
        <v>98.430962343096226</v>
      </c>
      <c r="O46" s="655" t="s">
        <v>276</v>
      </c>
      <c r="P46" s="655">
        <v>103.5</v>
      </c>
      <c r="Q46" s="655">
        <v>-0.5</v>
      </c>
      <c r="R46" s="655">
        <v>140.30000000000001</v>
      </c>
      <c r="S46" s="655">
        <v>-3.4</v>
      </c>
      <c r="T46" s="655">
        <v>120.5</v>
      </c>
      <c r="U46" s="655">
        <v>-10.1</v>
      </c>
      <c r="V46" s="655"/>
      <c r="AA46" s="778" t="s">
        <v>276</v>
      </c>
      <c r="AB46" s="778">
        <v>103.5</v>
      </c>
      <c r="AC46" s="778">
        <v>-0.5</v>
      </c>
      <c r="AD46" s="778">
        <v>140.30000000000001</v>
      </c>
      <c r="AE46" s="778">
        <v>-3.4</v>
      </c>
      <c r="AF46" s="778">
        <v>120.5</v>
      </c>
      <c r="AG46" s="778">
        <v>-10.1</v>
      </c>
    </row>
    <row r="47" spans="1:33">
      <c r="A47" s="839" t="s">
        <v>275</v>
      </c>
      <c r="B47" s="839">
        <v>105</v>
      </c>
      <c r="C47" s="839">
        <v>-0.2</v>
      </c>
      <c r="D47" s="839">
        <v>112.7</v>
      </c>
      <c r="E47" s="839">
        <v>3.3</v>
      </c>
      <c r="F47" s="839">
        <v>91.7</v>
      </c>
      <c r="G47" s="839">
        <v>-7</v>
      </c>
      <c r="H47" s="839"/>
      <c r="I47" s="839">
        <f t="shared" ref="I47:I51" si="1">(F47/(G47/100+1))</f>
        <v>98.602150537634415</v>
      </c>
      <c r="O47" s="655" t="s">
        <v>277</v>
      </c>
      <c r="P47" s="655">
        <v>103.3</v>
      </c>
      <c r="Q47" s="655">
        <v>-0.6</v>
      </c>
      <c r="R47" s="655">
        <v>123.2</v>
      </c>
      <c r="S47" s="655">
        <v>-4.2</v>
      </c>
      <c r="T47" s="655">
        <v>105</v>
      </c>
      <c r="U47" s="655">
        <v>-11.5</v>
      </c>
      <c r="V47" s="655"/>
      <c r="AA47" s="778" t="s">
        <v>277</v>
      </c>
      <c r="AB47" s="778">
        <v>103.3</v>
      </c>
      <c r="AC47" s="778">
        <v>-0.6</v>
      </c>
      <c r="AD47" s="778">
        <v>123.2</v>
      </c>
      <c r="AE47" s="778">
        <v>-4.2</v>
      </c>
      <c r="AF47" s="778">
        <v>105</v>
      </c>
      <c r="AG47" s="778">
        <v>-11.5</v>
      </c>
    </row>
    <row r="48" spans="1:33">
      <c r="A48" s="839" t="s">
        <v>276</v>
      </c>
      <c r="B48" s="839">
        <v>104.6</v>
      </c>
      <c r="C48" s="839">
        <v>0.2</v>
      </c>
      <c r="D48" s="839">
        <v>132</v>
      </c>
      <c r="E48" s="839">
        <v>2.8</v>
      </c>
      <c r="F48" s="839">
        <v>106.3</v>
      </c>
      <c r="G48" s="839">
        <v>-5.7</v>
      </c>
      <c r="H48" s="839"/>
      <c r="I48" s="839">
        <f t="shared" si="1"/>
        <v>112.72534464475081</v>
      </c>
      <c r="O48" s="655" t="s">
        <v>73</v>
      </c>
      <c r="P48" s="655">
        <v>103.3</v>
      </c>
      <c r="Q48" s="655">
        <v>-0.5</v>
      </c>
      <c r="R48" s="655">
        <v>136.6</v>
      </c>
      <c r="S48" s="655">
        <v>13</v>
      </c>
      <c r="T48" s="655">
        <v>115.3</v>
      </c>
      <c r="U48" s="655">
        <v>3.7</v>
      </c>
      <c r="V48" s="655"/>
      <c r="AA48" s="778" t="s">
        <v>73</v>
      </c>
      <c r="AB48" s="778">
        <v>103.3</v>
      </c>
      <c r="AC48" s="778">
        <v>-0.5</v>
      </c>
      <c r="AD48" s="778">
        <v>136.6</v>
      </c>
      <c r="AE48" s="778">
        <v>13</v>
      </c>
      <c r="AF48" s="778">
        <v>115.3</v>
      </c>
      <c r="AG48" s="778">
        <v>3.7</v>
      </c>
    </row>
    <row r="49" spans="1:33">
      <c r="A49" s="839" t="s">
        <v>277</v>
      </c>
      <c r="B49" s="839">
        <v>104.5</v>
      </c>
      <c r="C49" s="839">
        <v>0</v>
      </c>
      <c r="D49" s="839">
        <v>124.9</v>
      </c>
      <c r="E49" s="839">
        <v>-0.6</v>
      </c>
      <c r="F49" s="839">
        <v>100.1</v>
      </c>
      <c r="G49" s="839">
        <v>-8.6</v>
      </c>
      <c r="H49" s="839"/>
      <c r="I49" s="839">
        <f t="shared" si="1"/>
        <v>109.51859956236324</v>
      </c>
      <c r="O49" s="655" t="s">
        <v>278</v>
      </c>
      <c r="P49" s="655">
        <v>103</v>
      </c>
      <c r="Q49" s="655">
        <v>-0.6</v>
      </c>
      <c r="R49" s="655">
        <v>130.9</v>
      </c>
      <c r="S49" s="655">
        <v>-1.8</v>
      </c>
      <c r="T49" s="655">
        <v>110.3</v>
      </c>
      <c r="U49" s="655">
        <v>-9.4</v>
      </c>
      <c r="V49" s="655"/>
      <c r="AA49" s="778" t="s">
        <v>278</v>
      </c>
      <c r="AB49" s="778">
        <v>103</v>
      </c>
      <c r="AC49" s="778">
        <v>-0.6</v>
      </c>
      <c r="AD49" s="778">
        <v>130.9</v>
      </c>
      <c r="AE49" s="778">
        <v>-1.8</v>
      </c>
      <c r="AF49" s="778">
        <v>110.3</v>
      </c>
      <c r="AG49" s="778">
        <v>-9.4</v>
      </c>
    </row>
    <row r="50" spans="1:33">
      <c r="A50" s="839" t="s">
        <v>73</v>
      </c>
      <c r="B50" s="839">
        <v>104.2</v>
      </c>
      <c r="C50" s="839">
        <v>-0.7</v>
      </c>
      <c r="D50" s="839">
        <v>130.80000000000001</v>
      </c>
      <c r="E50" s="839">
        <v>1.9</v>
      </c>
      <c r="F50" s="839">
        <v>105.2</v>
      </c>
      <c r="G50" s="839">
        <v>-4.3</v>
      </c>
      <c r="H50" s="839"/>
      <c r="I50" s="839">
        <f t="shared" si="1"/>
        <v>109.92685475444097</v>
      </c>
      <c r="O50" s="655" t="s">
        <v>279</v>
      </c>
      <c r="P50" s="655">
        <v>102.4</v>
      </c>
      <c r="Q50" s="655">
        <v>-0.7</v>
      </c>
      <c r="R50" s="655">
        <v>131.80000000000001</v>
      </c>
      <c r="S50" s="655">
        <v>-2.2999999999999998</v>
      </c>
      <c r="T50" s="655">
        <v>109.8</v>
      </c>
      <c r="U50" s="655">
        <v>-10.4</v>
      </c>
      <c r="V50" s="655"/>
      <c r="AA50" s="778" t="s">
        <v>279</v>
      </c>
      <c r="AB50" s="778">
        <v>102.4</v>
      </c>
      <c r="AC50" s="778">
        <v>-0.7</v>
      </c>
      <c r="AD50" s="778">
        <v>131.80000000000001</v>
      </c>
      <c r="AE50" s="778">
        <v>-2.2999999999999998</v>
      </c>
      <c r="AF50" s="778">
        <v>109.8</v>
      </c>
      <c r="AG50" s="778">
        <v>-10.4</v>
      </c>
    </row>
    <row r="51" spans="1:33">
      <c r="A51" s="839" t="s">
        <v>278</v>
      </c>
      <c r="B51" s="839">
        <v>104.4</v>
      </c>
      <c r="C51" s="839">
        <v>-0.9</v>
      </c>
      <c r="D51" s="839">
        <v>128.9</v>
      </c>
      <c r="E51" s="839">
        <v>6.4</v>
      </c>
      <c r="F51" s="839">
        <v>103.5</v>
      </c>
      <c r="G51" s="839">
        <v>0.5</v>
      </c>
      <c r="H51" s="839"/>
      <c r="I51" s="839">
        <f t="shared" si="1"/>
        <v>102.98507462686568</v>
      </c>
      <c r="K51">
        <f>(SUM(EZH_BW!F46:F51)/SUM(EZH_BW!F59:F64)-1)*100</f>
        <v>-4.9359278595158873</v>
      </c>
      <c r="L51" t="s">
        <v>845</v>
      </c>
      <c r="O51" s="655" t="s">
        <v>280</v>
      </c>
      <c r="P51" s="655">
        <v>102.4</v>
      </c>
      <c r="Q51" s="655">
        <v>-0.7</v>
      </c>
      <c r="R51" s="655">
        <v>119.3</v>
      </c>
      <c r="S51" s="655">
        <v>10</v>
      </c>
      <c r="T51" s="655">
        <v>99.2</v>
      </c>
      <c r="U51" s="655">
        <v>0.9</v>
      </c>
      <c r="V51" s="655"/>
      <c r="AA51" s="778" t="s">
        <v>280</v>
      </c>
      <c r="AB51" s="778">
        <v>102.6</v>
      </c>
      <c r="AC51" s="778">
        <v>-0.5</v>
      </c>
      <c r="AD51" s="778">
        <v>119.3</v>
      </c>
      <c r="AE51" s="778">
        <v>10</v>
      </c>
      <c r="AF51" s="778">
        <v>99.2</v>
      </c>
      <c r="AG51" s="778">
        <v>0.9</v>
      </c>
    </row>
    <row r="52" spans="1:33">
      <c r="A52" s="839" t="s">
        <v>279</v>
      </c>
      <c r="B52" s="839" t="s">
        <v>166</v>
      </c>
      <c r="C52" s="839" t="s">
        <v>166</v>
      </c>
      <c r="D52" s="839" t="s">
        <v>166</v>
      </c>
      <c r="E52" s="839" t="s">
        <v>166</v>
      </c>
      <c r="F52" s="839" t="s">
        <v>166</v>
      </c>
      <c r="G52" s="839" t="s">
        <v>166</v>
      </c>
      <c r="H52" s="839"/>
      <c r="O52" s="655" t="s">
        <v>281</v>
      </c>
      <c r="P52" s="655">
        <v>104.6</v>
      </c>
      <c r="Q52" s="655">
        <v>-0.4</v>
      </c>
      <c r="R52" s="655">
        <v>136.69999999999999</v>
      </c>
      <c r="S52" s="655">
        <v>6.9</v>
      </c>
      <c r="T52" s="655">
        <v>113</v>
      </c>
      <c r="U52" s="655">
        <v>-2.2000000000000002</v>
      </c>
      <c r="V52" s="655"/>
      <c r="AA52" s="778" t="s">
        <v>281</v>
      </c>
      <c r="AB52" s="778">
        <v>104.6</v>
      </c>
      <c r="AC52" s="778">
        <v>-0.4</v>
      </c>
      <c r="AD52" s="778">
        <v>136.69999999999999</v>
      </c>
      <c r="AE52" s="778">
        <v>6.9</v>
      </c>
      <c r="AF52" s="778">
        <v>113</v>
      </c>
      <c r="AG52" s="778">
        <v>-2.2000000000000002</v>
      </c>
    </row>
    <row r="53" spans="1:33">
      <c r="A53" s="839" t="s">
        <v>280</v>
      </c>
      <c r="B53" s="839" t="s">
        <v>166</v>
      </c>
      <c r="C53" s="839" t="s">
        <v>166</v>
      </c>
      <c r="D53" s="839" t="s">
        <v>166</v>
      </c>
      <c r="E53" s="839" t="s">
        <v>166</v>
      </c>
      <c r="F53" s="839" t="s">
        <v>166</v>
      </c>
      <c r="G53" s="839" t="s">
        <v>166</v>
      </c>
      <c r="H53" s="839"/>
      <c r="O53" s="655" t="s">
        <v>282</v>
      </c>
      <c r="P53" s="655">
        <v>104.6</v>
      </c>
      <c r="Q53" s="655">
        <v>-0.7</v>
      </c>
      <c r="R53" s="655">
        <v>135.69999999999999</v>
      </c>
      <c r="S53" s="655">
        <v>-2.7</v>
      </c>
      <c r="T53" s="655">
        <v>111.5</v>
      </c>
      <c r="U53" s="655">
        <v>-10.9</v>
      </c>
      <c r="V53" s="655"/>
      <c r="AA53" s="778" t="s">
        <v>282</v>
      </c>
      <c r="AB53" s="778">
        <v>104.6</v>
      </c>
      <c r="AC53" s="778">
        <v>-0.7</v>
      </c>
      <c r="AD53" s="778">
        <v>135.69999999999999</v>
      </c>
      <c r="AE53" s="778">
        <v>-2.7</v>
      </c>
      <c r="AF53" s="778">
        <v>111.4</v>
      </c>
      <c r="AG53" s="778">
        <v>-11</v>
      </c>
    </row>
    <row r="54" spans="1:33">
      <c r="A54" s="839" t="s">
        <v>281</v>
      </c>
      <c r="B54" s="839" t="s">
        <v>166</v>
      </c>
      <c r="C54" s="839" t="s">
        <v>166</v>
      </c>
      <c r="D54" s="839" t="s">
        <v>166</v>
      </c>
      <c r="E54" s="839" t="s">
        <v>166</v>
      </c>
      <c r="F54" s="839" t="s">
        <v>166</v>
      </c>
      <c r="G54" s="839" t="s">
        <v>166</v>
      </c>
      <c r="H54" s="839"/>
      <c r="O54" s="655" t="s">
        <v>283</v>
      </c>
      <c r="P54" s="655">
        <v>104.7</v>
      </c>
      <c r="Q54" s="655">
        <v>-0.6</v>
      </c>
      <c r="R54" s="655">
        <v>153</v>
      </c>
      <c r="S54" s="655">
        <v>7.8</v>
      </c>
      <c r="T54" s="655">
        <v>124.1</v>
      </c>
      <c r="U54" s="655">
        <v>-1.4</v>
      </c>
      <c r="V54" s="655"/>
      <c r="AA54" s="778" t="s">
        <v>283</v>
      </c>
      <c r="AB54" s="778">
        <v>104.9</v>
      </c>
      <c r="AC54" s="778">
        <v>-0.4</v>
      </c>
      <c r="AD54" s="778">
        <v>153.30000000000001</v>
      </c>
      <c r="AE54" s="778">
        <v>8</v>
      </c>
      <c r="AF54" s="778">
        <v>124.3</v>
      </c>
      <c r="AG54" s="778">
        <v>-1.2</v>
      </c>
    </row>
    <row r="55" spans="1:33">
      <c r="A55" s="839" t="s">
        <v>282</v>
      </c>
      <c r="B55" s="839" t="s">
        <v>166</v>
      </c>
      <c r="C55" s="839" t="s">
        <v>166</v>
      </c>
      <c r="D55" s="839" t="s">
        <v>166</v>
      </c>
      <c r="E55" s="839" t="s">
        <v>166</v>
      </c>
      <c r="F55" s="839" t="s">
        <v>166</v>
      </c>
      <c r="G55" s="839" t="s">
        <v>166</v>
      </c>
      <c r="H55" s="839"/>
      <c r="O55" s="655" t="s">
        <v>284</v>
      </c>
      <c r="P55" s="655" t="s">
        <v>166</v>
      </c>
      <c r="Q55" s="655" t="s">
        <v>166</v>
      </c>
      <c r="R55" s="655" t="s">
        <v>166</v>
      </c>
      <c r="S55" s="655" t="s">
        <v>166</v>
      </c>
      <c r="T55" s="655" t="s">
        <v>166</v>
      </c>
      <c r="U55" s="655" t="s">
        <v>166</v>
      </c>
      <c r="V55" s="655"/>
      <c r="AA55" s="778" t="s">
        <v>284</v>
      </c>
      <c r="AB55" s="778">
        <v>104.5</v>
      </c>
      <c r="AC55" s="778">
        <v>-0.1</v>
      </c>
      <c r="AD55" s="778">
        <v>145.19999999999999</v>
      </c>
      <c r="AE55" s="778">
        <v>10.4</v>
      </c>
      <c r="AF55" s="778">
        <v>116.9</v>
      </c>
      <c r="AG55" s="778">
        <v>0.9</v>
      </c>
    </row>
    <row r="56" spans="1:33">
      <c r="A56" s="839" t="s">
        <v>283</v>
      </c>
      <c r="B56" s="839" t="s">
        <v>166</v>
      </c>
      <c r="C56" s="839" t="s">
        <v>166</v>
      </c>
      <c r="D56" s="839" t="s">
        <v>166</v>
      </c>
      <c r="E56" s="839" t="s">
        <v>166</v>
      </c>
      <c r="F56" s="839" t="s">
        <v>166</v>
      </c>
      <c r="G56" s="839" t="s">
        <v>166</v>
      </c>
      <c r="H56" s="839"/>
      <c r="O56" s="655">
        <v>2021</v>
      </c>
      <c r="P56" s="655">
        <v>104.2</v>
      </c>
      <c r="Q56" s="655">
        <v>-2.2999999999999998</v>
      </c>
      <c r="R56" s="655">
        <v>125.3</v>
      </c>
      <c r="S56" s="655">
        <v>6.6</v>
      </c>
      <c r="T56" s="655">
        <v>113.9</v>
      </c>
      <c r="U56" s="655">
        <v>3.8</v>
      </c>
      <c r="V56" s="655"/>
      <c r="AA56" s="778">
        <v>2021</v>
      </c>
      <c r="AB56" s="778">
        <v>104.2</v>
      </c>
      <c r="AC56" s="778">
        <v>-2.2999999999999998</v>
      </c>
      <c r="AD56" s="778">
        <v>125.3</v>
      </c>
      <c r="AE56" s="778">
        <v>6.6</v>
      </c>
      <c r="AF56" s="778">
        <v>113.9</v>
      </c>
      <c r="AG56" s="778">
        <v>3.8</v>
      </c>
    </row>
    <row r="57" spans="1:33">
      <c r="A57" s="839" t="s">
        <v>284</v>
      </c>
      <c r="B57" s="839" t="s">
        <v>166</v>
      </c>
      <c r="C57" s="839" t="s">
        <v>166</v>
      </c>
      <c r="D57" s="839" t="s">
        <v>166</v>
      </c>
      <c r="E57" s="839" t="s">
        <v>166</v>
      </c>
      <c r="F57" s="839" t="s">
        <v>166</v>
      </c>
      <c r="G57" s="839" t="s">
        <v>166</v>
      </c>
      <c r="H57" s="839"/>
      <c r="O57" s="655" t="s">
        <v>274</v>
      </c>
      <c r="P57" s="655">
        <v>104.7</v>
      </c>
      <c r="Q57" s="655">
        <v>-3.9</v>
      </c>
      <c r="R57" s="655">
        <v>84.9</v>
      </c>
      <c r="S57" s="655">
        <v>-22.8</v>
      </c>
      <c r="T57" s="655">
        <v>79.2</v>
      </c>
      <c r="U57" s="655">
        <v>-23.6</v>
      </c>
      <c r="V57" s="655"/>
      <c r="AA57" s="778" t="s">
        <v>274</v>
      </c>
      <c r="AB57" s="778">
        <v>104.7</v>
      </c>
      <c r="AC57" s="778">
        <v>-3.9</v>
      </c>
      <c r="AD57" s="778">
        <v>84.9</v>
      </c>
      <c r="AE57" s="778">
        <v>-22.8</v>
      </c>
      <c r="AF57" s="778">
        <v>79.2</v>
      </c>
      <c r="AG57" s="778">
        <v>-23.6</v>
      </c>
    </row>
    <row r="58" spans="1:33">
      <c r="A58" s="839">
        <v>2022</v>
      </c>
      <c r="B58" s="839">
        <v>105.9</v>
      </c>
      <c r="C58" s="839">
        <v>1.1000000000000001</v>
      </c>
      <c r="D58" s="839">
        <v>125.2</v>
      </c>
      <c r="E58" s="839">
        <v>9.3000000000000007</v>
      </c>
      <c r="F58" s="839">
        <v>106.6</v>
      </c>
      <c r="G58" s="839">
        <v>0</v>
      </c>
      <c r="H58" s="839"/>
      <c r="O58" s="655" t="s">
        <v>275</v>
      </c>
      <c r="P58" s="655">
        <v>104.2</v>
      </c>
      <c r="Q58" s="655">
        <v>-4.0999999999999996</v>
      </c>
      <c r="R58" s="655">
        <v>106.9</v>
      </c>
      <c r="S58" s="655">
        <v>-6.3</v>
      </c>
      <c r="T58" s="655">
        <v>99.3</v>
      </c>
      <c r="U58" s="655">
        <v>-7.4</v>
      </c>
      <c r="V58" s="655"/>
      <c r="AA58" s="778" t="s">
        <v>275</v>
      </c>
      <c r="AB58" s="778">
        <v>104.2</v>
      </c>
      <c r="AC58" s="778">
        <v>-4.0999999999999996</v>
      </c>
      <c r="AD58" s="778">
        <v>106.9</v>
      </c>
      <c r="AE58" s="778">
        <v>-6.3</v>
      </c>
      <c r="AF58" s="778">
        <v>99.3</v>
      </c>
      <c r="AG58" s="778">
        <v>-7.4</v>
      </c>
    </row>
    <row r="59" spans="1:33">
      <c r="A59" s="839" t="s">
        <v>274</v>
      </c>
      <c r="B59" s="839">
        <v>105.9</v>
      </c>
      <c r="C59" s="839">
        <v>1.3</v>
      </c>
      <c r="D59" s="839">
        <v>107.8</v>
      </c>
      <c r="E59" s="839">
        <v>22.5</v>
      </c>
      <c r="F59" s="839">
        <v>98.4</v>
      </c>
      <c r="G59" s="839">
        <v>18</v>
      </c>
      <c r="H59" s="839"/>
      <c r="O59" s="655" t="s">
        <v>276</v>
      </c>
      <c r="P59" s="655">
        <v>104</v>
      </c>
      <c r="Q59" s="655">
        <v>-3.7</v>
      </c>
      <c r="R59" s="655">
        <v>145.19999999999999</v>
      </c>
      <c r="S59" s="655">
        <v>33.200000000000003</v>
      </c>
      <c r="T59" s="655">
        <v>134</v>
      </c>
      <c r="U59" s="655">
        <v>30.7</v>
      </c>
      <c r="V59" s="655"/>
      <c r="AA59" s="778" t="s">
        <v>276</v>
      </c>
      <c r="AB59" s="778">
        <v>104</v>
      </c>
      <c r="AC59" s="778">
        <v>-3.7</v>
      </c>
      <c r="AD59" s="778">
        <v>145.19999999999999</v>
      </c>
      <c r="AE59" s="778">
        <v>33.200000000000003</v>
      </c>
      <c r="AF59" s="778">
        <v>134</v>
      </c>
      <c r="AG59" s="778">
        <v>30.7</v>
      </c>
    </row>
    <row r="60" spans="1:33">
      <c r="A60" s="839" t="s">
        <v>275</v>
      </c>
      <c r="B60" s="839">
        <v>105.2</v>
      </c>
      <c r="C60" s="839">
        <v>1.4</v>
      </c>
      <c r="D60" s="839">
        <v>109.1</v>
      </c>
      <c r="E60" s="839">
        <v>18.2</v>
      </c>
      <c r="F60" s="839">
        <v>98.6</v>
      </c>
      <c r="G60" s="839">
        <v>13.5</v>
      </c>
      <c r="H60" s="839"/>
      <c r="O60" s="655" t="s">
        <v>277</v>
      </c>
      <c r="P60" s="655">
        <v>103.9</v>
      </c>
      <c r="Q60" s="655">
        <v>-2.9</v>
      </c>
      <c r="R60" s="655">
        <v>128.6</v>
      </c>
      <c r="S60" s="655">
        <v>65.5</v>
      </c>
      <c r="T60" s="655">
        <v>118.6</v>
      </c>
      <c r="U60" s="655">
        <v>62</v>
      </c>
      <c r="V60" s="655"/>
      <c r="AA60" s="778" t="s">
        <v>277</v>
      </c>
      <c r="AB60" s="778">
        <v>103.9</v>
      </c>
      <c r="AC60" s="778">
        <v>-2.9</v>
      </c>
      <c r="AD60" s="778">
        <v>128.6</v>
      </c>
      <c r="AE60" s="778">
        <v>65.5</v>
      </c>
      <c r="AF60" s="778">
        <v>118.6</v>
      </c>
      <c r="AG60" s="778">
        <v>62</v>
      </c>
    </row>
    <row r="61" spans="1:33">
      <c r="A61" s="839" t="s">
        <v>276</v>
      </c>
      <c r="B61" s="839">
        <v>104.4</v>
      </c>
      <c r="C61" s="839">
        <v>0.7</v>
      </c>
      <c r="D61" s="839">
        <v>128.4</v>
      </c>
      <c r="E61" s="839">
        <v>4.5</v>
      </c>
      <c r="F61" s="839">
        <v>112.7</v>
      </c>
      <c r="G61" s="839">
        <v>-2.6</v>
      </c>
      <c r="H61" s="839"/>
      <c r="O61" s="655" t="s">
        <v>73</v>
      </c>
      <c r="P61" s="655">
        <v>103.8</v>
      </c>
      <c r="Q61" s="655">
        <v>-2.5</v>
      </c>
      <c r="R61" s="655">
        <v>120.9</v>
      </c>
      <c r="S61" s="655">
        <v>24.5</v>
      </c>
      <c r="T61" s="655">
        <v>111.2</v>
      </c>
      <c r="U61" s="655">
        <v>22.1</v>
      </c>
      <c r="V61" s="655"/>
      <c r="AA61" s="778" t="s">
        <v>73</v>
      </c>
      <c r="AB61" s="778">
        <v>103.8</v>
      </c>
      <c r="AC61" s="778">
        <v>-2.5</v>
      </c>
      <c r="AD61" s="778">
        <v>120.9</v>
      </c>
      <c r="AE61" s="778">
        <v>24.5</v>
      </c>
      <c r="AF61" s="778">
        <v>111.2</v>
      </c>
      <c r="AG61" s="778">
        <v>22.1</v>
      </c>
    </row>
    <row r="62" spans="1:33">
      <c r="A62" s="839" t="s">
        <v>277</v>
      </c>
      <c r="B62" s="839">
        <v>104.5</v>
      </c>
      <c r="C62" s="839">
        <v>0.9</v>
      </c>
      <c r="D62" s="839">
        <v>125.7</v>
      </c>
      <c r="E62" s="839">
        <v>15.9</v>
      </c>
      <c r="F62" s="839">
        <v>109.5</v>
      </c>
      <c r="G62" s="839">
        <v>7.9</v>
      </c>
      <c r="H62" s="839"/>
      <c r="O62" s="655" t="s">
        <v>278</v>
      </c>
      <c r="P62" s="655">
        <v>103.6</v>
      </c>
      <c r="Q62" s="655">
        <v>-1.8</v>
      </c>
      <c r="R62" s="655">
        <v>133.30000000000001</v>
      </c>
      <c r="S62" s="655">
        <v>21.1</v>
      </c>
      <c r="T62" s="655">
        <v>121.7</v>
      </c>
      <c r="U62" s="655">
        <v>17.8</v>
      </c>
      <c r="V62" s="655"/>
      <c r="AA62" s="778" t="s">
        <v>278</v>
      </c>
      <c r="AB62" s="778">
        <v>103.6</v>
      </c>
      <c r="AC62" s="778">
        <v>-1.8</v>
      </c>
      <c r="AD62" s="778">
        <v>133.30000000000001</v>
      </c>
      <c r="AE62" s="778">
        <v>21.1</v>
      </c>
      <c r="AF62" s="778">
        <v>121.7</v>
      </c>
      <c r="AG62" s="778">
        <v>17.8</v>
      </c>
    </row>
    <row r="63" spans="1:33">
      <c r="A63" s="839" t="s">
        <v>73</v>
      </c>
      <c r="B63" s="839">
        <v>104.9</v>
      </c>
      <c r="C63" s="839">
        <v>0.9</v>
      </c>
      <c r="D63" s="839">
        <v>128.30000000000001</v>
      </c>
      <c r="E63" s="839">
        <v>13.7</v>
      </c>
      <c r="F63" s="839">
        <v>109.9</v>
      </c>
      <c r="G63" s="839">
        <v>4.4000000000000004</v>
      </c>
      <c r="H63" s="839"/>
      <c r="O63" s="655" t="s">
        <v>279</v>
      </c>
      <c r="P63" s="655">
        <v>103.1</v>
      </c>
      <c r="Q63" s="655">
        <v>-1.3</v>
      </c>
      <c r="R63" s="655">
        <v>134.9</v>
      </c>
      <c r="S63" s="655">
        <v>-8</v>
      </c>
      <c r="T63" s="655">
        <v>122.6</v>
      </c>
      <c r="U63" s="655">
        <v>-9.8000000000000007</v>
      </c>
      <c r="V63" s="655"/>
      <c r="AA63" s="778" t="s">
        <v>279</v>
      </c>
      <c r="AB63" s="778">
        <v>103.1</v>
      </c>
      <c r="AC63" s="778">
        <v>-1.3</v>
      </c>
      <c r="AD63" s="778">
        <v>134.9</v>
      </c>
      <c r="AE63" s="778">
        <v>-8</v>
      </c>
      <c r="AF63" s="778">
        <v>122.6</v>
      </c>
      <c r="AG63" s="778">
        <v>-9.8000000000000007</v>
      </c>
    </row>
    <row r="64" spans="1:33">
      <c r="A64" s="839" t="s">
        <v>278</v>
      </c>
      <c r="B64" s="839">
        <v>105.4</v>
      </c>
      <c r="C64" s="839">
        <v>0.8</v>
      </c>
      <c r="D64" s="839">
        <v>121.1</v>
      </c>
      <c r="E64" s="839">
        <v>-1.3</v>
      </c>
      <c r="F64" s="839">
        <v>103</v>
      </c>
      <c r="G64" s="839">
        <v>-10.3</v>
      </c>
      <c r="H64" s="839"/>
      <c r="O64" s="655" t="s">
        <v>280</v>
      </c>
      <c r="P64" s="655">
        <v>103.1</v>
      </c>
      <c r="Q64" s="655">
        <v>-1.2</v>
      </c>
      <c r="R64" s="655">
        <v>108.5</v>
      </c>
      <c r="S64" s="655">
        <v>1.3</v>
      </c>
      <c r="T64" s="655">
        <v>98.3</v>
      </c>
      <c r="U64" s="655">
        <v>-1.1000000000000001</v>
      </c>
      <c r="V64" s="655"/>
      <c r="AA64" s="778" t="s">
        <v>280</v>
      </c>
      <c r="AB64" s="778">
        <v>103.1</v>
      </c>
      <c r="AC64" s="778">
        <v>-1.2</v>
      </c>
      <c r="AD64" s="778">
        <v>108.5</v>
      </c>
      <c r="AE64" s="778">
        <v>1.3</v>
      </c>
      <c r="AF64" s="778">
        <v>98.3</v>
      </c>
      <c r="AG64" s="778">
        <v>-1.1000000000000001</v>
      </c>
    </row>
    <row r="65" spans="1:33">
      <c r="A65" s="839" t="s">
        <v>279</v>
      </c>
      <c r="B65" s="839">
        <v>105.5</v>
      </c>
      <c r="C65" s="839">
        <v>1</v>
      </c>
      <c r="D65" s="839">
        <v>127.7</v>
      </c>
      <c r="E65" s="839">
        <v>5.5</v>
      </c>
      <c r="F65" s="839">
        <v>108</v>
      </c>
      <c r="G65" s="839">
        <v>-4.4000000000000004</v>
      </c>
      <c r="H65" s="839"/>
      <c r="O65" s="655" t="s">
        <v>281</v>
      </c>
      <c r="P65" s="655">
        <v>105</v>
      </c>
      <c r="Q65" s="655">
        <v>-1.5</v>
      </c>
      <c r="R65" s="655">
        <v>127.9</v>
      </c>
      <c r="S65" s="655">
        <v>1.4</v>
      </c>
      <c r="T65" s="655">
        <v>115.6</v>
      </c>
      <c r="U65" s="655">
        <v>-1.4</v>
      </c>
      <c r="V65" s="655"/>
      <c r="AA65" s="778" t="s">
        <v>281</v>
      </c>
      <c r="AB65" s="778">
        <v>105</v>
      </c>
      <c r="AC65" s="778">
        <v>-1.5</v>
      </c>
      <c r="AD65" s="778">
        <v>127.9</v>
      </c>
      <c r="AE65" s="778">
        <v>1.4</v>
      </c>
      <c r="AF65" s="778">
        <v>115.6</v>
      </c>
      <c r="AG65" s="778">
        <v>-1.4</v>
      </c>
    </row>
    <row r="66" spans="1:33">
      <c r="A66" s="839" t="s">
        <v>280</v>
      </c>
      <c r="B66" s="839">
        <v>105.8</v>
      </c>
      <c r="C66" s="839">
        <v>1</v>
      </c>
      <c r="D66" s="839">
        <v>120.7</v>
      </c>
      <c r="E66" s="839">
        <v>9.9</v>
      </c>
      <c r="F66" s="839">
        <v>101.1</v>
      </c>
      <c r="G66" s="839">
        <v>-1.6</v>
      </c>
      <c r="H66" s="839"/>
      <c r="O66" s="655" t="s">
        <v>282</v>
      </c>
      <c r="P66" s="655">
        <v>105.3</v>
      </c>
      <c r="Q66" s="655">
        <v>-1.4</v>
      </c>
      <c r="R66" s="655">
        <v>139.5</v>
      </c>
      <c r="S66" s="655">
        <v>0.1</v>
      </c>
      <c r="T66" s="655">
        <v>125.1</v>
      </c>
      <c r="U66" s="655">
        <v>-3.7</v>
      </c>
      <c r="V66" s="655"/>
      <c r="AA66" s="778" t="s">
        <v>282</v>
      </c>
      <c r="AB66" s="778">
        <v>105.3</v>
      </c>
      <c r="AC66" s="778">
        <v>-1.4</v>
      </c>
      <c r="AD66" s="778">
        <v>139.5</v>
      </c>
      <c r="AE66" s="778">
        <v>0.1</v>
      </c>
      <c r="AF66" s="778">
        <v>125.1</v>
      </c>
      <c r="AG66" s="778">
        <v>-3.7</v>
      </c>
    </row>
    <row r="67" spans="1:33">
      <c r="A67" s="839" t="s">
        <v>281</v>
      </c>
      <c r="B67" s="839">
        <v>106.5</v>
      </c>
      <c r="C67" s="839">
        <v>1.3</v>
      </c>
      <c r="D67" s="839">
        <v>125.3</v>
      </c>
      <c r="E67" s="839">
        <v>11.8</v>
      </c>
      <c r="F67" s="839">
        <v>103.5</v>
      </c>
      <c r="G67" s="839">
        <v>-0.4</v>
      </c>
      <c r="H67" s="839"/>
      <c r="O67" s="655" t="s">
        <v>283</v>
      </c>
      <c r="P67" s="655">
        <v>105.3</v>
      </c>
      <c r="Q67" s="655">
        <v>-0.9</v>
      </c>
      <c r="R67" s="655">
        <v>141.9</v>
      </c>
      <c r="S67" s="655">
        <v>1.1000000000000001</v>
      </c>
      <c r="T67" s="655">
        <v>125.8</v>
      </c>
      <c r="U67" s="655">
        <v>-3.5</v>
      </c>
      <c r="V67" s="655"/>
      <c r="AA67" s="778" t="s">
        <v>283</v>
      </c>
      <c r="AB67" s="778">
        <v>105.3</v>
      </c>
      <c r="AC67" s="778">
        <v>-0.9</v>
      </c>
      <c r="AD67" s="778">
        <v>141.9</v>
      </c>
      <c r="AE67" s="778">
        <v>1.1000000000000001</v>
      </c>
      <c r="AF67" s="778">
        <v>125.8</v>
      </c>
      <c r="AG67" s="778">
        <v>-3.5</v>
      </c>
    </row>
    <row r="68" spans="1:33">
      <c r="A68" s="839" t="s">
        <v>282</v>
      </c>
      <c r="B68" s="839">
        <v>107.1</v>
      </c>
      <c r="C68" s="839">
        <v>1.7</v>
      </c>
      <c r="D68" s="839">
        <v>129</v>
      </c>
      <c r="E68" s="839">
        <v>4.9000000000000004</v>
      </c>
      <c r="F68" s="839">
        <v>105.3</v>
      </c>
      <c r="G68" s="839">
        <v>-6.9</v>
      </c>
      <c r="H68" s="839"/>
      <c r="O68" s="655" t="s">
        <v>284</v>
      </c>
      <c r="P68" s="655">
        <v>104.6</v>
      </c>
      <c r="Q68" s="655">
        <v>-1</v>
      </c>
      <c r="R68" s="655">
        <v>131.5</v>
      </c>
      <c r="S68" s="655">
        <v>-0.8</v>
      </c>
      <c r="T68" s="655">
        <v>115.8</v>
      </c>
      <c r="U68" s="655">
        <v>-5.5</v>
      </c>
      <c r="V68" s="655"/>
      <c r="AA68" s="778" t="s">
        <v>284</v>
      </c>
      <c r="AB68" s="778">
        <v>104.6</v>
      </c>
      <c r="AC68" s="778">
        <v>-1</v>
      </c>
      <c r="AD68" s="778">
        <v>131.5</v>
      </c>
      <c r="AE68" s="778">
        <v>-0.8</v>
      </c>
      <c r="AF68" s="778">
        <v>115.8</v>
      </c>
      <c r="AG68" s="778">
        <v>-5.5</v>
      </c>
    </row>
    <row r="69" spans="1:33">
      <c r="A69" s="839" t="s">
        <v>283</v>
      </c>
      <c r="B69" s="839">
        <v>107.7</v>
      </c>
      <c r="C69" s="839">
        <v>1.4</v>
      </c>
      <c r="D69" s="839">
        <v>135.1</v>
      </c>
      <c r="E69" s="839">
        <v>6.7</v>
      </c>
      <c r="F69" s="839">
        <v>110.9</v>
      </c>
      <c r="G69" s="839">
        <v>-4.5999999999999996</v>
      </c>
      <c r="H69" s="839"/>
      <c r="O69" s="655" t="s">
        <v>285</v>
      </c>
      <c r="P69" s="655"/>
      <c r="Q69" s="655"/>
      <c r="R69" s="655"/>
      <c r="S69" s="655"/>
      <c r="T69" s="655"/>
      <c r="U69" s="655"/>
      <c r="V69" s="655"/>
      <c r="AA69" s="778" t="s">
        <v>285</v>
      </c>
      <c r="AB69" s="778"/>
      <c r="AC69" s="778"/>
      <c r="AD69" s="778"/>
      <c r="AE69" s="778"/>
      <c r="AF69" s="778"/>
      <c r="AG69" s="778"/>
    </row>
    <row r="70" spans="1:33">
      <c r="A70" s="839" t="s">
        <v>284</v>
      </c>
      <c r="B70" s="839">
        <v>107.8</v>
      </c>
      <c r="C70" s="839">
        <v>1.3</v>
      </c>
      <c r="D70" s="839">
        <v>143.6</v>
      </c>
      <c r="E70" s="839">
        <v>7</v>
      </c>
      <c r="F70" s="839">
        <v>117.8</v>
      </c>
      <c r="G70" s="839">
        <v>-4.3</v>
      </c>
      <c r="H70" s="839"/>
      <c r="O70" s="655" t="s">
        <v>288</v>
      </c>
      <c r="P70" s="655"/>
      <c r="Q70" s="655"/>
      <c r="R70" s="655"/>
      <c r="S70" s="655"/>
      <c r="T70" s="655"/>
      <c r="U70" s="655"/>
      <c r="V70" s="655"/>
      <c r="AA70" s="778" t="s">
        <v>288</v>
      </c>
      <c r="AB70" s="778"/>
      <c r="AC70" s="778"/>
      <c r="AD70" s="778"/>
      <c r="AE70" s="778"/>
      <c r="AF70" s="778"/>
      <c r="AG70" s="778"/>
    </row>
    <row r="71" spans="1:33">
      <c r="A71" s="839" t="s">
        <v>285</v>
      </c>
      <c r="B71" s="839"/>
      <c r="C71" s="839"/>
      <c r="D71" s="839"/>
      <c r="E71" s="839"/>
      <c r="F71" s="839"/>
      <c r="G71" s="839"/>
      <c r="H71" s="839"/>
      <c r="O71" s="655" t="s">
        <v>709</v>
      </c>
      <c r="P71" s="655"/>
      <c r="Q71" s="655"/>
      <c r="R71" s="655"/>
      <c r="S71" s="655"/>
      <c r="T71" s="655"/>
      <c r="U71" s="655"/>
      <c r="V71" s="655"/>
      <c r="AA71" s="778" t="s">
        <v>709</v>
      </c>
      <c r="AB71" s="778"/>
      <c r="AC71" s="778"/>
      <c r="AD71" s="778"/>
      <c r="AE71" s="778"/>
      <c r="AF71" s="778"/>
      <c r="AG71" s="778"/>
    </row>
    <row r="72" spans="1:33">
      <c r="A72" s="839" t="s">
        <v>288</v>
      </c>
      <c r="B72" s="839"/>
      <c r="C72" s="839"/>
      <c r="D72" s="839"/>
      <c r="E72" s="839"/>
      <c r="F72" s="839"/>
      <c r="G72" s="839"/>
      <c r="H72" s="839"/>
      <c r="O72" s="655" t="s">
        <v>287</v>
      </c>
      <c r="P72" s="655"/>
      <c r="Q72" s="655"/>
      <c r="R72" s="655"/>
      <c r="S72" s="655"/>
      <c r="T72" s="655"/>
      <c r="U72" s="655"/>
      <c r="V72" s="655"/>
      <c r="AA72" s="778" t="s">
        <v>287</v>
      </c>
      <c r="AB72" s="778"/>
      <c r="AC72" s="778"/>
      <c r="AD72" s="778"/>
      <c r="AE72" s="778"/>
      <c r="AF72" s="778"/>
      <c r="AG72" s="778"/>
    </row>
    <row r="73" spans="1:33">
      <c r="A73" s="839" t="s">
        <v>709</v>
      </c>
      <c r="B73" s="839"/>
      <c r="C73" s="839"/>
      <c r="D73" s="839"/>
      <c r="E73" s="839"/>
      <c r="F73" s="839"/>
      <c r="G73" s="839"/>
      <c r="H73" s="839"/>
      <c r="O73" s="655" t="s">
        <v>786</v>
      </c>
      <c r="P73" s="655"/>
      <c r="Q73" s="655"/>
      <c r="R73" s="655"/>
      <c r="S73" s="655"/>
      <c r="T73" s="655"/>
      <c r="U73" s="655"/>
      <c r="V73" s="655"/>
      <c r="AA73" s="778" t="s">
        <v>786</v>
      </c>
      <c r="AB73" s="778"/>
      <c r="AC73" s="778"/>
      <c r="AD73" s="778"/>
      <c r="AE73" s="778"/>
      <c r="AF73" s="778"/>
      <c r="AG73" s="778"/>
    </row>
    <row r="74" spans="1:33">
      <c r="A74" s="839" t="s">
        <v>574</v>
      </c>
      <c r="B74" s="839"/>
      <c r="C74" s="839"/>
      <c r="D74" s="839"/>
      <c r="E74" s="839"/>
      <c r="F74" s="839"/>
      <c r="G74" s="839"/>
      <c r="H74" s="839"/>
      <c r="O74" s="655"/>
      <c r="P74" s="655"/>
      <c r="Q74" s="655"/>
      <c r="R74" s="655"/>
      <c r="S74" s="655"/>
      <c r="T74" s="655"/>
      <c r="U74" s="655"/>
      <c r="V74" s="655"/>
      <c r="AA74" s="778"/>
      <c r="AB74" s="778"/>
      <c r="AC74" s="778"/>
      <c r="AD74" s="778"/>
      <c r="AE74" s="778"/>
      <c r="AF74" s="778"/>
      <c r="AG74" s="778"/>
    </row>
    <row r="75" spans="1:33">
      <c r="A75" s="839" t="s">
        <v>786</v>
      </c>
      <c r="B75" s="839"/>
      <c r="C75" s="839"/>
      <c r="D75" s="839"/>
      <c r="E75" s="839"/>
      <c r="F75" s="839"/>
      <c r="G75" s="839"/>
      <c r="H75" s="839"/>
      <c r="O75" s="655" t="s">
        <v>722</v>
      </c>
      <c r="P75" s="655"/>
      <c r="Q75" s="655"/>
      <c r="R75" s="655"/>
      <c r="S75" s="655"/>
      <c r="T75" s="655"/>
      <c r="U75" s="655"/>
      <c r="V75" s="655"/>
      <c r="AA75" s="778" t="s">
        <v>722</v>
      </c>
      <c r="AB75" s="778"/>
      <c r="AC75" s="778"/>
      <c r="AD75" s="778"/>
      <c r="AE75" s="778"/>
      <c r="AF75" s="778"/>
      <c r="AG75" s="778"/>
    </row>
    <row r="76" spans="1:33" ht="14.5">
      <c r="A76" s="567"/>
      <c r="B76" s="567"/>
      <c r="C76" s="567"/>
      <c r="D76" s="567"/>
      <c r="E76" s="567"/>
      <c r="F76" s="567"/>
      <c r="G76" s="567"/>
      <c r="O76" s="655" t="s">
        <v>29</v>
      </c>
      <c r="P76" s="655" t="s">
        <v>662</v>
      </c>
      <c r="Q76" s="655"/>
      <c r="R76" s="655" t="s">
        <v>145</v>
      </c>
      <c r="S76" s="655"/>
      <c r="T76" s="655"/>
      <c r="U76" s="655"/>
      <c r="V76" s="655"/>
      <c r="AA76" s="778" t="s">
        <v>29</v>
      </c>
      <c r="AB76" s="778" t="s">
        <v>662</v>
      </c>
      <c r="AC76" s="778"/>
      <c r="AD76" s="778" t="s">
        <v>145</v>
      </c>
      <c r="AE76" s="778"/>
      <c r="AF76" s="778"/>
      <c r="AG76" s="778"/>
    </row>
    <row r="77" spans="1:33" ht="14.5">
      <c r="A77" s="567"/>
      <c r="B77" s="567"/>
      <c r="C77" s="567"/>
      <c r="D77" s="567"/>
      <c r="E77" s="567"/>
      <c r="F77" s="567"/>
      <c r="G77" s="567"/>
      <c r="O77" s="655"/>
      <c r="P77" s="655"/>
      <c r="Q77" s="655"/>
      <c r="R77" s="655" t="s">
        <v>270</v>
      </c>
      <c r="S77" s="655"/>
      <c r="T77" s="655" t="s">
        <v>271</v>
      </c>
      <c r="U77" s="655"/>
      <c r="V77" s="655"/>
      <c r="AA77" s="778"/>
      <c r="AB77" s="778"/>
      <c r="AC77" s="778"/>
      <c r="AD77" s="778" t="s">
        <v>270</v>
      </c>
      <c r="AE77" s="778"/>
      <c r="AF77" s="778" t="s">
        <v>271</v>
      </c>
      <c r="AG77" s="778"/>
    </row>
    <row r="78" spans="1:33" ht="14.5">
      <c r="A78" s="567"/>
      <c r="B78" s="567"/>
      <c r="C78" s="567"/>
      <c r="D78" s="567"/>
      <c r="E78" s="567"/>
      <c r="F78" s="567"/>
      <c r="G78" s="567"/>
      <c r="O78" s="655"/>
      <c r="P78" s="655" t="s">
        <v>272</v>
      </c>
      <c r="Q78" s="655" t="s">
        <v>708</v>
      </c>
      <c r="R78" s="655" t="s">
        <v>272</v>
      </c>
      <c r="S78" s="655" t="s">
        <v>708</v>
      </c>
      <c r="T78" s="655" t="s">
        <v>272</v>
      </c>
      <c r="U78" s="655" t="s">
        <v>708</v>
      </c>
      <c r="V78" s="655"/>
      <c r="AA78" s="778"/>
      <c r="AB78" s="778" t="s">
        <v>272</v>
      </c>
      <c r="AC78" s="778" t="s">
        <v>708</v>
      </c>
      <c r="AD78" s="778" t="s">
        <v>272</v>
      </c>
      <c r="AE78" s="778" t="s">
        <v>708</v>
      </c>
      <c r="AF78" s="778" t="s">
        <v>272</v>
      </c>
      <c r="AG78" s="778" t="s">
        <v>708</v>
      </c>
    </row>
    <row r="79" spans="1:33">
      <c r="A79" s="883" t="s">
        <v>827</v>
      </c>
      <c r="B79" s="883"/>
      <c r="C79" s="883"/>
      <c r="D79" s="883"/>
      <c r="E79" s="883"/>
      <c r="F79" s="883"/>
      <c r="G79" s="883"/>
      <c r="O79" s="655"/>
      <c r="P79" s="655" t="s">
        <v>286</v>
      </c>
      <c r="Q79" s="655"/>
      <c r="R79" s="655"/>
      <c r="S79" s="655"/>
      <c r="T79" s="655"/>
      <c r="U79" s="655"/>
      <c r="V79" s="655"/>
      <c r="AA79" s="778"/>
      <c r="AB79" s="778" t="s">
        <v>286</v>
      </c>
      <c r="AC79" s="778"/>
      <c r="AD79" s="778"/>
      <c r="AE79" s="778"/>
      <c r="AF79" s="778"/>
      <c r="AG79" s="778"/>
    </row>
    <row r="80" spans="1:33">
      <c r="A80" s="883" t="s">
        <v>29</v>
      </c>
      <c r="B80" s="883" t="s">
        <v>662</v>
      </c>
      <c r="C80" s="883"/>
      <c r="D80" s="883" t="s">
        <v>145</v>
      </c>
      <c r="E80" s="883"/>
      <c r="F80" s="883"/>
      <c r="G80" s="883"/>
      <c r="O80" s="655">
        <v>2022</v>
      </c>
      <c r="P80" s="655" t="s">
        <v>166</v>
      </c>
      <c r="Q80" s="655" t="s">
        <v>166</v>
      </c>
      <c r="R80" s="655" t="s">
        <v>166</v>
      </c>
      <c r="S80" s="655" t="s">
        <v>166</v>
      </c>
      <c r="T80" s="655" t="s">
        <v>166</v>
      </c>
      <c r="U80" s="655" t="s">
        <v>166</v>
      </c>
      <c r="V80" s="655"/>
      <c r="AA80" s="778">
        <v>2022</v>
      </c>
      <c r="AB80" s="778">
        <v>103.2</v>
      </c>
      <c r="AC80" s="778">
        <v>1.7</v>
      </c>
      <c r="AD80" s="778">
        <v>147.4</v>
      </c>
      <c r="AE80" s="778">
        <v>14.8</v>
      </c>
      <c r="AF80" s="778">
        <v>119</v>
      </c>
      <c r="AG80" s="778">
        <v>0.8</v>
      </c>
    </row>
    <row r="81" spans="1:33">
      <c r="A81" s="883"/>
      <c r="B81" s="883"/>
      <c r="C81" s="883"/>
      <c r="D81" s="883" t="s">
        <v>270</v>
      </c>
      <c r="E81" s="883"/>
      <c r="F81" s="883" t="s">
        <v>271</v>
      </c>
      <c r="G81" s="883"/>
      <c r="O81" s="655" t="s">
        <v>274</v>
      </c>
      <c r="P81" s="655">
        <v>102.4</v>
      </c>
      <c r="Q81" s="655">
        <v>1.4</v>
      </c>
      <c r="R81" s="655">
        <v>118.2</v>
      </c>
      <c r="S81" s="655">
        <v>17.5</v>
      </c>
      <c r="T81" s="655">
        <v>102.1</v>
      </c>
      <c r="U81" s="655">
        <v>5.0999999999999996</v>
      </c>
      <c r="V81" s="655"/>
      <c r="AA81" s="778" t="s">
        <v>274</v>
      </c>
      <c r="AB81" s="778">
        <v>102.4</v>
      </c>
      <c r="AC81" s="778">
        <v>1.4</v>
      </c>
      <c r="AD81" s="778">
        <v>118.2</v>
      </c>
      <c r="AE81" s="778">
        <v>17.5</v>
      </c>
      <c r="AF81" s="778">
        <v>102.1</v>
      </c>
      <c r="AG81" s="778">
        <v>5.0999999999999996</v>
      </c>
    </row>
    <row r="82" spans="1:33">
      <c r="A82" s="883"/>
      <c r="B82" s="883" t="s">
        <v>272</v>
      </c>
      <c r="C82" s="883" t="s">
        <v>708</v>
      </c>
      <c r="D82" s="883" t="s">
        <v>272</v>
      </c>
      <c r="E82" s="883" t="s">
        <v>708</v>
      </c>
      <c r="F82" s="883" t="s">
        <v>272</v>
      </c>
      <c r="G82" s="883" t="s">
        <v>708</v>
      </c>
      <c r="O82" s="655" t="s">
        <v>275</v>
      </c>
      <c r="P82" s="655">
        <v>102.5</v>
      </c>
      <c r="Q82" s="655">
        <v>2.1</v>
      </c>
      <c r="R82" s="655">
        <v>132.5</v>
      </c>
      <c r="S82" s="655">
        <v>18.5</v>
      </c>
      <c r="T82" s="655">
        <v>112.1</v>
      </c>
      <c r="U82" s="655">
        <v>5.2</v>
      </c>
      <c r="V82" s="655"/>
      <c r="AA82" s="778" t="s">
        <v>275</v>
      </c>
      <c r="AB82" s="778">
        <v>102.5</v>
      </c>
      <c r="AC82" s="778">
        <v>2.1</v>
      </c>
      <c r="AD82" s="778">
        <v>132.5</v>
      </c>
      <c r="AE82" s="778">
        <v>18.5</v>
      </c>
      <c r="AF82" s="778">
        <v>112.1</v>
      </c>
      <c r="AG82" s="778">
        <v>5.2</v>
      </c>
    </row>
    <row r="83" spans="1:33">
      <c r="A83" s="883"/>
      <c r="B83" s="883" t="s">
        <v>273</v>
      </c>
      <c r="C83" s="883"/>
      <c r="D83" s="883"/>
      <c r="E83" s="883"/>
      <c r="F83" s="883"/>
      <c r="G83" s="883"/>
      <c r="O83" s="655" t="s">
        <v>276</v>
      </c>
      <c r="P83" s="655">
        <v>102.7</v>
      </c>
      <c r="Q83" s="655">
        <v>1.5</v>
      </c>
      <c r="R83" s="655">
        <v>158.4</v>
      </c>
      <c r="S83" s="655">
        <v>12.7</v>
      </c>
      <c r="T83" s="655">
        <v>129.80000000000001</v>
      </c>
      <c r="U83" s="655">
        <v>-2.4</v>
      </c>
      <c r="V83" s="655"/>
      <c r="AA83" s="778" t="s">
        <v>276</v>
      </c>
      <c r="AB83" s="778">
        <v>102.7</v>
      </c>
      <c r="AC83" s="778">
        <v>1.5</v>
      </c>
      <c r="AD83" s="778">
        <v>158.4</v>
      </c>
      <c r="AE83" s="778">
        <v>12.7</v>
      </c>
      <c r="AF83" s="778">
        <v>129.80000000000001</v>
      </c>
      <c r="AG83" s="778">
        <v>-2.4</v>
      </c>
    </row>
    <row r="84" spans="1:33">
      <c r="A84" s="883">
        <v>2023</v>
      </c>
      <c r="B84" s="883" t="s">
        <v>166</v>
      </c>
      <c r="C84" s="883" t="s">
        <v>166</v>
      </c>
      <c r="D84" s="883" t="s">
        <v>166</v>
      </c>
      <c r="E84" s="883" t="s">
        <v>166</v>
      </c>
      <c r="F84" s="883" t="s">
        <v>166</v>
      </c>
      <c r="G84" s="883" t="s">
        <v>166</v>
      </c>
      <c r="O84" s="655" t="s">
        <v>277</v>
      </c>
      <c r="P84" s="655">
        <v>102.8</v>
      </c>
      <c r="Q84" s="655">
        <v>1.6</v>
      </c>
      <c r="R84" s="655">
        <v>144.6</v>
      </c>
      <c r="S84" s="655">
        <v>13.1</v>
      </c>
      <c r="T84" s="655">
        <v>117</v>
      </c>
      <c r="U84" s="655">
        <v>-2.2999999999999998</v>
      </c>
      <c r="V84" s="655"/>
      <c r="AA84" s="778" t="s">
        <v>277</v>
      </c>
      <c r="AB84" s="778">
        <v>102.8</v>
      </c>
      <c r="AC84" s="778">
        <v>1.6</v>
      </c>
      <c r="AD84" s="778">
        <v>144.6</v>
      </c>
      <c r="AE84" s="778">
        <v>13.1</v>
      </c>
      <c r="AF84" s="778">
        <v>117</v>
      </c>
      <c r="AG84" s="778">
        <v>-2.2999999999999998</v>
      </c>
    </row>
    <row r="85" spans="1:33">
      <c r="A85" s="883" t="s">
        <v>274</v>
      </c>
      <c r="B85" s="883">
        <v>106</v>
      </c>
      <c r="C85" s="883">
        <v>0.1</v>
      </c>
      <c r="D85" s="883">
        <v>114.5</v>
      </c>
      <c r="E85" s="883">
        <v>6.2</v>
      </c>
      <c r="F85" s="883">
        <v>94.1</v>
      </c>
      <c r="G85" s="883">
        <v>-4.4000000000000004</v>
      </c>
      <c r="O85" s="655" t="s">
        <v>73</v>
      </c>
      <c r="P85" s="655">
        <v>103</v>
      </c>
      <c r="Q85" s="655">
        <v>1.8</v>
      </c>
      <c r="R85" s="655">
        <v>149.19999999999999</v>
      </c>
      <c r="S85" s="655">
        <v>19.5</v>
      </c>
      <c r="T85" s="655">
        <v>119.3</v>
      </c>
      <c r="U85" s="655">
        <v>3</v>
      </c>
      <c r="V85" s="655"/>
      <c r="AA85" s="778" t="s">
        <v>73</v>
      </c>
      <c r="AB85" s="778">
        <v>103</v>
      </c>
      <c r="AC85" s="778">
        <v>1.8</v>
      </c>
      <c r="AD85" s="778">
        <v>149.19999999999999</v>
      </c>
      <c r="AE85" s="778">
        <v>19.5</v>
      </c>
      <c r="AF85" s="778">
        <v>119.3</v>
      </c>
      <c r="AG85" s="778">
        <v>3</v>
      </c>
    </row>
    <row r="86" spans="1:33">
      <c r="A86" s="883" t="s">
        <v>275</v>
      </c>
      <c r="B86" s="883">
        <v>105</v>
      </c>
      <c r="C86" s="883">
        <v>-0.3</v>
      </c>
      <c r="D86" s="883">
        <v>112.8</v>
      </c>
      <c r="E86" s="883">
        <v>3.4</v>
      </c>
      <c r="F86" s="883">
        <v>91.7</v>
      </c>
      <c r="G86" s="883">
        <v>-7</v>
      </c>
      <c r="O86" s="655" t="s">
        <v>278</v>
      </c>
      <c r="P86" s="655">
        <v>103</v>
      </c>
      <c r="Q86" s="655">
        <v>1.8</v>
      </c>
      <c r="R86" s="655">
        <v>151.19999999999999</v>
      </c>
      <c r="S86" s="655">
        <v>12.9</v>
      </c>
      <c r="T86" s="655">
        <v>121</v>
      </c>
      <c r="U86" s="655">
        <v>-1.8</v>
      </c>
      <c r="V86" s="655"/>
      <c r="AA86" s="778" t="s">
        <v>278</v>
      </c>
      <c r="AB86" s="778">
        <v>103</v>
      </c>
      <c r="AC86" s="778">
        <v>1.8</v>
      </c>
      <c r="AD86" s="778">
        <v>151.19999999999999</v>
      </c>
      <c r="AE86" s="778">
        <v>12.9</v>
      </c>
      <c r="AF86" s="778">
        <v>121</v>
      </c>
      <c r="AG86" s="778">
        <v>-1.8</v>
      </c>
    </row>
    <row r="87" spans="1:33">
      <c r="A87" s="883" t="s">
        <v>276</v>
      </c>
      <c r="B87" s="883">
        <v>104.6</v>
      </c>
      <c r="C87" s="883">
        <v>0.2</v>
      </c>
      <c r="D87" s="883">
        <v>132</v>
      </c>
      <c r="E87" s="883">
        <v>2.8</v>
      </c>
      <c r="F87" s="883">
        <v>106.3</v>
      </c>
      <c r="G87" s="883">
        <v>-5.7</v>
      </c>
      <c r="O87" s="655" t="s">
        <v>279</v>
      </c>
      <c r="P87" s="655">
        <v>103</v>
      </c>
      <c r="Q87" s="655">
        <v>1.6</v>
      </c>
      <c r="R87" s="655">
        <v>149.30000000000001</v>
      </c>
      <c r="S87" s="655">
        <v>13.4</v>
      </c>
      <c r="T87" s="655">
        <v>119.3</v>
      </c>
      <c r="U87" s="655">
        <v>-0.6</v>
      </c>
      <c r="V87" s="655"/>
      <c r="AA87" s="778" t="s">
        <v>279</v>
      </c>
      <c r="AB87" s="778">
        <v>103</v>
      </c>
      <c r="AC87" s="778">
        <v>1.6</v>
      </c>
      <c r="AD87" s="778">
        <v>149.30000000000001</v>
      </c>
      <c r="AE87" s="778">
        <v>13.4</v>
      </c>
      <c r="AF87" s="778">
        <v>119.3</v>
      </c>
      <c r="AG87" s="778">
        <v>-0.6</v>
      </c>
    </row>
    <row r="88" spans="1:33">
      <c r="A88" s="883" t="s">
        <v>277</v>
      </c>
      <c r="B88" s="883">
        <v>104.5</v>
      </c>
      <c r="C88" s="883">
        <v>0</v>
      </c>
      <c r="D88" s="883">
        <v>124.9</v>
      </c>
      <c r="E88" s="883">
        <v>-0.6</v>
      </c>
      <c r="F88" s="883">
        <v>100.1</v>
      </c>
      <c r="G88" s="883">
        <v>-8.6</v>
      </c>
      <c r="O88" s="655" t="s">
        <v>280</v>
      </c>
      <c r="P88" s="655">
        <v>103.1</v>
      </c>
      <c r="Q88" s="655">
        <v>2</v>
      </c>
      <c r="R88" s="655">
        <v>148.1</v>
      </c>
      <c r="S88" s="655">
        <v>19.899999999999999</v>
      </c>
      <c r="T88" s="655">
        <v>118.7</v>
      </c>
      <c r="U88" s="655">
        <v>5.0999999999999996</v>
      </c>
      <c r="V88" s="655"/>
      <c r="AA88" s="778" t="s">
        <v>280</v>
      </c>
      <c r="AB88" s="778">
        <v>103.2</v>
      </c>
      <c r="AC88" s="778">
        <v>2.1</v>
      </c>
      <c r="AD88" s="778">
        <v>148.1</v>
      </c>
      <c r="AE88" s="778">
        <v>19.899999999999999</v>
      </c>
      <c r="AF88" s="778">
        <v>118.7</v>
      </c>
      <c r="AG88" s="778">
        <v>5.0999999999999996</v>
      </c>
    </row>
    <row r="89" spans="1:33">
      <c r="A89" s="883" t="s">
        <v>73</v>
      </c>
      <c r="B89" s="883">
        <v>104.2</v>
      </c>
      <c r="C89" s="883">
        <v>-0.7</v>
      </c>
      <c r="D89" s="883">
        <v>130.80000000000001</v>
      </c>
      <c r="E89" s="883">
        <v>1.9</v>
      </c>
      <c r="F89" s="883">
        <v>105.2</v>
      </c>
      <c r="G89" s="883">
        <v>-4.3</v>
      </c>
      <c r="O89" s="655" t="s">
        <v>281</v>
      </c>
      <c r="P89" s="655">
        <v>103.8</v>
      </c>
      <c r="Q89" s="655">
        <v>1.9</v>
      </c>
      <c r="R89" s="655">
        <v>155.69999999999999</v>
      </c>
      <c r="S89" s="655">
        <v>15.9</v>
      </c>
      <c r="T89" s="655">
        <v>124.5</v>
      </c>
      <c r="U89" s="655">
        <v>1.8</v>
      </c>
      <c r="V89" s="655"/>
      <c r="AA89" s="778" t="s">
        <v>281</v>
      </c>
      <c r="AB89" s="778">
        <v>103.9</v>
      </c>
      <c r="AC89" s="778">
        <v>2</v>
      </c>
      <c r="AD89" s="778">
        <v>155.80000000000001</v>
      </c>
      <c r="AE89" s="778">
        <v>16</v>
      </c>
      <c r="AF89" s="778">
        <v>124.6</v>
      </c>
      <c r="AG89" s="778">
        <v>1.9</v>
      </c>
    </row>
    <row r="90" spans="1:33">
      <c r="A90" s="883" t="s">
        <v>278</v>
      </c>
      <c r="B90" s="883">
        <v>104.3</v>
      </c>
      <c r="C90" s="883">
        <v>-1</v>
      </c>
      <c r="D90" s="883">
        <v>129.19999999999999</v>
      </c>
      <c r="E90" s="883">
        <v>6.7</v>
      </c>
      <c r="F90" s="883">
        <v>103.8</v>
      </c>
      <c r="G90" s="883">
        <v>0.8</v>
      </c>
      <c r="O90" s="655" t="s">
        <v>282</v>
      </c>
      <c r="P90" s="655">
        <v>104.1</v>
      </c>
      <c r="Q90" s="655">
        <v>2</v>
      </c>
      <c r="R90" s="655">
        <v>158.5</v>
      </c>
      <c r="S90" s="655">
        <v>14.4</v>
      </c>
      <c r="T90" s="655">
        <v>125.8</v>
      </c>
      <c r="U90" s="655">
        <v>0.7</v>
      </c>
      <c r="V90" s="655"/>
      <c r="AA90" s="778" t="s">
        <v>282</v>
      </c>
      <c r="AB90" s="778">
        <v>104.1</v>
      </c>
      <c r="AC90" s="778">
        <v>2</v>
      </c>
      <c r="AD90" s="778">
        <v>158.69999999999999</v>
      </c>
      <c r="AE90" s="778">
        <v>14.5</v>
      </c>
      <c r="AF90" s="778">
        <v>125.9</v>
      </c>
      <c r="AG90" s="778">
        <v>0.8</v>
      </c>
    </row>
    <row r="91" spans="1:33">
      <c r="A91" s="883" t="s">
        <v>279</v>
      </c>
      <c r="B91" s="883">
        <v>104</v>
      </c>
      <c r="C91" s="883">
        <v>-1.4</v>
      </c>
      <c r="D91" s="883">
        <v>126.9</v>
      </c>
      <c r="E91" s="883">
        <v>-0.6</v>
      </c>
      <c r="F91" s="883">
        <v>102.2</v>
      </c>
      <c r="G91" s="883">
        <v>-5.4</v>
      </c>
      <c r="K91">
        <f>(SUM(EZH_BW!F85:F91)/SUM(EZH_BW!F98:F104)-1)*100</f>
        <v>-4.9587893527901494</v>
      </c>
      <c r="O91" s="655" t="s">
        <v>283</v>
      </c>
      <c r="P91" s="655">
        <v>104</v>
      </c>
      <c r="Q91" s="655">
        <v>1.5</v>
      </c>
      <c r="R91" s="655">
        <v>154.1</v>
      </c>
      <c r="S91" s="655">
        <v>13.1</v>
      </c>
      <c r="T91" s="655">
        <v>119.9</v>
      </c>
      <c r="U91" s="655">
        <v>-0.2</v>
      </c>
      <c r="V91" s="655"/>
      <c r="AA91" s="778" t="s">
        <v>283</v>
      </c>
      <c r="AB91" s="778">
        <v>104.1</v>
      </c>
      <c r="AC91" s="778">
        <v>1.6</v>
      </c>
      <c r="AD91" s="778">
        <v>154.5</v>
      </c>
      <c r="AE91" s="778">
        <v>13.4</v>
      </c>
      <c r="AF91" s="778">
        <v>120.2</v>
      </c>
      <c r="AG91" s="778">
        <v>0</v>
      </c>
    </row>
    <row r="92" spans="1:33">
      <c r="A92" s="883" t="s">
        <v>280</v>
      </c>
      <c r="B92" s="883" t="s">
        <v>166</v>
      </c>
      <c r="C92" s="883" t="s">
        <v>166</v>
      </c>
      <c r="D92" s="883" t="s">
        <v>166</v>
      </c>
      <c r="E92" s="883" t="s">
        <v>166</v>
      </c>
      <c r="F92" s="883" t="s">
        <v>166</v>
      </c>
      <c r="G92" s="883" t="s">
        <v>166</v>
      </c>
      <c r="O92" s="655" t="s">
        <v>284</v>
      </c>
      <c r="P92" s="655" t="s">
        <v>166</v>
      </c>
      <c r="Q92" s="655" t="s">
        <v>166</v>
      </c>
      <c r="R92" s="655" t="s">
        <v>166</v>
      </c>
      <c r="S92" s="655" t="s">
        <v>166</v>
      </c>
      <c r="T92" s="655" t="s">
        <v>166</v>
      </c>
      <c r="U92" s="655" t="s">
        <v>166</v>
      </c>
      <c r="V92" s="655"/>
      <c r="AA92" s="778" t="s">
        <v>284</v>
      </c>
      <c r="AB92" s="778">
        <v>104.1</v>
      </c>
      <c r="AC92" s="778">
        <v>1.8</v>
      </c>
      <c r="AD92" s="778">
        <v>148.9</v>
      </c>
      <c r="AE92" s="778">
        <v>9.1</v>
      </c>
      <c r="AF92" s="778">
        <v>117.7</v>
      </c>
      <c r="AG92" s="778">
        <v>-3.4</v>
      </c>
    </row>
    <row r="93" spans="1:33">
      <c r="A93" s="883" t="s">
        <v>281</v>
      </c>
      <c r="B93" s="883" t="s">
        <v>166</v>
      </c>
      <c r="C93" s="883" t="s">
        <v>166</v>
      </c>
      <c r="D93" s="883" t="s">
        <v>166</v>
      </c>
      <c r="E93" s="883" t="s">
        <v>166</v>
      </c>
      <c r="F93" s="883" t="s">
        <v>166</v>
      </c>
      <c r="G93" s="883" t="s">
        <v>166</v>
      </c>
      <c r="O93" s="655">
        <v>2021</v>
      </c>
      <c r="P93" s="655">
        <v>101.5</v>
      </c>
      <c r="Q93" s="655">
        <v>-0.6</v>
      </c>
      <c r="R93" s="655">
        <v>128.4</v>
      </c>
      <c r="S93" s="655">
        <v>9.4</v>
      </c>
      <c r="T93" s="655">
        <v>118.1</v>
      </c>
      <c r="U93" s="655">
        <v>3.1</v>
      </c>
      <c r="V93" s="655"/>
      <c r="AA93" s="778">
        <v>2021</v>
      </c>
      <c r="AB93" s="778">
        <v>101.5</v>
      </c>
      <c r="AC93" s="778">
        <v>-0.6</v>
      </c>
      <c r="AD93" s="778">
        <v>128.4</v>
      </c>
      <c r="AE93" s="778">
        <v>9.4</v>
      </c>
      <c r="AF93" s="778">
        <v>118.1</v>
      </c>
      <c r="AG93" s="778">
        <v>3.1</v>
      </c>
    </row>
    <row r="94" spans="1:33">
      <c r="A94" s="883" t="s">
        <v>282</v>
      </c>
      <c r="B94" s="883" t="s">
        <v>166</v>
      </c>
      <c r="C94" s="883" t="s">
        <v>166</v>
      </c>
      <c r="D94" s="883" t="s">
        <v>166</v>
      </c>
      <c r="E94" s="883" t="s">
        <v>166</v>
      </c>
      <c r="F94" s="883" t="s">
        <v>166</v>
      </c>
      <c r="G94" s="883" t="s">
        <v>166</v>
      </c>
      <c r="O94" s="655" t="s">
        <v>274</v>
      </c>
      <c r="P94" s="655">
        <v>101</v>
      </c>
      <c r="Q94" s="655">
        <v>-1.8</v>
      </c>
      <c r="R94" s="655">
        <v>100.6</v>
      </c>
      <c r="S94" s="655">
        <v>-7.1</v>
      </c>
      <c r="T94" s="655">
        <v>97.1</v>
      </c>
      <c r="U94" s="655">
        <v>-7.2</v>
      </c>
      <c r="V94" s="655"/>
      <c r="AA94" s="778" t="s">
        <v>274</v>
      </c>
      <c r="AB94" s="778">
        <v>101</v>
      </c>
      <c r="AC94" s="778">
        <v>-1.8</v>
      </c>
      <c r="AD94" s="778">
        <v>100.6</v>
      </c>
      <c r="AE94" s="778">
        <v>-7.1</v>
      </c>
      <c r="AF94" s="778">
        <v>97.1</v>
      </c>
      <c r="AG94" s="778">
        <v>-7.2</v>
      </c>
    </row>
    <row r="95" spans="1:33">
      <c r="A95" s="883" t="s">
        <v>283</v>
      </c>
      <c r="B95" s="883" t="s">
        <v>166</v>
      </c>
      <c r="C95" s="883" t="s">
        <v>166</v>
      </c>
      <c r="D95" s="883" t="s">
        <v>166</v>
      </c>
      <c r="E95" s="883" t="s">
        <v>166</v>
      </c>
      <c r="F95" s="883" t="s">
        <v>166</v>
      </c>
      <c r="G95" s="883" t="s">
        <v>166</v>
      </c>
      <c r="O95" s="655" t="s">
        <v>275</v>
      </c>
      <c r="P95" s="655">
        <v>100.4</v>
      </c>
      <c r="Q95" s="655">
        <v>-2.5</v>
      </c>
      <c r="R95" s="655">
        <v>111.8</v>
      </c>
      <c r="S95" s="655">
        <v>-0.4</v>
      </c>
      <c r="T95" s="655">
        <v>106.6</v>
      </c>
      <c r="U95" s="655">
        <v>-1.7</v>
      </c>
      <c r="V95" s="655"/>
      <c r="AA95" s="778" t="s">
        <v>275</v>
      </c>
      <c r="AB95" s="778">
        <v>100.4</v>
      </c>
      <c r="AC95" s="778">
        <v>-2.5</v>
      </c>
      <c r="AD95" s="778">
        <v>111.8</v>
      </c>
      <c r="AE95" s="778">
        <v>-0.4</v>
      </c>
      <c r="AF95" s="778">
        <v>106.6</v>
      </c>
      <c r="AG95" s="778">
        <v>-1.7</v>
      </c>
    </row>
    <row r="96" spans="1:33">
      <c r="A96" s="883" t="s">
        <v>284</v>
      </c>
      <c r="B96" s="883" t="s">
        <v>166</v>
      </c>
      <c r="C96" s="883" t="s">
        <v>166</v>
      </c>
      <c r="D96" s="883" t="s">
        <v>166</v>
      </c>
      <c r="E96" s="883" t="s">
        <v>166</v>
      </c>
      <c r="F96" s="883" t="s">
        <v>166</v>
      </c>
      <c r="G96" s="883" t="s">
        <v>166</v>
      </c>
      <c r="O96" s="655" t="s">
        <v>276</v>
      </c>
      <c r="P96" s="655">
        <v>101.2</v>
      </c>
      <c r="Q96" s="655">
        <v>-1.6</v>
      </c>
      <c r="R96" s="655">
        <v>140.6</v>
      </c>
      <c r="S96" s="655">
        <v>12.8</v>
      </c>
      <c r="T96" s="655">
        <v>133</v>
      </c>
      <c r="U96" s="655">
        <v>9.6</v>
      </c>
      <c r="V96" s="655"/>
      <c r="AA96" s="778" t="s">
        <v>276</v>
      </c>
      <c r="AB96" s="778">
        <v>101.2</v>
      </c>
      <c r="AC96" s="778">
        <v>-1.6</v>
      </c>
      <c r="AD96" s="778">
        <v>140.6</v>
      </c>
      <c r="AE96" s="778">
        <v>12.8</v>
      </c>
      <c r="AF96" s="778">
        <v>133</v>
      </c>
      <c r="AG96" s="778">
        <v>9.6</v>
      </c>
    </row>
    <row r="97" spans="1:33">
      <c r="A97" s="883">
        <v>2022</v>
      </c>
      <c r="B97" s="883">
        <v>105.9</v>
      </c>
      <c r="C97" s="883">
        <v>1.1000000000000001</v>
      </c>
      <c r="D97" s="883">
        <v>125.1</v>
      </c>
      <c r="E97" s="883">
        <v>9.3000000000000007</v>
      </c>
      <c r="F97" s="883">
        <v>106.5</v>
      </c>
      <c r="G97" s="883">
        <v>-0.1</v>
      </c>
      <c r="O97" s="655" t="s">
        <v>277</v>
      </c>
      <c r="P97" s="655">
        <v>101.2</v>
      </c>
      <c r="Q97" s="655">
        <v>-0.8</v>
      </c>
      <c r="R97" s="655">
        <v>127.8</v>
      </c>
      <c r="S97" s="655">
        <v>16.7</v>
      </c>
      <c r="T97" s="655">
        <v>119.7</v>
      </c>
      <c r="U97" s="655">
        <v>11.9</v>
      </c>
      <c r="V97" s="655"/>
      <c r="AA97" s="778" t="s">
        <v>277</v>
      </c>
      <c r="AB97" s="778">
        <v>101.2</v>
      </c>
      <c r="AC97" s="778">
        <v>-0.8</v>
      </c>
      <c r="AD97" s="778">
        <v>127.8</v>
      </c>
      <c r="AE97" s="778">
        <v>16.7</v>
      </c>
      <c r="AF97" s="778">
        <v>119.7</v>
      </c>
      <c r="AG97" s="778">
        <v>11.9</v>
      </c>
    </row>
    <row r="98" spans="1:33">
      <c r="A98" s="883" t="s">
        <v>274</v>
      </c>
      <c r="B98" s="883">
        <v>105.9</v>
      </c>
      <c r="C98" s="883">
        <v>1.3</v>
      </c>
      <c r="D98" s="883">
        <v>107.8</v>
      </c>
      <c r="E98" s="883">
        <v>22.5</v>
      </c>
      <c r="F98" s="883">
        <v>98.4</v>
      </c>
      <c r="G98" s="883">
        <v>18</v>
      </c>
      <c r="O98" s="655" t="s">
        <v>73</v>
      </c>
      <c r="P98" s="655">
        <v>101.2</v>
      </c>
      <c r="Q98" s="655">
        <v>-0.5</v>
      </c>
      <c r="R98" s="655">
        <v>124.9</v>
      </c>
      <c r="S98" s="655">
        <v>14.2</v>
      </c>
      <c r="T98" s="655">
        <v>115.8</v>
      </c>
      <c r="U98" s="655">
        <v>8.5</v>
      </c>
      <c r="V98" s="655"/>
      <c r="AA98" s="778" t="s">
        <v>73</v>
      </c>
      <c r="AB98" s="778">
        <v>101.2</v>
      </c>
      <c r="AC98" s="778">
        <v>-0.5</v>
      </c>
      <c r="AD98" s="778">
        <v>124.9</v>
      </c>
      <c r="AE98" s="778">
        <v>14.2</v>
      </c>
      <c r="AF98" s="778">
        <v>115.8</v>
      </c>
      <c r="AG98" s="778">
        <v>8.5</v>
      </c>
    </row>
    <row r="99" spans="1:33">
      <c r="A99" s="883" t="s">
        <v>275</v>
      </c>
      <c r="B99" s="883">
        <v>105.3</v>
      </c>
      <c r="C99" s="883">
        <v>1.5</v>
      </c>
      <c r="D99" s="883">
        <v>109.1</v>
      </c>
      <c r="E99" s="883">
        <v>18.2</v>
      </c>
      <c r="F99" s="883">
        <v>98.6</v>
      </c>
      <c r="G99" s="883">
        <v>13.5</v>
      </c>
      <c r="O99" s="655" t="s">
        <v>278</v>
      </c>
      <c r="P99" s="655">
        <v>101.2</v>
      </c>
      <c r="Q99" s="655">
        <v>-0.5</v>
      </c>
      <c r="R99" s="655">
        <v>133.9</v>
      </c>
      <c r="S99" s="655">
        <v>12.8</v>
      </c>
      <c r="T99" s="655">
        <v>123.2</v>
      </c>
      <c r="U99" s="655">
        <v>6.4</v>
      </c>
      <c r="V99" s="655"/>
      <c r="AA99" s="778" t="s">
        <v>278</v>
      </c>
      <c r="AB99" s="778">
        <v>101.2</v>
      </c>
      <c r="AC99" s="778">
        <v>-0.5</v>
      </c>
      <c r="AD99" s="778">
        <v>133.9</v>
      </c>
      <c r="AE99" s="778">
        <v>12.8</v>
      </c>
      <c r="AF99" s="778">
        <v>123.2</v>
      </c>
      <c r="AG99" s="778">
        <v>6.4</v>
      </c>
    </row>
    <row r="100" spans="1:33">
      <c r="A100" s="883" t="s">
        <v>276</v>
      </c>
      <c r="B100" s="883">
        <v>104.4</v>
      </c>
      <c r="C100" s="883">
        <v>0.7</v>
      </c>
      <c r="D100" s="883">
        <v>128.4</v>
      </c>
      <c r="E100" s="883">
        <v>4.5</v>
      </c>
      <c r="F100" s="883">
        <v>112.7</v>
      </c>
      <c r="G100" s="883">
        <v>-2.6</v>
      </c>
      <c r="O100" s="655" t="s">
        <v>279</v>
      </c>
      <c r="P100" s="655">
        <v>101.4</v>
      </c>
      <c r="Q100" s="655">
        <v>-0.4</v>
      </c>
      <c r="R100" s="655">
        <v>131.6</v>
      </c>
      <c r="S100" s="655">
        <v>7.4</v>
      </c>
      <c r="T100" s="655">
        <v>120</v>
      </c>
      <c r="U100" s="655">
        <v>0.5</v>
      </c>
      <c r="V100" s="655"/>
      <c r="AA100" s="778" t="s">
        <v>279</v>
      </c>
      <c r="AB100" s="778">
        <v>101.4</v>
      </c>
      <c r="AC100" s="778">
        <v>-0.4</v>
      </c>
      <c r="AD100" s="778">
        <v>131.6</v>
      </c>
      <c r="AE100" s="778">
        <v>7.4</v>
      </c>
      <c r="AF100" s="778">
        <v>120</v>
      </c>
      <c r="AG100" s="778">
        <v>0.5</v>
      </c>
    </row>
    <row r="101" spans="1:33">
      <c r="A101" s="883" t="s">
        <v>277</v>
      </c>
      <c r="B101" s="883">
        <v>104.5</v>
      </c>
      <c r="C101" s="883">
        <v>0.9</v>
      </c>
      <c r="D101" s="883">
        <v>125.7</v>
      </c>
      <c r="E101" s="883">
        <v>15.9</v>
      </c>
      <c r="F101" s="883">
        <v>109.5</v>
      </c>
      <c r="G101" s="883">
        <v>7.9</v>
      </c>
      <c r="O101" s="655" t="s">
        <v>280</v>
      </c>
      <c r="P101" s="655">
        <v>101.1</v>
      </c>
      <c r="Q101" s="655">
        <v>-0.7</v>
      </c>
      <c r="R101" s="655">
        <v>123.5</v>
      </c>
      <c r="S101" s="655">
        <v>13.6</v>
      </c>
      <c r="T101" s="655">
        <v>112.9</v>
      </c>
      <c r="U101" s="655">
        <v>5.9</v>
      </c>
      <c r="V101" s="655"/>
      <c r="AA101" s="778" t="s">
        <v>280</v>
      </c>
      <c r="AB101" s="778">
        <v>101.1</v>
      </c>
      <c r="AC101" s="778">
        <v>-0.7</v>
      </c>
      <c r="AD101" s="778">
        <v>123.5</v>
      </c>
      <c r="AE101" s="778">
        <v>13.6</v>
      </c>
      <c r="AF101" s="778">
        <v>112.9</v>
      </c>
      <c r="AG101" s="778">
        <v>5.9</v>
      </c>
    </row>
    <row r="102" spans="1:33">
      <c r="A102" s="883" t="s">
        <v>73</v>
      </c>
      <c r="B102" s="883">
        <v>104.9</v>
      </c>
      <c r="C102" s="883">
        <v>0.9</v>
      </c>
      <c r="D102" s="883">
        <v>128.30000000000001</v>
      </c>
      <c r="E102" s="883">
        <v>13.7</v>
      </c>
      <c r="F102" s="883">
        <v>109.9</v>
      </c>
      <c r="G102" s="883">
        <v>4.4000000000000004</v>
      </c>
      <c r="O102" s="655" t="s">
        <v>281</v>
      </c>
      <c r="P102" s="655">
        <v>101.9</v>
      </c>
      <c r="Q102" s="655">
        <v>-0.3</v>
      </c>
      <c r="R102" s="655">
        <v>134.30000000000001</v>
      </c>
      <c r="S102" s="655">
        <v>7.5</v>
      </c>
      <c r="T102" s="655">
        <v>122.3</v>
      </c>
      <c r="U102" s="655">
        <v>-0.2</v>
      </c>
      <c r="V102" s="655"/>
      <c r="AA102" s="778" t="s">
        <v>281</v>
      </c>
      <c r="AB102" s="778">
        <v>101.9</v>
      </c>
      <c r="AC102" s="778">
        <v>-0.3</v>
      </c>
      <c r="AD102" s="778">
        <v>134.30000000000001</v>
      </c>
      <c r="AE102" s="778">
        <v>7.5</v>
      </c>
      <c r="AF102" s="778">
        <v>122.3</v>
      </c>
      <c r="AG102" s="778">
        <v>-0.2</v>
      </c>
    </row>
    <row r="103" spans="1:33">
      <c r="A103" s="883" t="s">
        <v>278</v>
      </c>
      <c r="B103" s="883">
        <v>105.4</v>
      </c>
      <c r="C103" s="883">
        <v>0.8</v>
      </c>
      <c r="D103" s="883">
        <v>121.1</v>
      </c>
      <c r="E103" s="883">
        <v>-1.3</v>
      </c>
      <c r="F103" s="883">
        <v>103</v>
      </c>
      <c r="G103" s="883">
        <v>-10.3</v>
      </c>
      <c r="O103" s="655" t="s">
        <v>282</v>
      </c>
      <c r="P103" s="655">
        <v>102.1</v>
      </c>
      <c r="Q103" s="655">
        <v>0.4</v>
      </c>
      <c r="R103" s="655">
        <v>138.6</v>
      </c>
      <c r="S103" s="655">
        <v>7.4</v>
      </c>
      <c r="T103" s="655">
        <v>124.9</v>
      </c>
      <c r="U103" s="655">
        <v>-1.8</v>
      </c>
      <c r="V103" s="655"/>
      <c r="AA103" s="778" t="s">
        <v>282</v>
      </c>
      <c r="AB103" s="778">
        <v>102.1</v>
      </c>
      <c r="AC103" s="778">
        <v>0.4</v>
      </c>
      <c r="AD103" s="778">
        <v>138.6</v>
      </c>
      <c r="AE103" s="778">
        <v>7.4</v>
      </c>
      <c r="AF103" s="778">
        <v>124.9</v>
      </c>
      <c r="AG103" s="778">
        <v>-1.8</v>
      </c>
    </row>
    <row r="104" spans="1:33">
      <c r="A104" s="883" t="s">
        <v>279</v>
      </c>
      <c r="B104" s="883">
        <v>105.5</v>
      </c>
      <c r="C104" s="883">
        <v>1</v>
      </c>
      <c r="D104" s="883">
        <v>127.7</v>
      </c>
      <c r="E104" s="883">
        <v>5.5</v>
      </c>
      <c r="F104" s="883">
        <v>108</v>
      </c>
      <c r="G104" s="883">
        <v>-4.4000000000000004</v>
      </c>
      <c r="O104" s="655" t="s">
        <v>283</v>
      </c>
      <c r="P104" s="655">
        <v>102.5</v>
      </c>
      <c r="Q104" s="655">
        <v>0.7</v>
      </c>
      <c r="R104" s="655">
        <v>136.30000000000001</v>
      </c>
      <c r="S104" s="655">
        <v>14.2</v>
      </c>
      <c r="T104" s="655">
        <v>120.2</v>
      </c>
      <c r="U104" s="655">
        <v>3.4</v>
      </c>
      <c r="V104" s="655"/>
      <c r="AA104" s="778" t="s">
        <v>283</v>
      </c>
      <c r="AB104" s="778">
        <v>102.5</v>
      </c>
      <c r="AC104" s="778">
        <v>0.7</v>
      </c>
      <c r="AD104" s="778">
        <v>136.30000000000001</v>
      </c>
      <c r="AE104" s="778">
        <v>14.2</v>
      </c>
      <c r="AF104" s="778">
        <v>120.2</v>
      </c>
      <c r="AG104" s="778">
        <v>3.4</v>
      </c>
    </row>
    <row r="105" spans="1:33">
      <c r="A105" s="883" t="s">
        <v>280</v>
      </c>
      <c r="B105" s="883">
        <v>105.8</v>
      </c>
      <c r="C105" s="883">
        <v>1</v>
      </c>
      <c r="D105" s="883">
        <v>120.7</v>
      </c>
      <c r="E105" s="883">
        <v>9.9</v>
      </c>
      <c r="F105" s="883">
        <v>101.1</v>
      </c>
      <c r="G105" s="883">
        <v>-1.6</v>
      </c>
      <c r="O105" s="655" t="s">
        <v>284</v>
      </c>
      <c r="P105" s="655">
        <v>102.3</v>
      </c>
      <c r="Q105" s="655">
        <v>0.7</v>
      </c>
      <c r="R105" s="655">
        <v>136.5</v>
      </c>
      <c r="S105" s="655">
        <v>12.2</v>
      </c>
      <c r="T105" s="655">
        <v>121.9</v>
      </c>
      <c r="U105" s="655">
        <v>2.7</v>
      </c>
      <c r="V105" s="655"/>
      <c r="AA105" s="778" t="s">
        <v>284</v>
      </c>
      <c r="AB105" s="778">
        <v>102.3</v>
      </c>
      <c r="AC105" s="778">
        <v>0.7</v>
      </c>
      <c r="AD105" s="778">
        <v>136.5</v>
      </c>
      <c r="AE105" s="778">
        <v>12.2</v>
      </c>
      <c r="AF105" s="778">
        <v>121.9</v>
      </c>
      <c r="AG105" s="778">
        <v>2.7</v>
      </c>
    </row>
    <row r="106" spans="1:33">
      <c r="A106" s="883" t="s">
        <v>281</v>
      </c>
      <c r="B106" s="883">
        <v>106.5</v>
      </c>
      <c r="C106" s="883">
        <v>1.3</v>
      </c>
      <c r="D106" s="883">
        <v>125.3</v>
      </c>
      <c r="E106" s="883">
        <v>11.8</v>
      </c>
      <c r="F106" s="883">
        <v>103.5</v>
      </c>
      <c r="G106" s="883">
        <v>-0.4</v>
      </c>
      <c r="O106" s="655" t="s">
        <v>285</v>
      </c>
      <c r="P106" s="655"/>
      <c r="Q106" s="655"/>
      <c r="R106" s="655"/>
      <c r="S106" s="655"/>
      <c r="T106" s="655"/>
      <c r="U106" s="655"/>
      <c r="V106" s="655"/>
      <c r="AA106" s="778" t="s">
        <v>285</v>
      </c>
      <c r="AB106" s="778"/>
      <c r="AC106" s="778"/>
      <c r="AD106" s="778"/>
      <c r="AE106" s="778"/>
      <c r="AF106" s="778"/>
      <c r="AG106" s="778"/>
    </row>
    <row r="107" spans="1:33">
      <c r="A107" s="883" t="s">
        <v>282</v>
      </c>
      <c r="B107" s="883">
        <v>107.1</v>
      </c>
      <c r="C107" s="883">
        <v>1.7</v>
      </c>
      <c r="D107" s="883">
        <v>129</v>
      </c>
      <c r="E107" s="883">
        <v>4.9000000000000004</v>
      </c>
      <c r="F107" s="883">
        <v>105.3</v>
      </c>
      <c r="G107" s="883">
        <v>-6.9</v>
      </c>
      <c r="O107" s="655" t="s">
        <v>288</v>
      </c>
      <c r="P107" s="655"/>
      <c r="Q107" s="655"/>
      <c r="R107" s="655"/>
      <c r="S107" s="655"/>
      <c r="T107" s="655"/>
      <c r="U107" s="655"/>
      <c r="V107" s="655"/>
      <c r="AA107" s="778" t="s">
        <v>288</v>
      </c>
      <c r="AB107" s="778"/>
      <c r="AC107" s="778"/>
      <c r="AD107" s="778"/>
      <c r="AE107" s="778"/>
      <c r="AF107" s="778"/>
      <c r="AG107" s="778"/>
    </row>
    <row r="108" spans="1:33">
      <c r="A108" s="883" t="s">
        <v>283</v>
      </c>
      <c r="B108" s="883">
        <v>107.7</v>
      </c>
      <c r="C108" s="883">
        <v>1.4</v>
      </c>
      <c r="D108" s="883">
        <v>135.1</v>
      </c>
      <c r="E108" s="883">
        <v>6.7</v>
      </c>
      <c r="F108" s="883">
        <v>110.9</v>
      </c>
      <c r="G108" s="883">
        <v>-4.5999999999999996</v>
      </c>
      <c r="O108" s="655" t="s">
        <v>709</v>
      </c>
      <c r="P108" s="655"/>
      <c r="Q108" s="655"/>
      <c r="R108" s="655"/>
      <c r="S108" s="655"/>
      <c r="T108" s="655"/>
      <c r="U108" s="655"/>
      <c r="V108" s="655"/>
      <c r="AA108" s="778" t="s">
        <v>709</v>
      </c>
      <c r="AB108" s="778"/>
      <c r="AC108" s="778"/>
      <c r="AD108" s="778"/>
      <c r="AE108" s="778"/>
      <c r="AF108" s="778"/>
      <c r="AG108" s="778"/>
    </row>
    <row r="109" spans="1:33">
      <c r="A109" s="883" t="s">
        <v>284</v>
      </c>
      <c r="B109" s="883">
        <v>107.8</v>
      </c>
      <c r="C109" s="883">
        <v>1.3</v>
      </c>
      <c r="D109" s="883">
        <v>143.5</v>
      </c>
      <c r="E109" s="883">
        <v>6.9</v>
      </c>
      <c r="F109" s="883">
        <v>117.7</v>
      </c>
      <c r="G109" s="883">
        <v>-4.4000000000000004</v>
      </c>
      <c r="O109" s="655" t="s">
        <v>289</v>
      </c>
      <c r="P109" s="655"/>
      <c r="Q109" s="655"/>
      <c r="R109" s="655"/>
      <c r="S109" s="655"/>
      <c r="T109" s="655"/>
      <c r="U109" s="655"/>
      <c r="V109" s="655"/>
      <c r="AA109" s="778" t="s">
        <v>289</v>
      </c>
      <c r="AB109" s="778"/>
      <c r="AC109" s="778"/>
      <c r="AD109" s="778"/>
      <c r="AE109" s="778"/>
      <c r="AF109" s="778"/>
      <c r="AG109" s="778"/>
    </row>
    <row r="110" spans="1:33">
      <c r="A110" s="883" t="s">
        <v>285</v>
      </c>
      <c r="B110" s="883"/>
      <c r="C110" s="883"/>
      <c r="D110" s="883"/>
      <c r="E110" s="883"/>
      <c r="F110" s="883"/>
      <c r="G110" s="883"/>
      <c r="O110" s="655" t="s">
        <v>786</v>
      </c>
      <c r="P110" s="655"/>
      <c r="Q110" s="655"/>
      <c r="R110" s="655"/>
      <c r="S110" s="655"/>
      <c r="T110" s="655"/>
      <c r="U110" s="655"/>
      <c r="V110" s="655"/>
      <c r="AA110" s="778" t="s">
        <v>786</v>
      </c>
      <c r="AB110" s="778"/>
      <c r="AC110" s="778"/>
      <c r="AD110" s="778"/>
      <c r="AE110" s="778"/>
      <c r="AF110" s="778"/>
      <c r="AG110" s="778"/>
    </row>
    <row r="111" spans="1:33">
      <c r="A111" s="883" t="s">
        <v>288</v>
      </c>
      <c r="B111" s="883"/>
      <c r="C111" s="883"/>
      <c r="D111" s="883"/>
      <c r="E111" s="883"/>
      <c r="F111" s="883"/>
      <c r="G111" s="883"/>
      <c r="O111" s="655"/>
      <c r="P111" s="655"/>
      <c r="Q111" s="655"/>
      <c r="R111" s="655"/>
      <c r="S111" s="655"/>
      <c r="T111" s="655"/>
      <c r="U111" s="655"/>
      <c r="V111" s="655"/>
    </row>
    <row r="112" spans="1:33">
      <c r="A112" s="883" t="s">
        <v>709</v>
      </c>
      <c r="B112" s="883"/>
      <c r="C112" s="883"/>
      <c r="D112" s="883"/>
      <c r="E112" s="883"/>
      <c r="F112" s="883"/>
      <c r="G112" s="883"/>
    </row>
    <row r="113" spans="1:23">
      <c r="A113" s="883" t="s">
        <v>574</v>
      </c>
      <c r="B113" s="883"/>
      <c r="C113" s="883"/>
      <c r="D113" s="883"/>
      <c r="E113" s="883"/>
      <c r="F113" s="883"/>
      <c r="G113" s="883"/>
    </row>
    <row r="114" spans="1:23">
      <c r="A114" s="883" t="s">
        <v>786</v>
      </c>
      <c r="B114" s="883"/>
      <c r="C114" s="883"/>
      <c r="D114" s="883"/>
      <c r="E114" s="883"/>
      <c r="F114" s="883"/>
      <c r="G114" s="883"/>
      <c r="H114" s="806"/>
      <c r="O114" s="824" t="s">
        <v>827</v>
      </c>
      <c r="P114" s="824"/>
      <c r="Q114" s="824"/>
      <c r="R114" s="824"/>
      <c r="S114" s="824"/>
      <c r="T114" s="824"/>
      <c r="U114" s="824"/>
      <c r="V114" s="824"/>
    </row>
    <row r="115" spans="1:23">
      <c r="A115" s="883"/>
      <c r="B115" s="883"/>
      <c r="C115" s="883"/>
      <c r="D115" s="883"/>
      <c r="E115" s="883"/>
      <c r="F115" s="883"/>
      <c r="G115" s="883"/>
      <c r="H115" s="806"/>
      <c r="O115" s="824" t="s">
        <v>29</v>
      </c>
      <c r="P115" s="824" t="s">
        <v>662</v>
      </c>
      <c r="Q115" s="824"/>
      <c r="R115" s="824" t="s">
        <v>145</v>
      </c>
      <c r="S115" s="824"/>
      <c r="T115" s="824"/>
      <c r="U115" s="824"/>
      <c r="V115" s="824"/>
    </row>
    <row r="116" spans="1:23">
      <c r="A116" s="883" t="s">
        <v>831</v>
      </c>
      <c r="B116" s="883"/>
      <c r="C116" s="883"/>
      <c r="D116" s="883"/>
      <c r="E116" s="883"/>
      <c r="F116" s="883"/>
      <c r="G116" s="883"/>
      <c r="H116" s="806"/>
      <c r="O116" s="824"/>
      <c r="P116" s="824"/>
      <c r="Q116" s="824"/>
      <c r="R116" s="824" t="s">
        <v>270</v>
      </c>
      <c r="S116" s="824"/>
      <c r="T116" s="824" t="s">
        <v>271</v>
      </c>
      <c r="U116" s="824"/>
      <c r="V116" s="824"/>
    </row>
    <row r="117" spans="1:23">
      <c r="A117" s="883" t="s">
        <v>29</v>
      </c>
      <c r="B117" s="883" t="s">
        <v>662</v>
      </c>
      <c r="C117" s="883"/>
      <c r="D117" s="883" t="s">
        <v>145</v>
      </c>
      <c r="E117" s="883"/>
      <c r="F117" s="883"/>
      <c r="G117" s="883"/>
      <c r="H117" s="806"/>
      <c r="O117" s="824"/>
      <c r="P117" s="824" t="s">
        <v>272</v>
      </c>
      <c r="Q117" s="824" t="s">
        <v>708</v>
      </c>
      <c r="R117" s="824" t="s">
        <v>272</v>
      </c>
      <c r="S117" s="824" t="s">
        <v>708</v>
      </c>
      <c r="T117" s="824" t="s">
        <v>272</v>
      </c>
      <c r="U117" s="824" t="s">
        <v>708</v>
      </c>
      <c r="V117" s="824"/>
    </row>
    <row r="118" spans="1:23">
      <c r="A118" s="883"/>
      <c r="B118" s="883"/>
      <c r="C118" s="883"/>
      <c r="D118" s="883" t="s">
        <v>270</v>
      </c>
      <c r="E118" s="883"/>
      <c r="F118" s="883" t="s">
        <v>271</v>
      </c>
      <c r="G118" s="883"/>
      <c r="H118" s="806"/>
      <c r="O118" s="824"/>
      <c r="P118" s="824" t="s">
        <v>273</v>
      </c>
      <c r="Q118" s="824"/>
      <c r="R118" s="824"/>
      <c r="S118" s="824"/>
      <c r="T118" s="824"/>
      <c r="U118" s="824"/>
      <c r="V118" s="824"/>
    </row>
    <row r="119" spans="1:23">
      <c r="A119" s="883"/>
      <c r="B119" s="883" t="s">
        <v>272</v>
      </c>
      <c r="C119" s="883" t="s">
        <v>708</v>
      </c>
      <c r="D119" s="883" t="s">
        <v>272</v>
      </c>
      <c r="E119" s="883" t="s">
        <v>708</v>
      </c>
      <c r="F119" s="883" t="s">
        <v>272</v>
      </c>
      <c r="G119" s="883" t="s">
        <v>708</v>
      </c>
      <c r="H119" s="806"/>
      <c r="O119" s="824">
        <v>2023</v>
      </c>
      <c r="P119" s="824" t="s">
        <v>166</v>
      </c>
      <c r="Q119" s="824" t="s">
        <v>166</v>
      </c>
      <c r="R119" s="824" t="s">
        <v>166</v>
      </c>
      <c r="S119" s="824" t="s">
        <v>166</v>
      </c>
      <c r="T119" s="824" t="s">
        <v>166</v>
      </c>
      <c r="U119" s="824" t="s">
        <v>166</v>
      </c>
      <c r="V119" s="824"/>
    </row>
    <row r="120" spans="1:23">
      <c r="A120" s="883"/>
      <c r="B120" s="883" t="s">
        <v>286</v>
      </c>
      <c r="C120" s="883"/>
      <c r="D120" s="883"/>
      <c r="E120" s="883"/>
      <c r="F120" s="883"/>
      <c r="G120" s="883"/>
      <c r="H120" s="806"/>
      <c r="I120">
        <f>(F120/(G120/100+1))</f>
        <v>0</v>
      </c>
      <c r="K120">
        <f>(SUM(EZH_BW!F120:F121)/SUM(EZH_BW!F133:F134)-1)*100</f>
        <v>-100</v>
      </c>
      <c r="O120" s="824" t="s">
        <v>274</v>
      </c>
      <c r="P120" s="824">
        <v>106</v>
      </c>
      <c r="Q120" s="824">
        <v>0.1</v>
      </c>
      <c r="R120" s="824">
        <v>114.5</v>
      </c>
      <c r="S120" s="824">
        <v>6.2</v>
      </c>
      <c r="T120" s="824">
        <v>94.1</v>
      </c>
      <c r="U120" s="824">
        <v>-4.4000000000000004</v>
      </c>
      <c r="V120" s="824"/>
      <c r="W120">
        <f>(SUM(EZH_BW!T120:T122)/SUM(EZH_BW!T133:T135)-1)*100</f>
        <v>-6.0381013884404204</v>
      </c>
    </row>
    <row r="121" spans="1:23">
      <c r="A121" s="883">
        <v>2023</v>
      </c>
      <c r="B121" s="883" t="s">
        <v>166</v>
      </c>
      <c r="C121" s="883" t="s">
        <v>166</v>
      </c>
      <c r="D121" s="883" t="s">
        <v>166</v>
      </c>
      <c r="E121" s="883" t="s">
        <v>166</v>
      </c>
      <c r="F121" s="883" t="s">
        <v>166</v>
      </c>
      <c r="G121" s="883" t="s">
        <v>166</v>
      </c>
      <c r="H121" s="806"/>
      <c r="I121" s="806" t="e">
        <f>(F121/(G121/100+1))</f>
        <v>#VALUE!</v>
      </c>
      <c r="O121" s="824" t="s">
        <v>275</v>
      </c>
      <c r="P121" s="824">
        <v>105</v>
      </c>
      <c r="Q121" s="824">
        <v>-0.3</v>
      </c>
      <c r="R121" s="824">
        <v>112.2</v>
      </c>
      <c r="S121" s="824">
        <v>2.8</v>
      </c>
      <c r="T121" s="824">
        <v>91.1</v>
      </c>
      <c r="U121" s="824">
        <v>-7.6</v>
      </c>
      <c r="V121" s="824"/>
    </row>
    <row r="122" spans="1:23">
      <c r="A122" s="883" t="s">
        <v>274</v>
      </c>
      <c r="B122" s="883">
        <v>104</v>
      </c>
      <c r="C122" s="883">
        <v>0</v>
      </c>
      <c r="D122" s="883">
        <v>115.6</v>
      </c>
      <c r="E122" s="883">
        <v>10.6</v>
      </c>
      <c r="F122" s="883">
        <v>92.1</v>
      </c>
      <c r="G122" s="883">
        <v>0.5</v>
      </c>
      <c r="H122" s="806"/>
      <c r="O122" s="824" t="s">
        <v>276</v>
      </c>
      <c r="P122" s="824">
        <v>104.6</v>
      </c>
      <c r="Q122" s="824">
        <v>0.2</v>
      </c>
      <c r="R122" s="824">
        <v>131.5</v>
      </c>
      <c r="S122" s="824">
        <v>2.4</v>
      </c>
      <c r="T122" s="824">
        <v>105.8</v>
      </c>
      <c r="U122" s="824">
        <v>-6.1</v>
      </c>
      <c r="V122" s="824"/>
    </row>
    <row r="123" spans="1:23">
      <c r="A123" s="883" t="s">
        <v>275</v>
      </c>
      <c r="B123" s="883">
        <v>104</v>
      </c>
      <c r="C123" s="883">
        <v>0.4</v>
      </c>
      <c r="D123" s="883">
        <v>123.4</v>
      </c>
      <c r="E123" s="883">
        <v>6.5</v>
      </c>
      <c r="F123" s="883">
        <v>97.9</v>
      </c>
      <c r="G123" s="883">
        <v>-2.4</v>
      </c>
      <c r="H123" s="806"/>
      <c r="O123" s="824" t="s">
        <v>277</v>
      </c>
      <c r="P123" s="824" t="s">
        <v>166</v>
      </c>
      <c r="Q123" s="824" t="s">
        <v>166</v>
      </c>
      <c r="R123" s="824" t="s">
        <v>166</v>
      </c>
      <c r="S123" s="824" t="s">
        <v>166</v>
      </c>
      <c r="T123" s="824" t="s">
        <v>166</v>
      </c>
      <c r="U123" s="824" t="s">
        <v>166</v>
      </c>
      <c r="V123" s="824"/>
    </row>
    <row r="124" spans="1:23">
      <c r="A124" s="883" t="s">
        <v>276</v>
      </c>
      <c r="B124" s="883">
        <v>105.1</v>
      </c>
      <c r="C124" s="883">
        <v>1.7</v>
      </c>
      <c r="D124" s="883">
        <v>160.4</v>
      </c>
      <c r="E124" s="883">
        <v>13.1</v>
      </c>
      <c r="F124" s="883">
        <v>126.2</v>
      </c>
      <c r="G124" s="883">
        <v>3.6</v>
      </c>
      <c r="H124" s="806"/>
      <c r="O124" s="824" t="s">
        <v>73</v>
      </c>
      <c r="P124" s="824" t="s">
        <v>166</v>
      </c>
      <c r="Q124" s="824" t="s">
        <v>166</v>
      </c>
      <c r="R124" s="824" t="s">
        <v>166</v>
      </c>
      <c r="S124" s="824" t="s">
        <v>166</v>
      </c>
      <c r="T124" s="824" t="s">
        <v>166</v>
      </c>
      <c r="U124" s="824" t="s">
        <v>166</v>
      </c>
      <c r="V124" s="824"/>
    </row>
    <row r="125" spans="1:23">
      <c r="A125" s="883" t="s">
        <v>277</v>
      </c>
      <c r="B125" s="883">
        <v>105.1</v>
      </c>
      <c r="C125" s="883">
        <v>1.6</v>
      </c>
      <c r="D125" s="883">
        <v>131.1</v>
      </c>
      <c r="E125" s="883">
        <v>6.2</v>
      </c>
      <c r="F125" s="883">
        <v>102.4</v>
      </c>
      <c r="G125" s="883">
        <v>-2.6</v>
      </c>
      <c r="H125" s="806"/>
      <c r="O125" s="824" t="s">
        <v>278</v>
      </c>
      <c r="P125" s="824" t="s">
        <v>166</v>
      </c>
      <c r="Q125" s="824" t="s">
        <v>166</v>
      </c>
      <c r="R125" s="824" t="s">
        <v>166</v>
      </c>
      <c r="S125" s="824" t="s">
        <v>166</v>
      </c>
      <c r="T125" s="824" t="s">
        <v>166</v>
      </c>
      <c r="U125" s="824" t="s">
        <v>166</v>
      </c>
      <c r="V125" s="824"/>
    </row>
    <row r="126" spans="1:23">
      <c r="A126" s="883" t="s">
        <v>73</v>
      </c>
      <c r="B126" s="883">
        <v>105.1</v>
      </c>
      <c r="C126" s="883">
        <v>1.6</v>
      </c>
      <c r="D126" s="883">
        <v>146.1</v>
      </c>
      <c r="E126" s="883">
        <v>7.6</v>
      </c>
      <c r="F126" s="883">
        <v>113.4</v>
      </c>
      <c r="G126" s="883">
        <v>-1</v>
      </c>
      <c r="H126" s="806"/>
      <c r="O126" s="824" t="s">
        <v>279</v>
      </c>
      <c r="P126" s="824" t="s">
        <v>166</v>
      </c>
      <c r="Q126" s="824" t="s">
        <v>166</v>
      </c>
      <c r="R126" s="824" t="s">
        <v>166</v>
      </c>
      <c r="S126" s="824" t="s">
        <v>166</v>
      </c>
      <c r="T126" s="824" t="s">
        <v>166</v>
      </c>
      <c r="U126" s="824" t="s">
        <v>166</v>
      </c>
      <c r="V126" s="824"/>
    </row>
    <row r="127" spans="1:23">
      <c r="A127" s="883" t="s">
        <v>278</v>
      </c>
      <c r="B127" s="883">
        <v>105.5</v>
      </c>
      <c r="C127" s="883">
        <v>2.4</v>
      </c>
      <c r="D127" s="883">
        <v>158.5</v>
      </c>
      <c r="E127" s="883">
        <v>21.6</v>
      </c>
      <c r="F127" s="883">
        <v>121.9</v>
      </c>
      <c r="G127" s="883">
        <v>11</v>
      </c>
      <c r="H127" s="806"/>
      <c r="O127" s="824" t="s">
        <v>280</v>
      </c>
      <c r="P127" s="824" t="s">
        <v>166</v>
      </c>
      <c r="Q127" s="824" t="s">
        <v>166</v>
      </c>
      <c r="R127" s="824" t="s">
        <v>166</v>
      </c>
      <c r="S127" s="824" t="s">
        <v>166</v>
      </c>
      <c r="T127" s="824" t="s">
        <v>166</v>
      </c>
      <c r="U127" s="824" t="s">
        <v>166</v>
      </c>
      <c r="V127" s="824"/>
    </row>
    <row r="128" spans="1:23">
      <c r="A128" s="883" t="s">
        <v>279</v>
      </c>
      <c r="B128" s="883">
        <v>105</v>
      </c>
      <c r="C128" s="883">
        <v>2.2999999999999998</v>
      </c>
      <c r="D128" s="883">
        <v>149.69999999999999</v>
      </c>
      <c r="E128" s="883">
        <v>14.1</v>
      </c>
      <c r="F128" s="883">
        <v>114.5</v>
      </c>
      <c r="G128" s="883">
        <v>4.8</v>
      </c>
      <c r="H128" s="806"/>
      <c r="O128" s="824" t="s">
        <v>281</v>
      </c>
      <c r="P128" s="824" t="s">
        <v>166</v>
      </c>
      <c r="Q128" s="824" t="s">
        <v>166</v>
      </c>
      <c r="R128" s="824" t="s">
        <v>166</v>
      </c>
      <c r="S128" s="824" t="s">
        <v>166</v>
      </c>
      <c r="T128" s="824" t="s">
        <v>166</v>
      </c>
      <c r="U128" s="824" t="s">
        <v>166</v>
      </c>
      <c r="V128" s="824"/>
    </row>
    <row r="129" spans="1:22">
      <c r="A129" s="883" t="s">
        <v>280</v>
      </c>
      <c r="B129" s="883" t="s">
        <v>166</v>
      </c>
      <c r="C129" s="883" t="s">
        <v>166</v>
      </c>
      <c r="D129" s="883" t="s">
        <v>166</v>
      </c>
      <c r="E129" s="883" t="s">
        <v>166</v>
      </c>
      <c r="F129" s="883" t="s">
        <v>166</v>
      </c>
      <c r="G129" s="883" t="s">
        <v>166</v>
      </c>
      <c r="H129" s="806"/>
      <c r="O129" s="824" t="s">
        <v>282</v>
      </c>
      <c r="P129" s="824" t="s">
        <v>166</v>
      </c>
      <c r="Q129" s="824" t="s">
        <v>166</v>
      </c>
      <c r="R129" s="824" t="s">
        <v>166</v>
      </c>
      <c r="S129" s="824" t="s">
        <v>166</v>
      </c>
      <c r="T129" s="824" t="s">
        <v>166</v>
      </c>
      <c r="U129" s="824" t="s">
        <v>166</v>
      </c>
      <c r="V129" s="824"/>
    </row>
    <row r="130" spans="1:22">
      <c r="A130" s="883" t="s">
        <v>281</v>
      </c>
      <c r="B130" s="883" t="s">
        <v>166</v>
      </c>
      <c r="C130" s="883" t="s">
        <v>166</v>
      </c>
      <c r="D130" s="883" t="s">
        <v>166</v>
      </c>
      <c r="E130" s="883" t="s">
        <v>166</v>
      </c>
      <c r="F130" s="883" t="s">
        <v>166</v>
      </c>
      <c r="G130" s="883" t="s">
        <v>166</v>
      </c>
      <c r="H130" s="806"/>
      <c r="O130" s="824" t="s">
        <v>283</v>
      </c>
      <c r="P130" s="824" t="s">
        <v>166</v>
      </c>
      <c r="Q130" s="824" t="s">
        <v>166</v>
      </c>
      <c r="R130" s="824" t="s">
        <v>166</v>
      </c>
      <c r="S130" s="824" t="s">
        <v>166</v>
      </c>
      <c r="T130" s="824" t="s">
        <v>166</v>
      </c>
      <c r="U130" s="824" t="s">
        <v>166</v>
      </c>
      <c r="V130" s="824"/>
    </row>
    <row r="131" spans="1:22">
      <c r="A131" s="883" t="s">
        <v>282</v>
      </c>
      <c r="B131" s="883" t="s">
        <v>166</v>
      </c>
      <c r="C131" s="883" t="s">
        <v>166</v>
      </c>
      <c r="D131" s="883" t="s">
        <v>166</v>
      </c>
      <c r="E131" s="883" t="s">
        <v>166</v>
      </c>
      <c r="F131" s="883" t="s">
        <v>166</v>
      </c>
      <c r="G131" s="883" t="s">
        <v>166</v>
      </c>
      <c r="H131" s="806"/>
      <c r="O131" s="824" t="s">
        <v>284</v>
      </c>
      <c r="P131" s="824" t="s">
        <v>166</v>
      </c>
      <c r="Q131" s="824" t="s">
        <v>166</v>
      </c>
      <c r="R131" s="824" t="s">
        <v>166</v>
      </c>
      <c r="S131" s="824" t="s">
        <v>166</v>
      </c>
      <c r="T131" s="824" t="s">
        <v>166</v>
      </c>
      <c r="U131" s="824" t="s">
        <v>166</v>
      </c>
      <c r="V131" s="824"/>
    </row>
    <row r="132" spans="1:22">
      <c r="A132" s="883" t="s">
        <v>283</v>
      </c>
      <c r="B132" s="883" t="s">
        <v>166</v>
      </c>
      <c r="C132" s="883" t="s">
        <v>166</v>
      </c>
      <c r="D132" s="883" t="s">
        <v>166</v>
      </c>
      <c r="E132" s="883" t="s">
        <v>166</v>
      </c>
      <c r="F132" s="883" t="s">
        <v>166</v>
      </c>
      <c r="G132" s="883" t="s">
        <v>166</v>
      </c>
      <c r="H132" s="806"/>
      <c r="O132" s="824">
        <v>2022</v>
      </c>
      <c r="P132" s="824">
        <v>105.9</v>
      </c>
      <c r="Q132" s="824">
        <v>1.1000000000000001</v>
      </c>
      <c r="R132" s="824">
        <v>125.2</v>
      </c>
      <c r="S132" s="824">
        <v>9.3000000000000007</v>
      </c>
      <c r="T132" s="824">
        <v>106.6</v>
      </c>
      <c r="U132" s="824">
        <v>0</v>
      </c>
      <c r="V132" s="824"/>
    </row>
    <row r="133" spans="1:22">
      <c r="A133" s="883" t="s">
        <v>284</v>
      </c>
      <c r="B133" s="883" t="s">
        <v>166</v>
      </c>
      <c r="C133" s="883" t="s">
        <v>166</v>
      </c>
      <c r="D133" s="883" t="s">
        <v>166</v>
      </c>
      <c r="E133" s="883" t="s">
        <v>166</v>
      </c>
      <c r="F133" s="883" t="s">
        <v>166</v>
      </c>
      <c r="G133" s="883" t="s">
        <v>166</v>
      </c>
      <c r="H133" s="806"/>
      <c r="O133" s="824" t="s">
        <v>274</v>
      </c>
      <c r="P133" s="824">
        <v>105.9</v>
      </c>
      <c r="Q133" s="824">
        <v>1.3</v>
      </c>
      <c r="R133" s="824">
        <v>107.8</v>
      </c>
      <c r="S133" s="824">
        <v>22.5</v>
      </c>
      <c r="T133" s="824">
        <v>98.4</v>
      </c>
      <c r="U133" s="824">
        <v>18</v>
      </c>
      <c r="V133" s="824"/>
    </row>
    <row r="134" spans="1:22">
      <c r="A134" s="883">
        <v>2022</v>
      </c>
      <c r="B134" s="883">
        <v>103.7</v>
      </c>
      <c r="C134" s="883">
        <v>-0.5</v>
      </c>
      <c r="D134" s="883">
        <v>131.19999999999999</v>
      </c>
      <c r="E134" s="883">
        <v>4.7</v>
      </c>
      <c r="F134" s="883">
        <v>109.9</v>
      </c>
      <c r="G134" s="883">
        <v>-3.5</v>
      </c>
      <c r="H134" s="806"/>
      <c r="O134" s="824" t="s">
        <v>275</v>
      </c>
      <c r="P134" s="824">
        <v>105.3</v>
      </c>
      <c r="Q134" s="824">
        <v>1.5</v>
      </c>
      <c r="R134" s="824">
        <v>109.1</v>
      </c>
      <c r="S134" s="824">
        <v>18.2</v>
      </c>
      <c r="T134" s="824">
        <v>98.6</v>
      </c>
      <c r="U134" s="824">
        <v>13.5</v>
      </c>
      <c r="V134" s="824"/>
    </row>
    <row r="135" spans="1:22">
      <c r="A135" s="883" t="s">
        <v>274</v>
      </c>
      <c r="B135" s="883">
        <v>104</v>
      </c>
      <c r="C135" s="883">
        <v>-0.7</v>
      </c>
      <c r="D135" s="883">
        <v>104.5</v>
      </c>
      <c r="E135" s="883">
        <v>23.1</v>
      </c>
      <c r="F135" s="883">
        <v>91.6</v>
      </c>
      <c r="G135" s="883">
        <v>15.7</v>
      </c>
      <c r="H135" s="806"/>
      <c r="O135" s="824" t="s">
        <v>276</v>
      </c>
      <c r="P135" s="824">
        <v>104.4</v>
      </c>
      <c r="Q135" s="824">
        <v>0.7</v>
      </c>
      <c r="R135" s="824">
        <v>128.4</v>
      </c>
      <c r="S135" s="824">
        <v>4.5</v>
      </c>
      <c r="T135" s="824">
        <v>112.7</v>
      </c>
      <c r="U135" s="824">
        <v>-2.6</v>
      </c>
      <c r="V135" s="824"/>
    </row>
    <row r="136" spans="1:22">
      <c r="A136" s="883" t="s">
        <v>275</v>
      </c>
      <c r="B136" s="883">
        <v>103.6</v>
      </c>
      <c r="C136" s="883">
        <v>-0.6</v>
      </c>
      <c r="D136" s="883">
        <v>115.9</v>
      </c>
      <c r="E136" s="883">
        <v>8.4</v>
      </c>
      <c r="F136" s="883">
        <v>100.3</v>
      </c>
      <c r="G136" s="883">
        <v>1</v>
      </c>
      <c r="H136" s="806"/>
      <c r="O136" s="824" t="s">
        <v>277</v>
      </c>
      <c r="P136" s="824">
        <v>104.5</v>
      </c>
      <c r="Q136" s="824">
        <v>0.9</v>
      </c>
      <c r="R136" s="824">
        <v>125.7</v>
      </c>
      <c r="S136" s="824">
        <v>15.9</v>
      </c>
      <c r="T136" s="824">
        <v>109.5</v>
      </c>
      <c r="U136" s="824">
        <v>7.9</v>
      </c>
      <c r="V136" s="824"/>
    </row>
    <row r="137" spans="1:22">
      <c r="A137" s="883" t="s">
        <v>276</v>
      </c>
      <c r="B137" s="883">
        <v>103.3</v>
      </c>
      <c r="C137" s="883">
        <v>-0.7</v>
      </c>
      <c r="D137" s="883">
        <v>141.80000000000001</v>
      </c>
      <c r="E137" s="883">
        <v>-2.2999999999999998</v>
      </c>
      <c r="F137" s="883">
        <v>121.8</v>
      </c>
      <c r="G137" s="883">
        <v>-9.1</v>
      </c>
      <c r="H137" s="806"/>
      <c r="O137" s="824" t="s">
        <v>73</v>
      </c>
      <c r="P137" s="824">
        <v>105</v>
      </c>
      <c r="Q137" s="824">
        <v>1</v>
      </c>
      <c r="R137" s="824">
        <v>128.30000000000001</v>
      </c>
      <c r="S137" s="824">
        <v>13.7</v>
      </c>
      <c r="T137" s="824">
        <v>109.9</v>
      </c>
      <c r="U137" s="824">
        <v>4.4000000000000004</v>
      </c>
      <c r="V137" s="824"/>
    </row>
    <row r="138" spans="1:22">
      <c r="A138" s="883" t="s">
        <v>277</v>
      </c>
      <c r="B138" s="883">
        <v>103.4</v>
      </c>
      <c r="C138" s="883">
        <v>-0.5</v>
      </c>
      <c r="D138" s="883">
        <v>123.4</v>
      </c>
      <c r="E138" s="883">
        <v>-4</v>
      </c>
      <c r="F138" s="883">
        <v>105.1</v>
      </c>
      <c r="G138" s="883">
        <v>-11.4</v>
      </c>
      <c r="H138" s="806"/>
      <c r="O138" s="824" t="s">
        <v>278</v>
      </c>
      <c r="P138" s="824">
        <v>105.4</v>
      </c>
      <c r="Q138" s="824">
        <v>0.8</v>
      </c>
      <c r="R138" s="824">
        <v>121.1</v>
      </c>
      <c r="S138" s="824">
        <v>-1.3</v>
      </c>
      <c r="T138" s="824">
        <v>103</v>
      </c>
      <c r="U138" s="824">
        <v>-10.3</v>
      </c>
      <c r="V138" s="824"/>
    </row>
    <row r="139" spans="1:22">
      <c r="A139" s="883" t="s">
        <v>73</v>
      </c>
      <c r="B139" s="883">
        <v>103.4</v>
      </c>
      <c r="C139" s="883">
        <v>-0.4</v>
      </c>
      <c r="D139" s="883">
        <v>135.80000000000001</v>
      </c>
      <c r="E139" s="883">
        <v>12.3</v>
      </c>
      <c r="F139" s="883">
        <v>114.6</v>
      </c>
      <c r="G139" s="883">
        <v>3.1</v>
      </c>
      <c r="H139" s="806"/>
      <c r="O139" s="824" t="s">
        <v>279</v>
      </c>
      <c r="P139" s="824">
        <v>105.5</v>
      </c>
      <c r="Q139" s="824">
        <v>1</v>
      </c>
      <c r="R139" s="824">
        <v>127.7</v>
      </c>
      <c r="S139" s="824">
        <v>5.5</v>
      </c>
      <c r="T139" s="824">
        <v>108</v>
      </c>
      <c r="U139" s="824">
        <v>-4.4000000000000004</v>
      </c>
      <c r="V139" s="824"/>
    </row>
    <row r="140" spans="1:22">
      <c r="A140" s="883" t="s">
        <v>278</v>
      </c>
      <c r="B140" s="883">
        <v>103</v>
      </c>
      <c r="C140" s="883">
        <v>-0.6</v>
      </c>
      <c r="D140" s="883">
        <v>130.30000000000001</v>
      </c>
      <c r="E140" s="883">
        <v>-2.2999999999999998</v>
      </c>
      <c r="F140" s="883">
        <v>109.8</v>
      </c>
      <c r="G140" s="883">
        <v>-9.8000000000000007</v>
      </c>
      <c r="H140" s="806"/>
      <c r="O140" s="824" t="s">
        <v>280</v>
      </c>
      <c r="P140" s="824">
        <v>105.8</v>
      </c>
      <c r="Q140" s="824">
        <v>1</v>
      </c>
      <c r="R140" s="824">
        <v>120.7</v>
      </c>
      <c r="S140" s="824">
        <v>9.9</v>
      </c>
      <c r="T140" s="824">
        <v>101.1</v>
      </c>
      <c r="U140" s="824">
        <v>-1.6</v>
      </c>
      <c r="V140" s="824"/>
    </row>
    <row r="141" spans="1:22">
      <c r="A141" s="883" t="s">
        <v>279</v>
      </c>
      <c r="B141" s="883">
        <v>102.6</v>
      </c>
      <c r="C141" s="883">
        <v>-0.5</v>
      </c>
      <c r="D141" s="883">
        <v>131.19999999999999</v>
      </c>
      <c r="E141" s="883">
        <v>-2.7</v>
      </c>
      <c r="F141" s="883">
        <v>109.3</v>
      </c>
      <c r="G141" s="883">
        <v>-10.8</v>
      </c>
      <c r="H141" s="806"/>
      <c r="O141" s="824" t="s">
        <v>281</v>
      </c>
      <c r="P141" s="824">
        <v>106.5</v>
      </c>
      <c r="Q141" s="824">
        <v>1.3</v>
      </c>
      <c r="R141" s="824">
        <v>125.3</v>
      </c>
      <c r="S141" s="824">
        <v>11.8</v>
      </c>
      <c r="T141" s="824">
        <v>103.5</v>
      </c>
      <c r="U141" s="824">
        <v>-0.4</v>
      </c>
      <c r="V141" s="824"/>
    </row>
    <row r="142" spans="1:22">
      <c r="A142" s="883" t="s">
        <v>280</v>
      </c>
      <c r="B142" s="883">
        <v>102.7</v>
      </c>
      <c r="C142" s="883">
        <v>-0.4</v>
      </c>
      <c r="D142" s="883">
        <v>120.1</v>
      </c>
      <c r="E142" s="883">
        <v>10.7</v>
      </c>
      <c r="F142" s="883">
        <v>99.8</v>
      </c>
      <c r="G142" s="883">
        <v>1.5</v>
      </c>
      <c r="H142" s="806"/>
      <c r="O142" s="824" t="s">
        <v>282</v>
      </c>
      <c r="P142" s="824">
        <v>107.1</v>
      </c>
      <c r="Q142" s="824">
        <v>1.7</v>
      </c>
      <c r="R142" s="824">
        <v>129.1</v>
      </c>
      <c r="S142" s="824">
        <v>5</v>
      </c>
      <c r="T142" s="824">
        <v>105.3</v>
      </c>
      <c r="U142" s="824">
        <v>-6.9</v>
      </c>
      <c r="V142" s="824"/>
    </row>
    <row r="143" spans="1:22">
      <c r="A143" s="883" t="s">
        <v>281</v>
      </c>
      <c r="B143" s="883">
        <v>104.8</v>
      </c>
      <c r="C143" s="883">
        <v>-0.2</v>
      </c>
      <c r="D143" s="883">
        <v>138.5</v>
      </c>
      <c r="E143" s="883">
        <v>8.3000000000000007</v>
      </c>
      <c r="F143" s="883">
        <v>114.4</v>
      </c>
      <c r="G143" s="883">
        <v>-1</v>
      </c>
      <c r="H143" s="806"/>
      <c r="O143" s="824" t="s">
        <v>283</v>
      </c>
      <c r="P143" s="824">
        <v>107.7</v>
      </c>
      <c r="Q143" s="824">
        <v>1.4</v>
      </c>
      <c r="R143" s="824">
        <v>135.19999999999999</v>
      </c>
      <c r="S143" s="824">
        <v>6.8</v>
      </c>
      <c r="T143" s="824">
        <v>111</v>
      </c>
      <c r="U143" s="824">
        <v>-4.5999999999999996</v>
      </c>
      <c r="V143" s="824"/>
    </row>
    <row r="144" spans="1:22">
      <c r="A144" s="883" t="s">
        <v>282</v>
      </c>
      <c r="B144" s="883">
        <v>104.9</v>
      </c>
      <c r="C144" s="883">
        <v>-0.4</v>
      </c>
      <c r="D144" s="883">
        <v>135.80000000000001</v>
      </c>
      <c r="E144" s="883">
        <v>-2.7</v>
      </c>
      <c r="F144" s="883">
        <v>111.5</v>
      </c>
      <c r="G144" s="883">
        <v>-10.9</v>
      </c>
      <c r="H144" s="806"/>
      <c r="O144" s="824" t="s">
        <v>284</v>
      </c>
      <c r="P144" s="824">
        <v>107.8</v>
      </c>
      <c r="Q144" s="824">
        <v>1.3</v>
      </c>
      <c r="R144" s="824">
        <v>143.69999999999999</v>
      </c>
      <c r="S144" s="824">
        <v>7.1</v>
      </c>
      <c r="T144" s="824">
        <v>117.9</v>
      </c>
      <c r="U144" s="824">
        <v>-4.2</v>
      </c>
      <c r="V144" s="824"/>
    </row>
    <row r="145" spans="1:22">
      <c r="A145" s="883" t="s">
        <v>283</v>
      </c>
      <c r="B145" s="883">
        <v>104.8</v>
      </c>
      <c r="C145" s="883">
        <v>-0.5</v>
      </c>
      <c r="D145" s="883">
        <v>153.1</v>
      </c>
      <c r="E145" s="883">
        <v>7.9</v>
      </c>
      <c r="F145" s="883">
        <v>124.1</v>
      </c>
      <c r="G145" s="883">
        <v>-1.4</v>
      </c>
      <c r="H145" s="806"/>
      <c r="O145" s="824" t="s">
        <v>285</v>
      </c>
      <c r="P145" s="824"/>
      <c r="Q145" s="824"/>
      <c r="R145" s="824"/>
      <c r="S145" s="824"/>
      <c r="T145" s="824"/>
      <c r="U145" s="824"/>
      <c r="V145" s="824"/>
    </row>
    <row r="146" spans="1:22">
      <c r="A146" s="883" t="s">
        <v>284</v>
      </c>
      <c r="B146" s="883">
        <v>104.4</v>
      </c>
      <c r="C146" s="883">
        <v>-0.2</v>
      </c>
      <c r="D146" s="883">
        <v>143.9</v>
      </c>
      <c r="E146" s="883">
        <v>9.4</v>
      </c>
      <c r="F146" s="883">
        <v>115.8</v>
      </c>
      <c r="G146" s="883" t="s">
        <v>116</v>
      </c>
      <c r="H146" s="806"/>
      <c r="O146" s="824" t="s">
        <v>288</v>
      </c>
      <c r="P146" s="824"/>
      <c r="Q146" s="824"/>
      <c r="R146" s="824"/>
      <c r="S146" s="824"/>
      <c r="T146" s="824"/>
      <c r="U146" s="824"/>
      <c r="V146" s="824"/>
    </row>
    <row r="147" spans="1:22">
      <c r="A147" s="883" t="s">
        <v>285</v>
      </c>
      <c r="B147" s="883"/>
      <c r="C147" s="883"/>
      <c r="D147" s="883"/>
      <c r="E147" s="883"/>
      <c r="F147" s="883"/>
      <c r="G147" s="883"/>
      <c r="H147" s="806"/>
      <c r="O147" s="824" t="s">
        <v>709</v>
      </c>
      <c r="P147" s="824"/>
      <c r="Q147" s="824"/>
      <c r="R147" s="824"/>
      <c r="S147" s="824"/>
      <c r="T147" s="824"/>
      <c r="U147" s="824"/>
      <c r="V147" s="824"/>
    </row>
    <row r="148" spans="1:22">
      <c r="A148" s="883" t="s">
        <v>288</v>
      </c>
      <c r="B148" s="883"/>
      <c r="C148" s="883"/>
      <c r="D148" s="883"/>
      <c r="E148" s="883"/>
      <c r="F148" s="883"/>
      <c r="G148" s="883"/>
      <c r="H148" s="806"/>
      <c r="O148" s="824" t="s">
        <v>574</v>
      </c>
      <c r="P148" s="824"/>
      <c r="Q148" s="824"/>
      <c r="R148" s="824"/>
      <c r="S148" s="824"/>
      <c r="T148" s="824"/>
      <c r="U148" s="824"/>
      <c r="V148" s="824"/>
    </row>
    <row r="149" spans="1:22">
      <c r="A149" s="883" t="s">
        <v>709</v>
      </c>
      <c r="B149" s="883"/>
      <c r="C149" s="883"/>
      <c r="D149" s="883"/>
      <c r="E149" s="883"/>
      <c r="F149" s="883"/>
      <c r="G149" s="883"/>
      <c r="H149" s="806"/>
      <c r="O149" s="824" t="s">
        <v>786</v>
      </c>
      <c r="P149" s="824"/>
      <c r="Q149" s="824"/>
      <c r="R149" s="824"/>
      <c r="S149" s="824"/>
      <c r="T149" s="824"/>
      <c r="U149" s="824"/>
      <c r="V149" s="824"/>
    </row>
    <row r="150" spans="1:22">
      <c r="A150" s="883" t="s">
        <v>287</v>
      </c>
      <c r="B150" s="883"/>
      <c r="C150" s="883"/>
      <c r="D150" s="883"/>
      <c r="E150" s="883"/>
      <c r="F150" s="883"/>
      <c r="G150" s="883"/>
      <c r="H150" s="806"/>
      <c r="O150" s="824"/>
      <c r="P150" s="824"/>
      <c r="Q150" s="824"/>
      <c r="R150" s="824"/>
      <c r="S150" s="824"/>
      <c r="T150" s="824"/>
      <c r="U150" s="824"/>
      <c r="V150" s="824"/>
    </row>
    <row r="151" spans="1:22">
      <c r="A151" s="883" t="s">
        <v>786</v>
      </c>
      <c r="B151" s="883"/>
      <c r="C151" s="883"/>
      <c r="D151" s="883"/>
      <c r="E151" s="883"/>
      <c r="F151" s="883"/>
      <c r="G151" s="883"/>
      <c r="H151" s="806"/>
      <c r="O151" s="824" t="s">
        <v>831</v>
      </c>
      <c r="P151" s="824"/>
      <c r="Q151" s="824"/>
      <c r="R151" s="824"/>
      <c r="S151" s="824"/>
      <c r="T151" s="824"/>
      <c r="U151" s="824"/>
      <c r="V151" s="824"/>
    </row>
    <row r="152" spans="1:22">
      <c r="A152" s="883"/>
      <c r="B152" s="883"/>
      <c r="C152" s="883"/>
      <c r="D152" s="883"/>
      <c r="E152" s="883"/>
      <c r="F152" s="883"/>
      <c r="G152" s="883"/>
      <c r="H152" s="806"/>
      <c r="O152" s="824" t="s">
        <v>29</v>
      </c>
      <c r="P152" s="824" t="s">
        <v>662</v>
      </c>
      <c r="Q152" s="824"/>
      <c r="R152" s="824" t="s">
        <v>145</v>
      </c>
      <c r="S152" s="824"/>
      <c r="T152" s="824"/>
      <c r="U152" s="824"/>
      <c r="V152" s="824"/>
    </row>
    <row r="153" spans="1:22">
      <c r="A153" s="883" t="s">
        <v>832</v>
      </c>
      <c r="B153" s="883"/>
      <c r="C153" s="883"/>
      <c r="D153" s="883"/>
      <c r="E153" s="883"/>
      <c r="F153" s="883"/>
      <c r="G153" s="883"/>
      <c r="H153" s="806"/>
      <c r="O153" s="824"/>
      <c r="P153" s="824"/>
      <c r="Q153" s="824"/>
      <c r="R153" s="824" t="s">
        <v>270</v>
      </c>
      <c r="S153" s="824"/>
      <c r="T153" s="824" t="s">
        <v>271</v>
      </c>
      <c r="U153" s="824"/>
      <c r="V153" s="824"/>
    </row>
    <row r="154" spans="1:22">
      <c r="A154" s="883" t="s">
        <v>29</v>
      </c>
      <c r="B154" s="883" t="s">
        <v>662</v>
      </c>
      <c r="C154" s="883"/>
      <c r="D154" s="883" t="s">
        <v>145</v>
      </c>
      <c r="E154" s="883"/>
      <c r="F154" s="883"/>
      <c r="G154" s="883"/>
      <c r="H154" s="806"/>
      <c r="O154" s="824"/>
      <c r="P154" s="824" t="s">
        <v>272</v>
      </c>
      <c r="Q154" s="824" t="s">
        <v>708</v>
      </c>
      <c r="R154" s="824" t="s">
        <v>272</v>
      </c>
      <c r="S154" s="824" t="s">
        <v>708</v>
      </c>
      <c r="T154" s="824" t="s">
        <v>272</v>
      </c>
      <c r="U154" s="824" t="s">
        <v>708</v>
      </c>
      <c r="V154" s="824"/>
    </row>
    <row r="155" spans="1:22">
      <c r="A155" s="883"/>
      <c r="B155" s="883"/>
      <c r="C155" s="883"/>
      <c r="D155" s="883" t="s">
        <v>270</v>
      </c>
      <c r="E155" s="883"/>
      <c r="F155" s="883" t="s">
        <v>271</v>
      </c>
      <c r="G155" s="883"/>
      <c r="H155" s="806"/>
      <c r="O155" s="824"/>
      <c r="P155" s="824" t="s">
        <v>286</v>
      </c>
      <c r="Q155" s="824"/>
      <c r="R155" s="824"/>
      <c r="S155" s="824"/>
      <c r="T155" s="824"/>
      <c r="U155" s="824"/>
      <c r="V155" s="824"/>
    </row>
    <row r="156" spans="1:22">
      <c r="A156" s="883"/>
      <c r="B156" s="883" t="s">
        <v>272</v>
      </c>
      <c r="C156" s="883" t="s">
        <v>708</v>
      </c>
      <c r="D156" s="883" t="s">
        <v>272</v>
      </c>
      <c r="E156" s="883" t="s">
        <v>708</v>
      </c>
      <c r="F156" s="883" t="s">
        <v>272</v>
      </c>
      <c r="G156" s="883" t="s">
        <v>708</v>
      </c>
      <c r="H156" s="806"/>
      <c r="O156" s="824">
        <v>2023</v>
      </c>
      <c r="P156" s="824" t="s">
        <v>166</v>
      </c>
      <c r="Q156" s="824" t="s">
        <v>166</v>
      </c>
      <c r="R156" s="824" t="s">
        <v>166</v>
      </c>
      <c r="S156" s="824" t="s">
        <v>166</v>
      </c>
      <c r="T156" s="824" t="s">
        <v>166</v>
      </c>
      <c r="U156" s="824" t="s">
        <v>166</v>
      </c>
      <c r="V156" s="824"/>
    </row>
    <row r="157" spans="1:22">
      <c r="A157" s="883"/>
      <c r="B157" s="883" t="s">
        <v>286</v>
      </c>
      <c r="C157" s="883"/>
      <c r="D157" s="883"/>
      <c r="E157" s="883"/>
      <c r="F157" s="883"/>
      <c r="G157" s="883"/>
      <c r="H157" s="806"/>
      <c r="O157" s="824" t="s">
        <v>274</v>
      </c>
      <c r="P157" s="824">
        <v>103.9</v>
      </c>
      <c r="Q157" s="824">
        <v>-0.3</v>
      </c>
      <c r="R157" s="824">
        <v>117.3</v>
      </c>
      <c r="S157" s="824">
        <v>12.4</v>
      </c>
      <c r="T157" s="824">
        <v>93.4</v>
      </c>
      <c r="U157" s="824">
        <v>2</v>
      </c>
      <c r="V157" s="824"/>
    </row>
    <row r="158" spans="1:22">
      <c r="A158" s="883" t="s">
        <v>855</v>
      </c>
      <c r="B158" s="883" t="s">
        <v>166</v>
      </c>
      <c r="C158" s="883" t="s">
        <v>166</v>
      </c>
      <c r="D158" s="883" t="s">
        <v>166</v>
      </c>
      <c r="E158" s="883" t="s">
        <v>166</v>
      </c>
      <c r="F158" s="883" t="s">
        <v>166</v>
      </c>
      <c r="G158" s="883" t="s">
        <v>166</v>
      </c>
      <c r="H158" s="806"/>
      <c r="O158" s="824" t="s">
        <v>275</v>
      </c>
      <c r="P158" s="824">
        <v>103.8</v>
      </c>
      <c r="Q158" s="824">
        <v>-0.1</v>
      </c>
      <c r="R158" s="824">
        <v>126.6</v>
      </c>
      <c r="S158" s="824">
        <v>9.9</v>
      </c>
      <c r="T158" s="824">
        <v>100.3</v>
      </c>
      <c r="U158" s="824">
        <v>0.7</v>
      </c>
      <c r="V158" s="824"/>
    </row>
    <row r="159" spans="1:22">
      <c r="A159" s="883" t="s">
        <v>274</v>
      </c>
      <c r="B159" s="883">
        <v>103.8</v>
      </c>
      <c r="C159" s="883">
        <v>1.3</v>
      </c>
      <c r="D159" s="883">
        <v>140.6</v>
      </c>
      <c r="E159" s="883">
        <v>16.2</v>
      </c>
      <c r="F159" s="883">
        <v>110.7</v>
      </c>
      <c r="G159" s="883">
        <v>5.2</v>
      </c>
      <c r="H159" s="806"/>
      <c r="O159" s="824" t="s">
        <v>276</v>
      </c>
      <c r="P159" s="824" t="s">
        <v>166</v>
      </c>
      <c r="Q159" s="824" t="s">
        <v>166</v>
      </c>
      <c r="R159" s="824" t="s">
        <v>166</v>
      </c>
      <c r="S159" s="824" t="s">
        <v>166</v>
      </c>
      <c r="T159" s="824" t="s">
        <v>166</v>
      </c>
      <c r="U159" s="824" t="s">
        <v>166</v>
      </c>
      <c r="V159" s="824"/>
    </row>
    <row r="160" spans="1:22">
      <c r="A160" s="883" t="s">
        <v>275</v>
      </c>
      <c r="B160" s="883">
        <v>103.9</v>
      </c>
      <c r="C160" s="883">
        <v>1.5</v>
      </c>
      <c r="D160" s="883">
        <v>143.19999999999999</v>
      </c>
      <c r="E160" s="883">
        <v>5.9</v>
      </c>
      <c r="F160" s="883">
        <v>110.8</v>
      </c>
      <c r="G160" s="883">
        <v>-3.6</v>
      </c>
      <c r="H160" s="806"/>
      <c r="O160" s="824" t="s">
        <v>277</v>
      </c>
      <c r="P160" s="824" t="s">
        <v>166</v>
      </c>
      <c r="Q160" s="824" t="s">
        <v>166</v>
      </c>
      <c r="R160" s="824" t="s">
        <v>166</v>
      </c>
      <c r="S160" s="824" t="s">
        <v>166</v>
      </c>
      <c r="T160" s="824" t="s">
        <v>166</v>
      </c>
      <c r="U160" s="824" t="s">
        <v>166</v>
      </c>
      <c r="V160" s="824"/>
    </row>
    <row r="161" spans="1:22">
      <c r="A161" s="883" t="s">
        <v>276</v>
      </c>
      <c r="B161" s="883">
        <v>103.9</v>
      </c>
      <c r="C161" s="883">
        <v>1.3</v>
      </c>
      <c r="D161" s="883">
        <v>170.7</v>
      </c>
      <c r="E161" s="883">
        <v>6.4</v>
      </c>
      <c r="F161" s="883">
        <v>132</v>
      </c>
      <c r="G161" s="883">
        <v>0.1</v>
      </c>
      <c r="H161" s="806"/>
      <c r="O161" s="824" t="s">
        <v>73</v>
      </c>
      <c r="P161" s="824" t="s">
        <v>166</v>
      </c>
      <c r="Q161" s="824" t="s">
        <v>166</v>
      </c>
      <c r="R161" s="824" t="s">
        <v>166</v>
      </c>
      <c r="S161" s="824" t="s">
        <v>166</v>
      </c>
      <c r="T161" s="824" t="s">
        <v>166</v>
      </c>
      <c r="U161" s="824" t="s">
        <v>166</v>
      </c>
      <c r="V161" s="824"/>
    </row>
    <row r="162" spans="1:22">
      <c r="A162" s="883" t="s">
        <v>277</v>
      </c>
      <c r="B162" s="883">
        <v>103.9</v>
      </c>
      <c r="C162" s="883">
        <v>1.2</v>
      </c>
      <c r="D162" s="883">
        <v>139.1</v>
      </c>
      <c r="E162" s="883">
        <v>-4.3</v>
      </c>
      <c r="F162" s="883">
        <v>107.2</v>
      </c>
      <c r="G162" s="883">
        <v>-8.8000000000000007</v>
      </c>
      <c r="H162" s="806"/>
      <c r="O162" s="824" t="s">
        <v>278</v>
      </c>
      <c r="P162" s="824" t="s">
        <v>166</v>
      </c>
      <c r="Q162" s="824" t="s">
        <v>166</v>
      </c>
      <c r="R162" s="824" t="s">
        <v>166</v>
      </c>
      <c r="S162" s="824" t="s">
        <v>166</v>
      </c>
      <c r="T162" s="824" t="s">
        <v>166</v>
      </c>
      <c r="U162" s="824" t="s">
        <v>166</v>
      </c>
      <c r="V162" s="824"/>
    </row>
    <row r="163" spans="1:22">
      <c r="A163" s="883" t="s">
        <v>73</v>
      </c>
      <c r="B163" s="883">
        <v>103.8</v>
      </c>
      <c r="C163" s="883">
        <v>0.8</v>
      </c>
      <c r="D163" s="883">
        <v>145.4</v>
      </c>
      <c r="E163" s="883">
        <v>-2.7</v>
      </c>
      <c r="F163" s="883">
        <v>112.2</v>
      </c>
      <c r="G163" s="883">
        <v>-6</v>
      </c>
      <c r="H163" s="806"/>
      <c r="O163" s="824" t="s">
        <v>279</v>
      </c>
      <c r="P163" s="824" t="s">
        <v>166</v>
      </c>
      <c r="Q163" s="824" t="s">
        <v>166</v>
      </c>
      <c r="R163" s="824" t="s">
        <v>166</v>
      </c>
      <c r="S163" s="824" t="s">
        <v>166</v>
      </c>
      <c r="T163" s="824" t="s">
        <v>166</v>
      </c>
      <c r="U163" s="824" t="s">
        <v>166</v>
      </c>
      <c r="V163" s="824"/>
    </row>
    <row r="164" spans="1:22">
      <c r="A164" s="883" t="s">
        <v>278</v>
      </c>
      <c r="B164" s="883">
        <v>104.2</v>
      </c>
      <c r="C164" s="883">
        <v>1.2</v>
      </c>
      <c r="D164" s="883">
        <v>150</v>
      </c>
      <c r="E164" s="883">
        <v>-0.3</v>
      </c>
      <c r="F164" s="883">
        <v>116.1</v>
      </c>
      <c r="G164" s="883">
        <v>-3</v>
      </c>
      <c r="H164" s="806"/>
      <c r="O164" s="824" t="s">
        <v>280</v>
      </c>
      <c r="P164" s="824" t="s">
        <v>166</v>
      </c>
      <c r="Q164" s="824" t="s">
        <v>166</v>
      </c>
      <c r="R164" s="824" t="s">
        <v>166</v>
      </c>
      <c r="S164" s="824" t="s">
        <v>166</v>
      </c>
      <c r="T164" s="824" t="s">
        <v>166</v>
      </c>
      <c r="U164" s="824" t="s">
        <v>166</v>
      </c>
      <c r="V164" s="824"/>
    </row>
    <row r="165" spans="1:22">
      <c r="A165" s="883" t="s">
        <v>279</v>
      </c>
      <c r="B165" s="883">
        <v>104.4</v>
      </c>
      <c r="C165" s="883">
        <v>1.4</v>
      </c>
      <c r="D165" s="883">
        <v>142.69999999999999</v>
      </c>
      <c r="E165" s="883">
        <v>-3.4</v>
      </c>
      <c r="F165" s="883">
        <v>111.2</v>
      </c>
      <c r="G165" s="883">
        <v>-5.4</v>
      </c>
      <c r="H165" s="806"/>
      <c r="O165" s="824" t="s">
        <v>281</v>
      </c>
      <c r="P165" s="824" t="s">
        <v>166</v>
      </c>
      <c r="Q165" s="824" t="s">
        <v>166</v>
      </c>
      <c r="R165" s="824" t="s">
        <v>166</v>
      </c>
      <c r="S165" s="824" t="s">
        <v>166</v>
      </c>
      <c r="T165" s="824" t="s">
        <v>166</v>
      </c>
      <c r="U165" s="824" t="s">
        <v>166</v>
      </c>
      <c r="V165" s="824"/>
    </row>
    <row r="166" spans="1:22">
      <c r="A166" s="883" t="s">
        <v>280</v>
      </c>
      <c r="B166" s="883" t="s">
        <v>166</v>
      </c>
      <c r="C166" s="883" t="s">
        <v>166</v>
      </c>
      <c r="D166" s="883" t="s">
        <v>166</v>
      </c>
      <c r="E166" s="883" t="s">
        <v>166</v>
      </c>
      <c r="F166" s="883" t="s">
        <v>166</v>
      </c>
      <c r="G166" s="883" t="s">
        <v>166</v>
      </c>
      <c r="H166" s="806"/>
      <c r="O166" s="824" t="s">
        <v>282</v>
      </c>
      <c r="P166" s="824" t="s">
        <v>166</v>
      </c>
      <c r="Q166" s="824" t="s">
        <v>166</v>
      </c>
      <c r="R166" s="824" t="s">
        <v>166</v>
      </c>
      <c r="S166" s="824" t="s">
        <v>166</v>
      </c>
      <c r="T166" s="824" t="s">
        <v>166</v>
      </c>
      <c r="U166" s="824" t="s">
        <v>166</v>
      </c>
      <c r="V166" s="824"/>
    </row>
    <row r="167" spans="1:22">
      <c r="A167" s="883" t="s">
        <v>281</v>
      </c>
      <c r="B167" s="883" t="s">
        <v>166</v>
      </c>
      <c r="C167" s="883" t="s">
        <v>166</v>
      </c>
      <c r="D167" s="883" t="s">
        <v>166</v>
      </c>
      <c r="E167" s="883" t="s">
        <v>166</v>
      </c>
      <c r="F167" s="883" t="s">
        <v>166</v>
      </c>
      <c r="G167" s="883" t="s">
        <v>166</v>
      </c>
      <c r="H167" s="806"/>
      <c r="O167" s="824" t="s">
        <v>283</v>
      </c>
      <c r="P167" s="824" t="s">
        <v>166</v>
      </c>
      <c r="Q167" s="824" t="s">
        <v>166</v>
      </c>
      <c r="R167" s="824" t="s">
        <v>166</v>
      </c>
      <c r="S167" s="824" t="s">
        <v>166</v>
      </c>
      <c r="T167" s="824" t="s">
        <v>166</v>
      </c>
      <c r="U167" s="824" t="s">
        <v>166</v>
      </c>
      <c r="V167" s="824"/>
    </row>
    <row r="168" spans="1:22">
      <c r="A168" s="883" t="s">
        <v>282</v>
      </c>
      <c r="B168" s="883" t="s">
        <v>166</v>
      </c>
      <c r="C168" s="883" t="s">
        <v>166</v>
      </c>
      <c r="D168" s="883" t="s">
        <v>166</v>
      </c>
      <c r="E168" s="883" t="s">
        <v>166</v>
      </c>
      <c r="F168" s="883" t="s">
        <v>166</v>
      </c>
      <c r="G168" s="883" t="s">
        <v>166</v>
      </c>
      <c r="H168" s="806"/>
      <c r="O168" s="824" t="s">
        <v>284</v>
      </c>
      <c r="P168" s="824" t="s">
        <v>166</v>
      </c>
      <c r="Q168" s="824" t="s">
        <v>166</v>
      </c>
      <c r="R168" s="824" t="s">
        <v>166</v>
      </c>
      <c r="S168" s="824" t="s">
        <v>166</v>
      </c>
      <c r="T168" s="824" t="s">
        <v>166</v>
      </c>
      <c r="U168" s="824" t="s">
        <v>166</v>
      </c>
      <c r="V168" s="824"/>
    </row>
    <row r="169" spans="1:22">
      <c r="A169" s="883" t="s">
        <v>283</v>
      </c>
      <c r="B169" s="883" t="s">
        <v>166</v>
      </c>
      <c r="C169" s="883" t="s">
        <v>166</v>
      </c>
      <c r="D169" s="883" t="s">
        <v>166</v>
      </c>
      <c r="E169" s="883" t="s">
        <v>166</v>
      </c>
      <c r="F169" s="883" t="s">
        <v>166</v>
      </c>
      <c r="G169" s="883" t="s">
        <v>166</v>
      </c>
      <c r="H169" s="806"/>
      <c r="O169" s="824">
        <v>2022</v>
      </c>
      <c r="P169" s="824">
        <v>103.7</v>
      </c>
      <c r="Q169" s="824">
        <v>-0.5</v>
      </c>
      <c r="R169" s="824">
        <v>131.30000000000001</v>
      </c>
      <c r="S169" s="824">
        <v>4.8</v>
      </c>
      <c r="T169" s="824">
        <v>109.9</v>
      </c>
      <c r="U169" s="824">
        <v>-3.5</v>
      </c>
      <c r="V169" s="824"/>
    </row>
    <row r="170" spans="1:22">
      <c r="A170" s="883" t="s">
        <v>284</v>
      </c>
      <c r="B170" s="883" t="s">
        <v>166</v>
      </c>
      <c r="C170" s="883" t="s">
        <v>166</v>
      </c>
      <c r="D170" s="883" t="s">
        <v>166</v>
      </c>
      <c r="E170" s="883" t="s">
        <v>166</v>
      </c>
      <c r="F170" s="883" t="s">
        <v>166</v>
      </c>
      <c r="G170" s="883" t="s">
        <v>166</v>
      </c>
      <c r="H170" s="806"/>
      <c r="O170" s="824" t="s">
        <v>274</v>
      </c>
      <c r="P170" s="824">
        <v>104.2</v>
      </c>
      <c r="Q170" s="824">
        <v>-0.5</v>
      </c>
      <c r="R170" s="824">
        <v>104.4</v>
      </c>
      <c r="S170" s="824">
        <v>23</v>
      </c>
      <c r="T170" s="824">
        <v>91.6</v>
      </c>
      <c r="U170" s="824">
        <v>15.7</v>
      </c>
      <c r="V170" s="824"/>
    </row>
    <row r="171" spans="1:22">
      <c r="A171" s="883" t="s">
        <v>855</v>
      </c>
      <c r="B171" s="883">
        <v>103.3</v>
      </c>
      <c r="C171" s="883">
        <v>1.8</v>
      </c>
      <c r="D171" s="883">
        <v>147.5</v>
      </c>
      <c r="E171" s="883">
        <v>14.9</v>
      </c>
      <c r="F171" s="883">
        <v>119</v>
      </c>
      <c r="G171" s="883">
        <v>0.8</v>
      </c>
      <c r="H171" s="806"/>
      <c r="O171" s="824" t="s">
        <v>275</v>
      </c>
      <c r="P171" s="824">
        <v>103.9</v>
      </c>
      <c r="Q171" s="824">
        <v>-0.3</v>
      </c>
      <c r="R171" s="824">
        <v>115.2</v>
      </c>
      <c r="S171" s="824">
        <v>7.8</v>
      </c>
      <c r="T171" s="824">
        <v>99.6</v>
      </c>
      <c r="U171" s="824">
        <v>0.3</v>
      </c>
      <c r="V171" s="824"/>
    </row>
    <row r="172" spans="1:22">
      <c r="A172" s="883" t="s">
        <v>274</v>
      </c>
      <c r="B172" s="883">
        <v>102.5</v>
      </c>
      <c r="C172" s="883">
        <v>1.5</v>
      </c>
      <c r="D172" s="883">
        <v>121</v>
      </c>
      <c r="E172" s="883">
        <v>20.3</v>
      </c>
      <c r="F172" s="883">
        <v>105.2</v>
      </c>
      <c r="G172" s="883">
        <v>8.3000000000000007</v>
      </c>
      <c r="H172" s="806"/>
      <c r="O172" s="824" t="s">
        <v>276</v>
      </c>
      <c r="P172" s="824">
        <v>103.5</v>
      </c>
      <c r="Q172" s="824">
        <v>-0.5</v>
      </c>
      <c r="R172" s="824">
        <v>140.30000000000001</v>
      </c>
      <c r="S172" s="824">
        <v>-3.4</v>
      </c>
      <c r="T172" s="824">
        <v>120.5</v>
      </c>
      <c r="U172" s="824">
        <v>-10.1</v>
      </c>
      <c r="V172" s="824"/>
    </row>
    <row r="173" spans="1:22">
      <c r="A173" s="883" t="s">
        <v>275</v>
      </c>
      <c r="B173" s="883">
        <v>102.4</v>
      </c>
      <c r="C173" s="883">
        <v>2</v>
      </c>
      <c r="D173" s="883">
        <v>135.19999999999999</v>
      </c>
      <c r="E173" s="883">
        <v>20.9</v>
      </c>
      <c r="F173" s="883">
        <v>114.9</v>
      </c>
      <c r="G173" s="883">
        <v>7.8</v>
      </c>
      <c r="H173" s="806"/>
      <c r="O173" s="824" t="s">
        <v>277</v>
      </c>
      <c r="P173" s="824">
        <v>103.3</v>
      </c>
      <c r="Q173" s="824">
        <v>-0.6</v>
      </c>
      <c r="R173" s="824">
        <v>123.4</v>
      </c>
      <c r="S173" s="824">
        <v>-4</v>
      </c>
      <c r="T173" s="824">
        <v>105.2</v>
      </c>
      <c r="U173" s="824">
        <v>-11.3</v>
      </c>
      <c r="V173" s="824"/>
    </row>
    <row r="174" spans="1:22">
      <c r="A174" s="883" t="s">
        <v>276</v>
      </c>
      <c r="B174" s="883">
        <v>102.6</v>
      </c>
      <c r="C174" s="883">
        <v>1.4</v>
      </c>
      <c r="D174" s="883">
        <v>160.5</v>
      </c>
      <c r="E174" s="883">
        <v>14.2</v>
      </c>
      <c r="F174" s="883">
        <v>131.9</v>
      </c>
      <c r="G174" s="883">
        <v>-0.8</v>
      </c>
      <c r="H174" s="806"/>
      <c r="O174" s="824" t="s">
        <v>73</v>
      </c>
      <c r="P174" s="824">
        <v>103.3</v>
      </c>
      <c r="Q174" s="824">
        <v>-0.5</v>
      </c>
      <c r="R174" s="824">
        <v>136.80000000000001</v>
      </c>
      <c r="S174" s="824">
        <v>13.2</v>
      </c>
      <c r="T174" s="824">
        <v>115.5</v>
      </c>
      <c r="U174" s="824">
        <v>3.9</v>
      </c>
      <c r="V174" s="824"/>
    </row>
    <row r="175" spans="1:22">
      <c r="A175" s="883" t="s">
        <v>277</v>
      </c>
      <c r="B175" s="883">
        <v>102.7</v>
      </c>
      <c r="C175" s="883">
        <v>1.5</v>
      </c>
      <c r="D175" s="883">
        <v>145.30000000000001</v>
      </c>
      <c r="E175" s="883">
        <v>13.7</v>
      </c>
      <c r="F175" s="883">
        <v>117.5</v>
      </c>
      <c r="G175" s="883">
        <v>-1.8</v>
      </c>
      <c r="H175" s="806"/>
      <c r="O175" s="824" t="s">
        <v>278</v>
      </c>
      <c r="P175" s="824">
        <v>103</v>
      </c>
      <c r="Q175" s="824">
        <v>-0.6</v>
      </c>
      <c r="R175" s="824">
        <v>130.6</v>
      </c>
      <c r="S175" s="824">
        <v>-2</v>
      </c>
      <c r="T175" s="824">
        <v>110.1</v>
      </c>
      <c r="U175" s="824">
        <v>-9.5</v>
      </c>
      <c r="V175" s="824"/>
    </row>
    <row r="176" spans="1:22">
      <c r="A176" s="883" t="s">
        <v>73</v>
      </c>
      <c r="B176" s="883">
        <v>103</v>
      </c>
      <c r="C176" s="883">
        <v>1.8</v>
      </c>
      <c r="D176" s="883">
        <v>149.5</v>
      </c>
      <c r="E176" s="883">
        <v>19.7</v>
      </c>
      <c r="F176" s="883">
        <v>119.3</v>
      </c>
      <c r="G176" s="883">
        <v>3</v>
      </c>
      <c r="H176" s="806"/>
      <c r="O176" s="824" t="s">
        <v>279</v>
      </c>
      <c r="P176" s="824">
        <v>102.4</v>
      </c>
      <c r="Q176" s="824">
        <v>-0.7</v>
      </c>
      <c r="R176" s="824">
        <v>131</v>
      </c>
      <c r="S176" s="824">
        <v>-2.9</v>
      </c>
      <c r="T176" s="824">
        <v>109.2</v>
      </c>
      <c r="U176" s="824">
        <v>-10.9</v>
      </c>
      <c r="V176" s="824"/>
    </row>
    <row r="177" spans="1:22">
      <c r="A177" s="883" t="s">
        <v>278</v>
      </c>
      <c r="B177" s="883">
        <v>103</v>
      </c>
      <c r="C177" s="883">
        <v>1.8</v>
      </c>
      <c r="D177" s="883">
        <v>150.4</v>
      </c>
      <c r="E177" s="883">
        <v>12.3</v>
      </c>
      <c r="F177" s="883">
        <v>119.7</v>
      </c>
      <c r="G177" s="883">
        <v>-2.8</v>
      </c>
      <c r="H177" s="806"/>
      <c r="O177" s="824" t="s">
        <v>280</v>
      </c>
      <c r="P177" s="824">
        <v>102.6</v>
      </c>
      <c r="Q177" s="824">
        <v>-0.5</v>
      </c>
      <c r="R177" s="824">
        <v>120.3</v>
      </c>
      <c r="S177" s="824">
        <v>10.9</v>
      </c>
      <c r="T177" s="824">
        <v>99.9</v>
      </c>
      <c r="U177" s="824">
        <v>1.6</v>
      </c>
      <c r="V177" s="824"/>
    </row>
    <row r="178" spans="1:22">
      <c r="A178" s="883" t="s">
        <v>279</v>
      </c>
      <c r="B178" s="883">
        <v>103</v>
      </c>
      <c r="C178" s="883">
        <v>1.6</v>
      </c>
      <c r="D178" s="883">
        <v>147.69999999999999</v>
      </c>
      <c r="E178" s="883">
        <v>12.2</v>
      </c>
      <c r="F178" s="883">
        <v>117.6</v>
      </c>
      <c r="G178" s="883">
        <v>-2</v>
      </c>
      <c r="H178" s="806"/>
      <c r="O178" s="824" t="s">
        <v>281</v>
      </c>
      <c r="P178" s="824">
        <v>104.7</v>
      </c>
      <c r="Q178" s="824">
        <v>-0.3</v>
      </c>
      <c r="R178" s="824">
        <v>137.69999999999999</v>
      </c>
      <c r="S178" s="824">
        <v>7.7</v>
      </c>
      <c r="T178" s="824">
        <v>113.8</v>
      </c>
      <c r="U178" s="824">
        <v>-1.6</v>
      </c>
      <c r="V178" s="824"/>
    </row>
    <row r="179" spans="1:22">
      <c r="A179" s="883" t="s">
        <v>280</v>
      </c>
      <c r="B179" s="883">
        <v>103.2</v>
      </c>
      <c r="C179" s="883">
        <v>2.1</v>
      </c>
      <c r="D179" s="883">
        <v>145.5</v>
      </c>
      <c r="E179" s="883">
        <v>17.8</v>
      </c>
      <c r="F179" s="883">
        <v>115.6</v>
      </c>
      <c r="G179" s="883">
        <v>2.4</v>
      </c>
      <c r="H179" s="806"/>
      <c r="O179" s="824" t="s">
        <v>282</v>
      </c>
      <c r="P179" s="824">
        <v>104.8</v>
      </c>
      <c r="Q179" s="824">
        <v>-0.5</v>
      </c>
      <c r="R179" s="824">
        <v>135.69999999999999</v>
      </c>
      <c r="S179" s="824">
        <v>-2.7</v>
      </c>
      <c r="T179" s="824">
        <v>111.5</v>
      </c>
      <c r="U179" s="824">
        <v>-10.9</v>
      </c>
      <c r="V179" s="824"/>
    </row>
    <row r="180" spans="1:22">
      <c r="A180" s="883" t="s">
        <v>281</v>
      </c>
      <c r="B180" s="883">
        <v>104.1</v>
      </c>
      <c r="C180" s="883">
        <v>2.2000000000000002</v>
      </c>
      <c r="D180" s="883">
        <v>150.6</v>
      </c>
      <c r="E180" s="883">
        <v>12.1</v>
      </c>
      <c r="F180" s="883">
        <v>119.1</v>
      </c>
      <c r="G180" s="883">
        <v>-2.6</v>
      </c>
      <c r="H180" s="806"/>
      <c r="O180" s="824" t="s">
        <v>283</v>
      </c>
      <c r="P180" s="824">
        <v>104.8</v>
      </c>
      <c r="Q180" s="824">
        <v>-0.5</v>
      </c>
      <c r="R180" s="824">
        <v>154.1</v>
      </c>
      <c r="S180" s="824">
        <v>8.6</v>
      </c>
      <c r="T180" s="824">
        <v>124.9</v>
      </c>
      <c r="U180" s="824">
        <v>-0.7</v>
      </c>
      <c r="V180" s="824"/>
    </row>
    <row r="181" spans="1:22">
      <c r="A181" s="883" t="s">
        <v>282</v>
      </c>
      <c r="B181" s="883">
        <v>104.4</v>
      </c>
      <c r="C181" s="883">
        <v>2.2999999999999998</v>
      </c>
      <c r="D181" s="883">
        <v>154.80000000000001</v>
      </c>
      <c r="E181" s="883">
        <v>11.7</v>
      </c>
      <c r="F181" s="883">
        <v>121.7</v>
      </c>
      <c r="G181" s="883">
        <v>-2.6</v>
      </c>
      <c r="H181" s="806"/>
      <c r="O181" s="824" t="s">
        <v>284</v>
      </c>
      <c r="P181" s="824">
        <v>104.5</v>
      </c>
      <c r="Q181" s="824">
        <v>-0.1</v>
      </c>
      <c r="R181" s="824">
        <v>145.69999999999999</v>
      </c>
      <c r="S181" s="824">
        <v>10.8</v>
      </c>
      <c r="T181" s="824">
        <v>117.3</v>
      </c>
      <c r="U181" s="824">
        <v>1.3</v>
      </c>
      <c r="V181" s="824"/>
    </row>
    <row r="182" spans="1:22">
      <c r="A182" s="883" t="s">
        <v>283</v>
      </c>
      <c r="B182" s="883">
        <v>104.5</v>
      </c>
      <c r="C182" s="883">
        <v>2</v>
      </c>
      <c r="D182" s="883">
        <v>159.30000000000001</v>
      </c>
      <c r="E182" s="883">
        <v>16.899999999999999</v>
      </c>
      <c r="F182" s="883">
        <v>125.8</v>
      </c>
      <c r="G182" s="883">
        <v>4.7</v>
      </c>
      <c r="H182" s="806"/>
      <c r="O182" s="824" t="s">
        <v>285</v>
      </c>
      <c r="P182" s="824"/>
      <c r="Q182" s="824"/>
      <c r="R182" s="824"/>
      <c r="S182" s="824"/>
      <c r="T182" s="824"/>
      <c r="U182" s="824"/>
      <c r="V182" s="824"/>
    </row>
    <row r="183" spans="1:22">
      <c r="A183" s="883" t="s">
        <v>284</v>
      </c>
      <c r="B183" s="883">
        <v>104.3</v>
      </c>
      <c r="C183" s="883">
        <v>2</v>
      </c>
      <c r="D183" s="883">
        <v>150.19999999999999</v>
      </c>
      <c r="E183" s="883">
        <v>10</v>
      </c>
      <c r="F183" s="883">
        <v>120.1</v>
      </c>
      <c r="G183" s="883">
        <v>-1.5</v>
      </c>
      <c r="H183" s="806"/>
      <c r="O183" s="824" t="s">
        <v>288</v>
      </c>
      <c r="P183" s="824"/>
      <c r="Q183" s="824"/>
      <c r="R183" s="824"/>
      <c r="S183" s="824"/>
      <c r="T183" s="824"/>
      <c r="U183" s="824"/>
      <c r="V183" s="824"/>
    </row>
    <row r="184" spans="1:22">
      <c r="A184" s="883" t="s">
        <v>285</v>
      </c>
      <c r="B184" s="883"/>
      <c r="C184" s="883"/>
      <c r="D184" s="883"/>
      <c r="E184" s="883"/>
      <c r="F184" s="883"/>
      <c r="G184" s="883"/>
      <c r="H184" s="806"/>
      <c r="O184" s="824" t="s">
        <v>709</v>
      </c>
      <c r="P184" s="824"/>
      <c r="Q184" s="824"/>
      <c r="R184" s="824"/>
      <c r="S184" s="824"/>
      <c r="T184" s="824"/>
      <c r="U184" s="824"/>
      <c r="V184" s="824"/>
    </row>
    <row r="185" spans="1:22">
      <c r="A185" s="883" t="s">
        <v>288</v>
      </c>
      <c r="B185" s="883"/>
      <c r="C185" s="883"/>
      <c r="D185" s="883"/>
      <c r="E185" s="883"/>
      <c r="F185" s="883"/>
      <c r="G185" s="883"/>
      <c r="H185" s="806"/>
      <c r="O185" s="824" t="s">
        <v>287</v>
      </c>
      <c r="P185" s="824"/>
      <c r="Q185" s="824"/>
      <c r="R185" s="824"/>
      <c r="S185" s="824"/>
      <c r="T185" s="824"/>
      <c r="U185" s="824"/>
      <c r="V185" s="824"/>
    </row>
    <row r="186" spans="1:22">
      <c r="A186" s="883" t="s">
        <v>709</v>
      </c>
      <c r="B186" s="883"/>
      <c r="C186" s="883"/>
      <c r="D186" s="883"/>
      <c r="E186" s="883"/>
      <c r="F186" s="883"/>
      <c r="G186" s="883"/>
      <c r="H186" s="806"/>
      <c r="O186" s="824" t="s">
        <v>786</v>
      </c>
      <c r="P186" s="824"/>
      <c r="Q186" s="824"/>
      <c r="R186" s="824"/>
      <c r="S186" s="824"/>
      <c r="T186" s="824"/>
      <c r="U186" s="824"/>
      <c r="V186" s="824"/>
    </row>
    <row r="187" spans="1:22">
      <c r="A187" s="883" t="s">
        <v>289</v>
      </c>
      <c r="B187" s="883"/>
      <c r="C187" s="883"/>
      <c r="D187" s="883"/>
      <c r="E187" s="883"/>
      <c r="F187" s="883"/>
      <c r="G187" s="883"/>
      <c r="H187" s="806"/>
      <c r="O187" s="824"/>
      <c r="P187" s="824"/>
      <c r="Q187" s="824"/>
      <c r="R187" s="824"/>
      <c r="S187" s="824"/>
      <c r="T187" s="824"/>
      <c r="U187" s="824"/>
      <c r="V187" s="824"/>
    </row>
    <row r="188" spans="1:22">
      <c r="A188" s="883" t="s">
        <v>786</v>
      </c>
      <c r="B188" s="883"/>
      <c r="C188" s="883"/>
      <c r="D188" s="883"/>
      <c r="E188" s="883"/>
      <c r="F188" s="883"/>
      <c r="G188" s="883"/>
      <c r="H188" s="806"/>
      <c r="O188" s="824" t="s">
        <v>832</v>
      </c>
      <c r="P188" s="824"/>
      <c r="Q188" s="824"/>
      <c r="R188" s="824"/>
      <c r="S188" s="824"/>
      <c r="T188" s="824"/>
      <c r="U188" s="824"/>
      <c r="V188" s="824"/>
    </row>
    <row r="189" spans="1:22">
      <c r="A189" s="806" t="s">
        <v>29</v>
      </c>
      <c r="B189" s="806" t="s">
        <v>662</v>
      </c>
      <c r="C189" s="806"/>
      <c r="D189" s="806" t="s">
        <v>145</v>
      </c>
      <c r="E189" s="806"/>
      <c r="F189" s="806"/>
      <c r="G189" s="806"/>
      <c r="H189" s="806"/>
      <c r="O189" s="824" t="s">
        <v>29</v>
      </c>
      <c r="P189" s="824" t="s">
        <v>662</v>
      </c>
      <c r="Q189" s="824"/>
      <c r="R189" s="824" t="s">
        <v>145</v>
      </c>
      <c r="S189" s="824"/>
      <c r="T189" s="824"/>
      <c r="U189" s="824"/>
      <c r="V189" s="824"/>
    </row>
    <row r="190" spans="1:22">
      <c r="A190" s="806"/>
      <c r="B190" s="806"/>
      <c r="C190" s="806"/>
      <c r="D190" s="806" t="s">
        <v>270</v>
      </c>
      <c r="E190" s="806"/>
      <c r="F190" s="806" t="s">
        <v>271</v>
      </c>
      <c r="G190" s="806"/>
      <c r="H190" s="806"/>
      <c r="O190" s="824"/>
      <c r="P190" s="824"/>
      <c r="Q190" s="824"/>
      <c r="R190" s="824" t="s">
        <v>270</v>
      </c>
      <c r="S190" s="824"/>
      <c r="T190" s="824" t="s">
        <v>271</v>
      </c>
      <c r="U190" s="824"/>
      <c r="V190" s="824"/>
    </row>
    <row r="191" spans="1:22">
      <c r="A191" s="806"/>
      <c r="B191" s="806" t="s">
        <v>272</v>
      </c>
      <c r="C191" s="806" t="s">
        <v>708</v>
      </c>
      <c r="D191" s="806" t="s">
        <v>272</v>
      </c>
      <c r="E191" s="806" t="s">
        <v>708</v>
      </c>
      <c r="F191" s="806" t="s">
        <v>272</v>
      </c>
      <c r="G191" s="806" t="s">
        <v>708</v>
      </c>
      <c r="H191" s="806"/>
      <c r="O191" s="824"/>
      <c r="P191" s="824" t="s">
        <v>272</v>
      </c>
      <c r="Q191" s="824" t="s">
        <v>708</v>
      </c>
      <c r="R191" s="824" t="s">
        <v>272</v>
      </c>
      <c r="S191" s="824" t="s">
        <v>708</v>
      </c>
      <c r="T191" s="824" t="s">
        <v>272</v>
      </c>
      <c r="U191" s="824" t="s">
        <v>708</v>
      </c>
      <c r="V191" s="824"/>
    </row>
    <row r="192" spans="1:22">
      <c r="A192" s="806"/>
      <c r="B192" s="806" t="s">
        <v>286</v>
      </c>
      <c r="C192" s="806"/>
      <c r="D192" s="806"/>
      <c r="E192" s="806"/>
      <c r="F192" s="806"/>
      <c r="G192" s="806"/>
      <c r="H192" s="806"/>
      <c r="O192" s="824"/>
      <c r="P192" s="824" t="s">
        <v>286</v>
      </c>
      <c r="Q192" s="824"/>
      <c r="R192" s="824"/>
      <c r="S192" s="824"/>
      <c r="T192" s="824"/>
      <c r="U192" s="824"/>
      <c r="V192" s="824"/>
    </row>
    <row r="193" spans="1:22">
      <c r="A193" s="806">
        <v>2023</v>
      </c>
      <c r="B193" s="806" t="s">
        <v>166</v>
      </c>
      <c r="C193" s="806" t="s">
        <v>166</v>
      </c>
      <c r="D193" s="806" t="s">
        <v>166</v>
      </c>
      <c r="E193" s="806" t="s">
        <v>166</v>
      </c>
      <c r="F193" s="806" t="s">
        <v>166</v>
      </c>
      <c r="G193" s="806" t="s">
        <v>166</v>
      </c>
      <c r="H193" s="806"/>
      <c r="O193" s="824">
        <v>2023</v>
      </c>
      <c r="P193" s="824" t="s">
        <v>166</v>
      </c>
      <c r="Q193" s="824" t="s">
        <v>166</v>
      </c>
      <c r="R193" s="824" t="s">
        <v>166</v>
      </c>
      <c r="S193" s="824" t="s">
        <v>166</v>
      </c>
      <c r="T193" s="824" t="s">
        <v>166</v>
      </c>
      <c r="U193" s="824" t="s">
        <v>166</v>
      </c>
      <c r="V193" s="824"/>
    </row>
    <row r="194" spans="1:22">
      <c r="A194" s="806" t="s">
        <v>274</v>
      </c>
      <c r="B194" s="806">
        <v>104.2</v>
      </c>
      <c r="C194" s="806">
        <v>1.8</v>
      </c>
      <c r="D194" s="806">
        <v>138.30000000000001</v>
      </c>
      <c r="E194" s="806">
        <v>15</v>
      </c>
      <c r="F194" s="806">
        <v>108.9</v>
      </c>
      <c r="G194" s="806">
        <v>4.0999999999999996</v>
      </c>
      <c r="H194" s="806"/>
      <c r="O194" s="824" t="s">
        <v>274</v>
      </c>
      <c r="P194" s="824">
        <v>104.2</v>
      </c>
      <c r="Q194" s="824">
        <v>1.8</v>
      </c>
      <c r="R194" s="824">
        <v>139.30000000000001</v>
      </c>
      <c r="S194" s="824">
        <v>15.9</v>
      </c>
      <c r="T194" s="824">
        <v>109.7</v>
      </c>
      <c r="U194" s="824">
        <v>4.9000000000000004</v>
      </c>
      <c r="V194" s="824"/>
    </row>
    <row r="195" spans="1:22">
      <c r="A195" s="806" t="s">
        <v>275</v>
      </c>
      <c r="B195" s="806" t="s">
        <v>166</v>
      </c>
      <c r="C195" s="806" t="s">
        <v>166</v>
      </c>
      <c r="D195" s="806" t="s">
        <v>166</v>
      </c>
      <c r="E195" s="806" t="s">
        <v>166</v>
      </c>
      <c r="F195" s="806" t="s">
        <v>166</v>
      </c>
      <c r="G195" s="806" t="s">
        <v>166</v>
      </c>
      <c r="H195" s="806"/>
      <c r="O195" s="824" t="s">
        <v>275</v>
      </c>
      <c r="P195" s="824">
        <v>104.2</v>
      </c>
      <c r="Q195" s="824">
        <v>1.7</v>
      </c>
      <c r="R195" s="824">
        <v>140.9</v>
      </c>
      <c r="S195" s="824">
        <v>5.2</v>
      </c>
      <c r="T195" s="824">
        <v>109.1</v>
      </c>
      <c r="U195" s="824">
        <v>-4.3</v>
      </c>
      <c r="V195" s="824"/>
    </row>
    <row r="196" spans="1:22">
      <c r="A196" s="806" t="s">
        <v>276</v>
      </c>
      <c r="B196" s="806" t="s">
        <v>166</v>
      </c>
      <c r="C196" s="806" t="s">
        <v>166</v>
      </c>
      <c r="D196" s="806" t="s">
        <v>166</v>
      </c>
      <c r="E196" s="806" t="s">
        <v>166</v>
      </c>
      <c r="F196" s="806" t="s">
        <v>166</v>
      </c>
      <c r="G196" s="806" t="s">
        <v>166</v>
      </c>
      <c r="H196" s="806"/>
      <c r="O196" s="824" t="s">
        <v>276</v>
      </c>
      <c r="P196" s="824" t="s">
        <v>166</v>
      </c>
      <c r="Q196" s="824" t="s">
        <v>166</v>
      </c>
      <c r="R196" s="824" t="s">
        <v>166</v>
      </c>
      <c r="S196" s="824" t="s">
        <v>166</v>
      </c>
      <c r="T196" s="824" t="s">
        <v>166</v>
      </c>
      <c r="U196" s="824" t="s">
        <v>166</v>
      </c>
      <c r="V196" s="824"/>
    </row>
    <row r="197" spans="1:22">
      <c r="A197" s="806" t="s">
        <v>277</v>
      </c>
      <c r="B197" s="806" t="s">
        <v>166</v>
      </c>
      <c r="C197" s="806" t="s">
        <v>166</v>
      </c>
      <c r="D197" s="806" t="s">
        <v>166</v>
      </c>
      <c r="E197" s="806" t="s">
        <v>166</v>
      </c>
      <c r="F197" s="806" t="s">
        <v>166</v>
      </c>
      <c r="G197" s="806" t="s">
        <v>166</v>
      </c>
      <c r="H197" s="806"/>
      <c r="O197" s="824" t="s">
        <v>277</v>
      </c>
      <c r="P197" s="824" t="s">
        <v>166</v>
      </c>
      <c r="Q197" s="824" t="s">
        <v>166</v>
      </c>
      <c r="R197" s="824" t="s">
        <v>166</v>
      </c>
      <c r="S197" s="824" t="s">
        <v>166</v>
      </c>
      <c r="T197" s="824" t="s">
        <v>166</v>
      </c>
      <c r="U197" s="824" t="s">
        <v>166</v>
      </c>
      <c r="V197" s="824"/>
    </row>
    <row r="198" spans="1:22">
      <c r="A198" s="806" t="s">
        <v>73</v>
      </c>
      <c r="B198" s="806" t="s">
        <v>166</v>
      </c>
      <c r="C198" s="806" t="s">
        <v>166</v>
      </c>
      <c r="D198" s="806" t="s">
        <v>166</v>
      </c>
      <c r="E198" s="806" t="s">
        <v>166</v>
      </c>
      <c r="F198" s="806" t="s">
        <v>166</v>
      </c>
      <c r="G198" s="806" t="s">
        <v>166</v>
      </c>
      <c r="H198" s="806"/>
      <c r="O198" s="824" t="s">
        <v>73</v>
      </c>
      <c r="P198" s="824" t="s">
        <v>166</v>
      </c>
      <c r="Q198" s="824" t="s">
        <v>166</v>
      </c>
      <c r="R198" s="824" t="s">
        <v>166</v>
      </c>
      <c r="S198" s="824" t="s">
        <v>166</v>
      </c>
      <c r="T198" s="824" t="s">
        <v>166</v>
      </c>
      <c r="U198" s="824" t="s">
        <v>166</v>
      </c>
      <c r="V198" s="824"/>
    </row>
    <row r="199" spans="1:22">
      <c r="A199" s="806" t="s">
        <v>278</v>
      </c>
      <c r="B199" s="806" t="s">
        <v>166</v>
      </c>
      <c r="C199" s="806" t="s">
        <v>166</v>
      </c>
      <c r="D199" s="806" t="s">
        <v>166</v>
      </c>
      <c r="E199" s="806" t="s">
        <v>166</v>
      </c>
      <c r="F199" s="806" t="s">
        <v>166</v>
      </c>
      <c r="G199" s="806" t="s">
        <v>166</v>
      </c>
      <c r="H199" s="806"/>
      <c r="O199" s="824" t="s">
        <v>278</v>
      </c>
      <c r="P199" s="824" t="s">
        <v>166</v>
      </c>
      <c r="Q199" s="824" t="s">
        <v>166</v>
      </c>
      <c r="R199" s="824" t="s">
        <v>166</v>
      </c>
      <c r="S199" s="824" t="s">
        <v>166</v>
      </c>
      <c r="T199" s="824" t="s">
        <v>166</v>
      </c>
      <c r="U199" s="824" t="s">
        <v>166</v>
      </c>
      <c r="V199" s="824"/>
    </row>
    <row r="200" spans="1:22">
      <c r="A200" s="806" t="s">
        <v>279</v>
      </c>
      <c r="B200" s="806" t="s">
        <v>166</v>
      </c>
      <c r="C200" s="806" t="s">
        <v>166</v>
      </c>
      <c r="D200" s="806" t="s">
        <v>166</v>
      </c>
      <c r="E200" s="806" t="s">
        <v>166</v>
      </c>
      <c r="F200" s="806" t="s">
        <v>166</v>
      </c>
      <c r="G200" s="806" t="s">
        <v>166</v>
      </c>
      <c r="H200" s="806"/>
      <c r="O200" s="824" t="s">
        <v>279</v>
      </c>
      <c r="P200" s="824" t="s">
        <v>166</v>
      </c>
      <c r="Q200" s="824" t="s">
        <v>166</v>
      </c>
      <c r="R200" s="824" t="s">
        <v>166</v>
      </c>
      <c r="S200" s="824" t="s">
        <v>166</v>
      </c>
      <c r="T200" s="824" t="s">
        <v>166</v>
      </c>
      <c r="U200" s="824" t="s">
        <v>166</v>
      </c>
      <c r="V200" s="824"/>
    </row>
    <row r="201" spans="1:22">
      <c r="A201" s="806" t="s">
        <v>280</v>
      </c>
      <c r="B201" s="806" t="s">
        <v>166</v>
      </c>
      <c r="C201" s="806" t="s">
        <v>166</v>
      </c>
      <c r="D201" s="806" t="s">
        <v>166</v>
      </c>
      <c r="E201" s="806" t="s">
        <v>166</v>
      </c>
      <c r="F201" s="806" t="s">
        <v>166</v>
      </c>
      <c r="G201" s="806" t="s">
        <v>166</v>
      </c>
      <c r="H201" s="806"/>
      <c r="O201" s="824" t="s">
        <v>280</v>
      </c>
      <c r="P201" s="824" t="s">
        <v>166</v>
      </c>
      <c r="Q201" s="824" t="s">
        <v>166</v>
      </c>
      <c r="R201" s="824" t="s">
        <v>166</v>
      </c>
      <c r="S201" s="824" t="s">
        <v>166</v>
      </c>
      <c r="T201" s="824" t="s">
        <v>166</v>
      </c>
      <c r="U201" s="824" t="s">
        <v>166</v>
      </c>
      <c r="V201" s="824"/>
    </row>
    <row r="202" spans="1:22">
      <c r="A202" s="806" t="s">
        <v>281</v>
      </c>
      <c r="B202" s="806" t="s">
        <v>166</v>
      </c>
      <c r="C202" s="806" t="s">
        <v>166</v>
      </c>
      <c r="D202" s="806" t="s">
        <v>166</v>
      </c>
      <c r="E202" s="806" t="s">
        <v>166</v>
      </c>
      <c r="F202" s="806" t="s">
        <v>166</v>
      </c>
      <c r="G202" s="806" t="s">
        <v>166</v>
      </c>
      <c r="H202" s="806"/>
      <c r="O202" s="824" t="s">
        <v>281</v>
      </c>
      <c r="P202" s="824" t="s">
        <v>166</v>
      </c>
      <c r="Q202" s="824" t="s">
        <v>166</v>
      </c>
      <c r="R202" s="824" t="s">
        <v>166</v>
      </c>
      <c r="S202" s="824" t="s">
        <v>166</v>
      </c>
      <c r="T202" s="824" t="s">
        <v>166</v>
      </c>
      <c r="U202" s="824" t="s">
        <v>166</v>
      </c>
      <c r="V202" s="824"/>
    </row>
    <row r="203" spans="1:22">
      <c r="A203" s="806" t="s">
        <v>282</v>
      </c>
      <c r="B203" s="806" t="s">
        <v>166</v>
      </c>
      <c r="C203" s="806" t="s">
        <v>166</v>
      </c>
      <c r="D203" s="806" t="s">
        <v>166</v>
      </c>
      <c r="E203" s="806" t="s">
        <v>166</v>
      </c>
      <c r="F203" s="806" t="s">
        <v>166</v>
      </c>
      <c r="G203" s="806" t="s">
        <v>166</v>
      </c>
      <c r="H203" s="806"/>
      <c r="O203" s="824" t="s">
        <v>282</v>
      </c>
      <c r="P203" s="824" t="s">
        <v>166</v>
      </c>
      <c r="Q203" s="824" t="s">
        <v>166</v>
      </c>
      <c r="R203" s="824" t="s">
        <v>166</v>
      </c>
      <c r="S203" s="824" t="s">
        <v>166</v>
      </c>
      <c r="T203" s="824" t="s">
        <v>166</v>
      </c>
      <c r="U203" s="824" t="s">
        <v>166</v>
      </c>
      <c r="V203" s="824"/>
    </row>
    <row r="204" spans="1:22">
      <c r="A204" s="806" t="s">
        <v>283</v>
      </c>
      <c r="B204" s="806" t="s">
        <v>166</v>
      </c>
      <c r="C204" s="806" t="s">
        <v>166</v>
      </c>
      <c r="D204" s="806" t="s">
        <v>166</v>
      </c>
      <c r="E204" s="806" t="s">
        <v>166</v>
      </c>
      <c r="F204" s="806" t="s">
        <v>166</v>
      </c>
      <c r="G204" s="806" t="s">
        <v>166</v>
      </c>
      <c r="H204" s="806"/>
      <c r="O204" s="824" t="s">
        <v>283</v>
      </c>
      <c r="P204" s="824" t="s">
        <v>166</v>
      </c>
      <c r="Q204" s="824" t="s">
        <v>166</v>
      </c>
      <c r="R204" s="824" t="s">
        <v>166</v>
      </c>
      <c r="S204" s="824" t="s">
        <v>166</v>
      </c>
      <c r="T204" s="824" t="s">
        <v>166</v>
      </c>
      <c r="U204" s="824" t="s">
        <v>166</v>
      </c>
      <c r="V204" s="824"/>
    </row>
    <row r="205" spans="1:22">
      <c r="A205" s="806" t="s">
        <v>284</v>
      </c>
      <c r="B205" s="806" t="s">
        <v>166</v>
      </c>
      <c r="C205" s="806" t="s">
        <v>166</v>
      </c>
      <c r="D205" s="806" t="s">
        <v>166</v>
      </c>
      <c r="E205" s="806" t="s">
        <v>166</v>
      </c>
      <c r="F205" s="806" t="s">
        <v>166</v>
      </c>
      <c r="G205" s="806" t="s">
        <v>166</v>
      </c>
      <c r="H205" s="806"/>
      <c r="O205" s="824" t="s">
        <v>284</v>
      </c>
      <c r="P205" s="824" t="s">
        <v>166</v>
      </c>
      <c r="Q205" s="824" t="s">
        <v>166</v>
      </c>
      <c r="R205" s="824" t="s">
        <v>166</v>
      </c>
      <c r="S205" s="824" t="s">
        <v>166</v>
      </c>
      <c r="T205" s="824" t="s">
        <v>166</v>
      </c>
      <c r="U205" s="824" t="s">
        <v>166</v>
      </c>
      <c r="V205" s="824"/>
    </row>
    <row r="206" spans="1:22">
      <c r="A206" s="806">
        <v>2022</v>
      </c>
      <c r="B206" s="806">
        <v>103.2</v>
      </c>
      <c r="C206" s="806">
        <v>1.7</v>
      </c>
      <c r="D206" s="806">
        <v>147.4</v>
      </c>
      <c r="E206" s="806">
        <v>14.8</v>
      </c>
      <c r="F206" s="806">
        <v>119</v>
      </c>
      <c r="G206" s="806">
        <v>0.8</v>
      </c>
      <c r="H206" s="806"/>
      <c r="O206" s="824">
        <v>2022</v>
      </c>
      <c r="P206" s="824">
        <v>103.3</v>
      </c>
      <c r="Q206" s="824">
        <v>1.8</v>
      </c>
      <c r="R206" s="824">
        <v>147.5</v>
      </c>
      <c r="S206" s="824">
        <v>14.9</v>
      </c>
      <c r="T206" s="824">
        <v>119</v>
      </c>
      <c r="U206" s="824">
        <v>0.8</v>
      </c>
      <c r="V206" s="824"/>
    </row>
    <row r="207" spans="1:22">
      <c r="A207" s="806" t="s">
        <v>274</v>
      </c>
      <c r="B207" s="806">
        <v>102.4</v>
      </c>
      <c r="C207" s="806">
        <v>1.4</v>
      </c>
      <c r="D207" s="806">
        <v>120.3</v>
      </c>
      <c r="E207" s="806">
        <v>19.600000000000001</v>
      </c>
      <c r="F207" s="806">
        <v>104.6</v>
      </c>
      <c r="G207" s="806">
        <v>7.7</v>
      </c>
      <c r="H207" s="806"/>
      <c r="O207" s="824" t="s">
        <v>274</v>
      </c>
      <c r="P207" s="824">
        <v>102.4</v>
      </c>
      <c r="Q207" s="824">
        <v>1.4</v>
      </c>
      <c r="R207" s="824">
        <v>120.2</v>
      </c>
      <c r="S207" s="824">
        <v>19.5</v>
      </c>
      <c r="T207" s="824">
        <v>104.6</v>
      </c>
      <c r="U207" s="824">
        <v>7.7</v>
      </c>
      <c r="V207" s="824"/>
    </row>
    <row r="208" spans="1:22">
      <c r="A208" s="806" t="s">
        <v>275</v>
      </c>
      <c r="B208" s="806">
        <v>102.5</v>
      </c>
      <c r="C208" s="806">
        <v>2.1</v>
      </c>
      <c r="D208" s="806">
        <v>133.69999999999999</v>
      </c>
      <c r="E208" s="806">
        <v>19.600000000000001</v>
      </c>
      <c r="F208" s="806">
        <v>113.8</v>
      </c>
      <c r="G208" s="806">
        <v>6.8</v>
      </c>
      <c r="H208" s="806"/>
      <c r="O208" s="824" t="s">
        <v>275</v>
      </c>
      <c r="P208" s="824">
        <v>102.5</v>
      </c>
      <c r="Q208" s="824">
        <v>2.1</v>
      </c>
      <c r="R208" s="824">
        <v>133.9</v>
      </c>
      <c r="S208" s="824">
        <v>19.8</v>
      </c>
      <c r="T208" s="824">
        <v>114</v>
      </c>
      <c r="U208" s="824">
        <v>6.9</v>
      </c>
      <c r="V208" s="824"/>
    </row>
    <row r="209" spans="1:22">
      <c r="A209" s="806" t="s">
        <v>276</v>
      </c>
      <c r="B209" s="806">
        <v>102.7</v>
      </c>
      <c r="C209" s="806">
        <v>1.5</v>
      </c>
      <c r="D209" s="806">
        <v>160.1</v>
      </c>
      <c r="E209" s="806">
        <v>13.9</v>
      </c>
      <c r="F209" s="806">
        <v>131.69999999999999</v>
      </c>
      <c r="G209" s="806">
        <v>-1</v>
      </c>
      <c r="H209" s="806"/>
      <c r="O209" s="824" t="s">
        <v>276</v>
      </c>
      <c r="P209" s="824">
        <v>102.7</v>
      </c>
      <c r="Q209" s="824">
        <v>1.5</v>
      </c>
      <c r="R209" s="824">
        <v>160.1</v>
      </c>
      <c r="S209" s="824">
        <v>13.9</v>
      </c>
      <c r="T209" s="824">
        <v>131.69999999999999</v>
      </c>
      <c r="U209" s="824">
        <v>-1</v>
      </c>
      <c r="V209" s="824"/>
    </row>
    <row r="210" spans="1:22">
      <c r="A210" s="806" t="s">
        <v>277</v>
      </c>
      <c r="B210" s="806">
        <v>102.8</v>
      </c>
      <c r="C210" s="806">
        <v>1.6</v>
      </c>
      <c r="D210" s="806">
        <v>145</v>
      </c>
      <c r="E210" s="806">
        <v>13.5</v>
      </c>
      <c r="F210" s="806">
        <v>117.5</v>
      </c>
      <c r="G210" s="806">
        <v>-1.8</v>
      </c>
      <c r="H210" s="806"/>
      <c r="O210" s="824" t="s">
        <v>277</v>
      </c>
      <c r="P210" s="824">
        <v>102.8</v>
      </c>
      <c r="Q210" s="824">
        <v>1.6</v>
      </c>
      <c r="R210" s="824">
        <v>144.5</v>
      </c>
      <c r="S210" s="824">
        <v>13.1</v>
      </c>
      <c r="T210" s="824">
        <v>117</v>
      </c>
      <c r="U210" s="824">
        <v>-2.2999999999999998</v>
      </c>
      <c r="V210" s="824"/>
    </row>
    <row r="211" spans="1:22">
      <c r="A211" s="806" t="s">
        <v>73</v>
      </c>
      <c r="B211" s="806">
        <v>103</v>
      </c>
      <c r="C211" s="806">
        <v>1.8</v>
      </c>
      <c r="D211" s="806">
        <v>148.69999999999999</v>
      </c>
      <c r="E211" s="806">
        <v>19.100000000000001</v>
      </c>
      <c r="F211" s="806">
        <v>118.7</v>
      </c>
      <c r="G211" s="806">
        <v>2.5</v>
      </c>
      <c r="H211" s="806"/>
      <c r="O211" s="824" t="s">
        <v>73</v>
      </c>
      <c r="P211" s="824">
        <v>103</v>
      </c>
      <c r="Q211" s="824">
        <v>1.8</v>
      </c>
      <c r="R211" s="824">
        <v>148.69999999999999</v>
      </c>
      <c r="S211" s="824">
        <v>19.100000000000001</v>
      </c>
      <c r="T211" s="824">
        <v>118.7</v>
      </c>
      <c r="U211" s="824">
        <v>2.5</v>
      </c>
      <c r="V211" s="824"/>
    </row>
    <row r="212" spans="1:22">
      <c r="A212" s="806" t="s">
        <v>278</v>
      </c>
      <c r="B212" s="806">
        <v>103</v>
      </c>
      <c r="C212" s="806">
        <v>1.8</v>
      </c>
      <c r="D212" s="806">
        <v>150.19999999999999</v>
      </c>
      <c r="E212" s="806">
        <v>12.2</v>
      </c>
      <c r="F212" s="806">
        <v>119.8</v>
      </c>
      <c r="G212" s="806">
        <v>-2.8</v>
      </c>
      <c r="H212" s="806"/>
      <c r="O212" s="824" t="s">
        <v>278</v>
      </c>
      <c r="P212" s="824">
        <v>103</v>
      </c>
      <c r="Q212" s="824">
        <v>1.8</v>
      </c>
      <c r="R212" s="824">
        <v>150.4</v>
      </c>
      <c r="S212" s="824">
        <v>12.3</v>
      </c>
      <c r="T212" s="824">
        <v>120</v>
      </c>
      <c r="U212" s="824">
        <v>-2.6</v>
      </c>
      <c r="V212" s="824"/>
    </row>
    <row r="213" spans="1:22">
      <c r="A213" s="806" t="s">
        <v>279</v>
      </c>
      <c r="B213" s="806">
        <v>103</v>
      </c>
      <c r="C213" s="806">
        <v>1.6</v>
      </c>
      <c r="D213" s="806">
        <v>147.6</v>
      </c>
      <c r="E213" s="806">
        <v>12.2</v>
      </c>
      <c r="F213" s="806">
        <v>117.3</v>
      </c>
      <c r="G213" s="806">
        <v>-2.2999999999999998</v>
      </c>
      <c r="H213" s="806"/>
      <c r="O213" s="824" t="s">
        <v>279</v>
      </c>
      <c r="P213" s="824">
        <v>103</v>
      </c>
      <c r="Q213" s="824">
        <v>1.6</v>
      </c>
      <c r="R213" s="824">
        <v>147.69999999999999</v>
      </c>
      <c r="S213" s="824">
        <v>12.2</v>
      </c>
      <c r="T213" s="824">
        <v>117.5</v>
      </c>
      <c r="U213" s="824">
        <v>-2.1</v>
      </c>
      <c r="V213" s="824"/>
    </row>
    <row r="214" spans="1:22">
      <c r="A214" s="806" t="s">
        <v>280</v>
      </c>
      <c r="B214" s="806">
        <v>103.2</v>
      </c>
      <c r="C214" s="806">
        <v>2.1</v>
      </c>
      <c r="D214" s="806">
        <v>144.9</v>
      </c>
      <c r="E214" s="806">
        <v>17.3</v>
      </c>
      <c r="F214" s="806">
        <v>115</v>
      </c>
      <c r="G214" s="806">
        <v>1.9</v>
      </c>
      <c r="H214" s="806"/>
      <c r="O214" s="824" t="s">
        <v>280</v>
      </c>
      <c r="P214" s="824">
        <v>103.2</v>
      </c>
      <c r="Q214" s="824">
        <v>2.1</v>
      </c>
      <c r="R214" s="824">
        <v>145.19999999999999</v>
      </c>
      <c r="S214" s="824">
        <v>17.600000000000001</v>
      </c>
      <c r="T214" s="824">
        <v>115.3</v>
      </c>
      <c r="U214" s="824">
        <v>2.1</v>
      </c>
      <c r="V214" s="824"/>
    </row>
    <row r="215" spans="1:22">
      <c r="A215" s="806" t="s">
        <v>281</v>
      </c>
      <c r="B215" s="806">
        <v>104</v>
      </c>
      <c r="C215" s="806">
        <v>2.1</v>
      </c>
      <c r="D215" s="806">
        <v>152.19999999999999</v>
      </c>
      <c r="E215" s="806">
        <v>13.3</v>
      </c>
      <c r="F215" s="806">
        <v>120.5</v>
      </c>
      <c r="G215" s="806">
        <v>-1.5</v>
      </c>
      <c r="H215" s="806"/>
      <c r="O215" s="824" t="s">
        <v>281</v>
      </c>
      <c r="P215" s="824">
        <v>104</v>
      </c>
      <c r="Q215" s="824">
        <v>2.1</v>
      </c>
      <c r="R215" s="824">
        <v>152.5</v>
      </c>
      <c r="S215" s="824">
        <v>13.6</v>
      </c>
      <c r="T215" s="824">
        <v>120.7</v>
      </c>
      <c r="U215" s="824">
        <v>-1.3</v>
      </c>
      <c r="V215" s="824"/>
    </row>
    <row r="216" spans="1:22">
      <c r="A216" s="806" t="s">
        <v>282</v>
      </c>
      <c r="B216" s="806">
        <v>104.1</v>
      </c>
      <c r="C216" s="806">
        <v>2</v>
      </c>
      <c r="D216" s="806">
        <v>154.4</v>
      </c>
      <c r="E216" s="806">
        <v>11.4</v>
      </c>
      <c r="F216" s="806">
        <v>121</v>
      </c>
      <c r="G216" s="806">
        <v>-3.1</v>
      </c>
      <c r="H216" s="806"/>
      <c r="O216" s="824" t="s">
        <v>282</v>
      </c>
      <c r="P216" s="824">
        <v>104.3</v>
      </c>
      <c r="Q216" s="824">
        <v>2.2000000000000002</v>
      </c>
      <c r="R216" s="824">
        <v>154.5</v>
      </c>
      <c r="S216" s="824">
        <v>11.5</v>
      </c>
      <c r="T216" s="824">
        <v>121.1</v>
      </c>
      <c r="U216" s="824">
        <v>-3</v>
      </c>
      <c r="V216" s="824"/>
    </row>
    <row r="217" spans="1:22">
      <c r="A217" s="806" t="s">
        <v>283</v>
      </c>
      <c r="B217" s="806">
        <v>104.1</v>
      </c>
      <c r="C217" s="806">
        <v>1.6</v>
      </c>
      <c r="D217" s="806">
        <v>159</v>
      </c>
      <c r="E217" s="806">
        <v>16.7</v>
      </c>
      <c r="F217" s="806">
        <v>125.2</v>
      </c>
      <c r="G217" s="806">
        <v>4.2</v>
      </c>
      <c r="H217" s="806"/>
      <c r="O217" s="824" t="s">
        <v>283</v>
      </c>
      <c r="P217" s="824">
        <v>104.2</v>
      </c>
      <c r="Q217" s="824">
        <v>1.7</v>
      </c>
      <c r="R217" s="824">
        <v>159</v>
      </c>
      <c r="S217" s="824">
        <v>16.7</v>
      </c>
      <c r="T217" s="824">
        <v>125.2</v>
      </c>
      <c r="U217" s="824">
        <v>4.2</v>
      </c>
      <c r="V217" s="824"/>
    </row>
    <row r="218" spans="1:22">
      <c r="A218" s="806" t="s">
        <v>284</v>
      </c>
      <c r="B218" s="806">
        <v>104.1</v>
      </c>
      <c r="C218" s="806">
        <v>1.8</v>
      </c>
      <c r="D218" s="806">
        <v>153.19999999999999</v>
      </c>
      <c r="E218" s="806">
        <v>12.2</v>
      </c>
      <c r="F218" s="806">
        <v>122.5</v>
      </c>
      <c r="G218" s="806">
        <v>0.5</v>
      </c>
      <c r="H218" s="806"/>
      <c r="O218" s="824" t="s">
        <v>284</v>
      </c>
      <c r="P218" s="824">
        <v>104.1</v>
      </c>
      <c r="Q218" s="824">
        <v>1.8</v>
      </c>
      <c r="R218" s="824">
        <v>153.30000000000001</v>
      </c>
      <c r="S218" s="824">
        <v>12.3</v>
      </c>
      <c r="T218" s="824">
        <v>122.5</v>
      </c>
      <c r="U218" s="824">
        <v>0.5</v>
      </c>
      <c r="V218" s="824"/>
    </row>
    <row r="219" spans="1:22">
      <c r="A219" s="806" t="s">
        <v>285</v>
      </c>
      <c r="B219" s="806"/>
      <c r="C219" s="806"/>
      <c r="D219" s="806"/>
      <c r="E219" s="806"/>
      <c r="F219" s="806"/>
      <c r="G219" s="806"/>
      <c r="H219" s="806"/>
      <c r="O219" s="824" t="s">
        <v>285</v>
      </c>
      <c r="P219" s="824"/>
      <c r="Q219" s="824"/>
      <c r="R219" s="824"/>
      <c r="S219" s="824"/>
      <c r="T219" s="824"/>
      <c r="U219" s="824"/>
      <c r="V219" s="824"/>
    </row>
    <row r="220" spans="1:22">
      <c r="A220" s="806" t="s">
        <v>288</v>
      </c>
      <c r="B220" s="806"/>
      <c r="C220" s="806"/>
      <c r="D220" s="806"/>
      <c r="E220" s="806"/>
      <c r="F220" s="806"/>
      <c r="G220" s="806"/>
      <c r="H220" s="806"/>
      <c r="O220" s="824" t="s">
        <v>288</v>
      </c>
      <c r="P220" s="824"/>
      <c r="Q220" s="824"/>
      <c r="R220" s="824"/>
      <c r="S220" s="824"/>
      <c r="T220" s="824"/>
      <c r="U220" s="824"/>
      <c r="V220" s="824"/>
    </row>
    <row r="221" spans="1:22">
      <c r="A221" s="806" t="s">
        <v>709</v>
      </c>
      <c r="B221" s="806"/>
      <c r="C221" s="806"/>
      <c r="D221" s="806"/>
      <c r="E221" s="806"/>
      <c r="F221" s="806"/>
      <c r="G221" s="806"/>
      <c r="H221" s="806"/>
      <c r="O221" s="824" t="s">
        <v>709</v>
      </c>
      <c r="P221" s="824"/>
      <c r="Q221" s="824"/>
      <c r="R221" s="824"/>
      <c r="S221" s="824"/>
      <c r="T221" s="824"/>
      <c r="U221" s="824"/>
      <c r="V221" s="824"/>
    </row>
    <row r="222" spans="1:22">
      <c r="A222" s="806" t="s">
        <v>289</v>
      </c>
      <c r="B222" s="806"/>
      <c r="C222" s="806"/>
      <c r="D222" s="806"/>
      <c r="E222" s="806"/>
      <c r="F222" s="806"/>
      <c r="G222" s="806"/>
      <c r="H222" s="806"/>
      <c r="O222" s="824" t="s">
        <v>289</v>
      </c>
      <c r="P222" s="824"/>
      <c r="Q222" s="824"/>
      <c r="R222" s="824"/>
      <c r="S222" s="824"/>
      <c r="T222" s="824"/>
      <c r="U222" s="824"/>
      <c r="V222" s="824"/>
    </row>
    <row r="223" spans="1:22">
      <c r="A223" s="806" t="s">
        <v>786</v>
      </c>
      <c r="B223" s="806"/>
      <c r="C223" s="806"/>
      <c r="D223" s="806"/>
      <c r="E223" s="806"/>
      <c r="F223" s="806"/>
      <c r="G223" s="806"/>
      <c r="H223" s="806"/>
      <c r="O223" s="824" t="s">
        <v>786</v>
      </c>
      <c r="P223" s="824"/>
      <c r="Q223" s="824"/>
      <c r="R223" s="824"/>
      <c r="S223" s="824"/>
      <c r="T223" s="824"/>
      <c r="U223" s="824"/>
      <c r="V223" s="824"/>
    </row>
    <row r="224" spans="1:22">
      <c r="O224" s="824"/>
      <c r="P224" s="824"/>
      <c r="Q224" s="824"/>
      <c r="R224" s="824"/>
      <c r="S224" s="824"/>
      <c r="T224" s="824"/>
      <c r="U224" s="824"/>
      <c r="V224" s="824"/>
    </row>
    <row r="227" spans="15:23">
      <c r="O227" s="825" t="s">
        <v>827</v>
      </c>
      <c r="P227" s="825"/>
      <c r="Q227" s="825"/>
      <c r="R227" s="825"/>
      <c r="S227" s="825"/>
      <c r="T227" s="825"/>
      <c r="U227" s="825"/>
      <c r="V227" s="825"/>
    </row>
    <row r="228" spans="15:23">
      <c r="O228" s="825" t="s">
        <v>29</v>
      </c>
      <c r="P228" s="825" t="s">
        <v>662</v>
      </c>
      <c r="Q228" s="825"/>
      <c r="R228" s="825" t="s">
        <v>145</v>
      </c>
      <c r="S228" s="825"/>
      <c r="T228" s="825"/>
      <c r="U228" s="825"/>
      <c r="V228" s="825"/>
    </row>
    <row r="229" spans="15:23">
      <c r="O229" s="825"/>
      <c r="P229" s="825"/>
      <c r="Q229" s="825"/>
      <c r="R229" s="825" t="s">
        <v>270</v>
      </c>
      <c r="S229" s="825"/>
      <c r="T229" s="825" t="s">
        <v>271</v>
      </c>
      <c r="U229" s="825"/>
      <c r="V229" s="825"/>
    </row>
    <row r="230" spans="15:23">
      <c r="O230" s="825"/>
      <c r="P230" s="825" t="s">
        <v>272</v>
      </c>
      <c r="Q230" s="825" t="s">
        <v>708</v>
      </c>
      <c r="R230" s="825" t="s">
        <v>272</v>
      </c>
      <c r="S230" s="825" t="s">
        <v>708</v>
      </c>
      <c r="T230" s="825" t="s">
        <v>272</v>
      </c>
      <c r="U230" s="825" t="s">
        <v>708</v>
      </c>
      <c r="V230" s="825"/>
    </row>
    <row r="231" spans="15:23">
      <c r="O231" s="825"/>
      <c r="P231" s="825" t="s">
        <v>273</v>
      </c>
      <c r="Q231" s="825"/>
      <c r="R231" s="825"/>
      <c r="S231" s="825"/>
      <c r="T231" s="825"/>
      <c r="U231" s="825"/>
      <c r="V231" s="825"/>
    </row>
    <row r="232" spans="15:23">
      <c r="O232" s="825">
        <v>2023</v>
      </c>
      <c r="P232" s="825" t="s">
        <v>166</v>
      </c>
      <c r="Q232" s="825" t="s">
        <v>166</v>
      </c>
      <c r="R232" s="825" t="s">
        <v>166</v>
      </c>
      <c r="S232" s="825" t="s">
        <v>166</v>
      </c>
      <c r="T232" s="825" t="s">
        <v>166</v>
      </c>
      <c r="U232" s="825" t="s">
        <v>166</v>
      </c>
      <c r="V232" s="825"/>
    </row>
    <row r="233" spans="15:23">
      <c r="O233" s="825" t="s">
        <v>274</v>
      </c>
      <c r="P233" s="825">
        <v>106</v>
      </c>
      <c r="Q233" s="825">
        <v>0</v>
      </c>
      <c r="R233" s="825">
        <v>114.5</v>
      </c>
      <c r="S233" s="825">
        <v>6.2</v>
      </c>
      <c r="T233" s="825">
        <v>94.1</v>
      </c>
      <c r="U233" s="825">
        <v>-4.4000000000000004</v>
      </c>
      <c r="V233" s="825"/>
    </row>
    <row r="234" spans="15:23">
      <c r="O234" s="825" t="s">
        <v>275</v>
      </c>
      <c r="P234" s="825">
        <v>104.9</v>
      </c>
      <c r="Q234" s="825">
        <v>-0.4</v>
      </c>
      <c r="R234" s="825">
        <v>112.7</v>
      </c>
      <c r="S234" s="825">
        <v>3.3</v>
      </c>
      <c r="T234" s="825">
        <v>91.6</v>
      </c>
      <c r="U234" s="825">
        <v>-7.1</v>
      </c>
      <c r="V234" s="825"/>
    </row>
    <row r="235" spans="15:23">
      <c r="O235" s="825" t="s">
        <v>276</v>
      </c>
      <c r="P235" s="825">
        <v>104.7</v>
      </c>
      <c r="Q235" s="825">
        <v>0.3</v>
      </c>
      <c r="R235" s="825">
        <v>132</v>
      </c>
      <c r="S235" s="825">
        <v>2.8</v>
      </c>
      <c r="T235" s="825">
        <v>106.3</v>
      </c>
      <c r="U235" s="825">
        <v>-5.7</v>
      </c>
      <c r="V235" s="825"/>
    </row>
    <row r="236" spans="15:23">
      <c r="O236" s="825" t="s">
        <v>277</v>
      </c>
      <c r="P236" s="825">
        <v>104.7</v>
      </c>
      <c r="Q236" s="825">
        <v>0.2</v>
      </c>
      <c r="R236" s="825">
        <v>124.2</v>
      </c>
      <c r="S236" s="825">
        <v>-1.2</v>
      </c>
      <c r="T236" s="825">
        <v>99.5</v>
      </c>
      <c r="U236" s="825">
        <v>-9.1</v>
      </c>
      <c r="V236" s="825"/>
      <c r="W236">
        <f>(SUM(EZH_BW!T233:T236)/SUM(EZH_BW!T246:T249)-1)*100</f>
        <v>-6.6078244274809128</v>
      </c>
    </row>
    <row r="237" spans="15:23">
      <c r="O237" s="825" t="s">
        <v>73</v>
      </c>
      <c r="P237" s="825" t="s">
        <v>166</v>
      </c>
      <c r="Q237" s="825" t="s">
        <v>166</v>
      </c>
      <c r="R237" s="825" t="s">
        <v>166</v>
      </c>
      <c r="S237" s="825" t="s">
        <v>166</v>
      </c>
      <c r="T237" s="825" t="s">
        <v>166</v>
      </c>
      <c r="U237" s="825" t="s">
        <v>166</v>
      </c>
      <c r="V237" s="825"/>
    </row>
    <row r="238" spans="15:23">
      <c r="O238" s="825" t="s">
        <v>278</v>
      </c>
      <c r="P238" s="825" t="s">
        <v>166</v>
      </c>
      <c r="Q238" s="825" t="s">
        <v>166</v>
      </c>
      <c r="R238" s="825" t="s">
        <v>166</v>
      </c>
      <c r="S238" s="825" t="s">
        <v>166</v>
      </c>
      <c r="T238" s="825" t="s">
        <v>166</v>
      </c>
      <c r="U238" s="825" t="s">
        <v>166</v>
      </c>
      <c r="V238" s="825"/>
    </row>
    <row r="239" spans="15:23">
      <c r="O239" s="825" t="s">
        <v>279</v>
      </c>
      <c r="P239" s="825" t="s">
        <v>166</v>
      </c>
      <c r="Q239" s="825" t="s">
        <v>166</v>
      </c>
      <c r="R239" s="825" t="s">
        <v>166</v>
      </c>
      <c r="S239" s="825" t="s">
        <v>166</v>
      </c>
      <c r="T239" s="825" t="s">
        <v>166</v>
      </c>
      <c r="U239" s="825" t="s">
        <v>166</v>
      </c>
      <c r="V239" s="825"/>
    </row>
    <row r="240" spans="15:23">
      <c r="O240" s="825" t="s">
        <v>280</v>
      </c>
      <c r="P240" s="825" t="s">
        <v>166</v>
      </c>
      <c r="Q240" s="825" t="s">
        <v>166</v>
      </c>
      <c r="R240" s="825" t="s">
        <v>166</v>
      </c>
      <c r="S240" s="825" t="s">
        <v>166</v>
      </c>
      <c r="T240" s="825" t="s">
        <v>166</v>
      </c>
      <c r="U240" s="825" t="s">
        <v>166</v>
      </c>
      <c r="V240" s="825"/>
    </row>
    <row r="241" spans="15:22">
      <c r="O241" s="825" t="s">
        <v>281</v>
      </c>
      <c r="P241" s="825" t="s">
        <v>166</v>
      </c>
      <c r="Q241" s="825" t="s">
        <v>166</v>
      </c>
      <c r="R241" s="825" t="s">
        <v>166</v>
      </c>
      <c r="S241" s="825" t="s">
        <v>166</v>
      </c>
      <c r="T241" s="825" t="s">
        <v>166</v>
      </c>
      <c r="U241" s="825" t="s">
        <v>166</v>
      </c>
      <c r="V241" s="825"/>
    </row>
    <row r="242" spans="15:22">
      <c r="O242" s="825" t="s">
        <v>282</v>
      </c>
      <c r="P242" s="825" t="s">
        <v>166</v>
      </c>
      <c r="Q242" s="825" t="s">
        <v>166</v>
      </c>
      <c r="R242" s="825" t="s">
        <v>166</v>
      </c>
      <c r="S242" s="825" t="s">
        <v>166</v>
      </c>
      <c r="T242" s="825" t="s">
        <v>166</v>
      </c>
      <c r="U242" s="825" t="s">
        <v>166</v>
      </c>
      <c r="V242" s="825"/>
    </row>
    <row r="243" spans="15:22">
      <c r="O243" s="825" t="s">
        <v>283</v>
      </c>
      <c r="P243" s="825" t="s">
        <v>166</v>
      </c>
      <c r="Q243" s="825" t="s">
        <v>166</v>
      </c>
      <c r="R243" s="825" t="s">
        <v>166</v>
      </c>
      <c r="S243" s="825" t="s">
        <v>166</v>
      </c>
      <c r="T243" s="825" t="s">
        <v>166</v>
      </c>
      <c r="U243" s="825" t="s">
        <v>166</v>
      </c>
      <c r="V243" s="825"/>
    </row>
    <row r="244" spans="15:22">
      <c r="O244" s="825" t="s">
        <v>284</v>
      </c>
      <c r="P244" s="825" t="s">
        <v>166</v>
      </c>
      <c r="Q244" s="825" t="s">
        <v>166</v>
      </c>
      <c r="R244" s="825" t="s">
        <v>166</v>
      </c>
      <c r="S244" s="825" t="s">
        <v>166</v>
      </c>
      <c r="T244" s="825" t="s">
        <v>166</v>
      </c>
      <c r="U244" s="825" t="s">
        <v>166</v>
      </c>
      <c r="V244" s="825"/>
    </row>
    <row r="245" spans="15:22">
      <c r="O245" s="825">
        <v>2022</v>
      </c>
      <c r="P245" s="825">
        <v>105.9</v>
      </c>
      <c r="Q245" s="825">
        <v>1.1000000000000001</v>
      </c>
      <c r="R245" s="825">
        <v>125.2</v>
      </c>
      <c r="S245" s="825">
        <v>9.3000000000000007</v>
      </c>
      <c r="T245" s="825">
        <v>106.6</v>
      </c>
      <c r="U245" s="825">
        <v>0</v>
      </c>
      <c r="V245" s="825"/>
    </row>
    <row r="246" spans="15:22">
      <c r="O246" s="825" t="s">
        <v>274</v>
      </c>
      <c r="P246" s="825">
        <v>106</v>
      </c>
      <c r="Q246" s="825">
        <v>1.4</v>
      </c>
      <c r="R246" s="825">
        <v>107.8</v>
      </c>
      <c r="S246" s="825">
        <v>22.5</v>
      </c>
      <c r="T246" s="825">
        <v>98.4</v>
      </c>
      <c r="U246" s="825">
        <v>18</v>
      </c>
      <c r="V246" s="825"/>
    </row>
    <row r="247" spans="15:22">
      <c r="O247" s="825" t="s">
        <v>275</v>
      </c>
      <c r="P247" s="825">
        <v>105.3</v>
      </c>
      <c r="Q247" s="825">
        <v>1.5</v>
      </c>
      <c r="R247" s="825">
        <v>109.1</v>
      </c>
      <c r="S247" s="825">
        <v>18.2</v>
      </c>
      <c r="T247" s="825">
        <v>98.6</v>
      </c>
      <c r="U247" s="825">
        <v>13.5</v>
      </c>
      <c r="V247" s="825"/>
    </row>
    <row r="248" spans="15:22">
      <c r="O248" s="825" t="s">
        <v>276</v>
      </c>
      <c r="P248" s="825">
        <v>104.4</v>
      </c>
      <c r="Q248" s="825">
        <v>0.7</v>
      </c>
      <c r="R248" s="825">
        <v>128.4</v>
      </c>
      <c r="S248" s="825">
        <v>4.5</v>
      </c>
      <c r="T248" s="825">
        <v>112.7</v>
      </c>
      <c r="U248" s="825">
        <v>-2.6</v>
      </c>
      <c r="V248" s="825"/>
    </row>
    <row r="249" spans="15:22">
      <c r="O249" s="825" t="s">
        <v>277</v>
      </c>
      <c r="P249" s="825">
        <v>104.5</v>
      </c>
      <c r="Q249" s="825">
        <v>0.9</v>
      </c>
      <c r="R249" s="825">
        <v>125.7</v>
      </c>
      <c r="S249" s="825">
        <v>15.9</v>
      </c>
      <c r="T249" s="825">
        <v>109.5</v>
      </c>
      <c r="U249" s="825">
        <v>7.9</v>
      </c>
      <c r="V249" s="825"/>
    </row>
    <row r="250" spans="15:22">
      <c r="O250" s="825" t="s">
        <v>73</v>
      </c>
      <c r="P250" s="825">
        <v>105</v>
      </c>
      <c r="Q250" s="825">
        <v>1</v>
      </c>
      <c r="R250" s="825">
        <v>128.30000000000001</v>
      </c>
      <c r="S250" s="825">
        <v>13.7</v>
      </c>
      <c r="T250" s="825">
        <v>109.9</v>
      </c>
      <c r="U250" s="825">
        <v>4.4000000000000004</v>
      </c>
      <c r="V250" s="825"/>
    </row>
    <row r="251" spans="15:22">
      <c r="O251" s="825" t="s">
        <v>278</v>
      </c>
      <c r="P251" s="825">
        <v>105.4</v>
      </c>
      <c r="Q251" s="825">
        <v>0.8</v>
      </c>
      <c r="R251" s="825">
        <v>121.1</v>
      </c>
      <c r="S251" s="825">
        <v>-1.3</v>
      </c>
      <c r="T251" s="825">
        <v>103</v>
      </c>
      <c r="U251" s="825">
        <v>-10.3</v>
      </c>
      <c r="V251" s="825"/>
    </row>
    <row r="252" spans="15:22">
      <c r="O252" s="825" t="s">
        <v>279</v>
      </c>
      <c r="P252" s="825">
        <v>105.5</v>
      </c>
      <c r="Q252" s="825">
        <v>1</v>
      </c>
      <c r="R252" s="825">
        <v>127.7</v>
      </c>
      <c r="S252" s="825">
        <v>5.5</v>
      </c>
      <c r="T252" s="825">
        <v>108</v>
      </c>
      <c r="U252" s="825">
        <v>-4.4000000000000004</v>
      </c>
      <c r="V252" s="825"/>
    </row>
    <row r="253" spans="15:22">
      <c r="O253" s="825" t="s">
        <v>280</v>
      </c>
      <c r="P253" s="825">
        <v>105.8</v>
      </c>
      <c r="Q253" s="825">
        <v>1</v>
      </c>
      <c r="R253" s="825">
        <v>120.7</v>
      </c>
      <c r="S253" s="825">
        <v>9.9</v>
      </c>
      <c r="T253" s="825">
        <v>101.1</v>
      </c>
      <c r="U253" s="825">
        <v>-1.6</v>
      </c>
      <c r="V253" s="825"/>
    </row>
    <row r="254" spans="15:22">
      <c r="O254" s="825" t="s">
        <v>281</v>
      </c>
      <c r="P254" s="825">
        <v>106.5</v>
      </c>
      <c r="Q254" s="825">
        <v>1.3</v>
      </c>
      <c r="R254" s="825">
        <v>125.3</v>
      </c>
      <c r="S254" s="825">
        <v>11.8</v>
      </c>
      <c r="T254" s="825">
        <v>103.5</v>
      </c>
      <c r="U254" s="825">
        <v>-0.4</v>
      </c>
      <c r="V254" s="825"/>
    </row>
    <row r="255" spans="15:22">
      <c r="O255" s="825" t="s">
        <v>282</v>
      </c>
      <c r="P255" s="825">
        <v>107.1</v>
      </c>
      <c r="Q255" s="825">
        <v>1.7</v>
      </c>
      <c r="R255" s="825">
        <v>129.1</v>
      </c>
      <c r="S255" s="825">
        <v>5</v>
      </c>
      <c r="T255" s="825">
        <v>105.3</v>
      </c>
      <c r="U255" s="825">
        <v>-6.9</v>
      </c>
      <c r="V255" s="825"/>
    </row>
    <row r="256" spans="15:22">
      <c r="O256" s="825" t="s">
        <v>283</v>
      </c>
      <c r="P256" s="825">
        <v>107.7</v>
      </c>
      <c r="Q256" s="825">
        <v>1.4</v>
      </c>
      <c r="R256" s="825">
        <v>135.19999999999999</v>
      </c>
      <c r="S256" s="825">
        <v>6.8</v>
      </c>
      <c r="T256" s="825">
        <v>111</v>
      </c>
      <c r="U256" s="825">
        <v>-4.5999999999999996</v>
      </c>
      <c r="V256" s="825"/>
    </row>
    <row r="257" spans="15:22">
      <c r="O257" s="825" t="s">
        <v>284</v>
      </c>
      <c r="P257" s="825">
        <v>107.8</v>
      </c>
      <c r="Q257" s="825">
        <v>1.3</v>
      </c>
      <c r="R257" s="825">
        <v>143.69999999999999</v>
      </c>
      <c r="S257" s="825">
        <v>7.1</v>
      </c>
      <c r="T257" s="825">
        <v>117.9</v>
      </c>
      <c r="U257" s="825">
        <v>-4.2</v>
      </c>
      <c r="V257" s="825"/>
    </row>
    <row r="258" spans="15:22">
      <c r="O258" s="825" t="s">
        <v>285</v>
      </c>
      <c r="P258" s="825"/>
      <c r="Q258" s="825"/>
      <c r="R258" s="825"/>
      <c r="S258" s="825"/>
      <c r="T258" s="825"/>
      <c r="U258" s="825"/>
      <c r="V258" s="825"/>
    </row>
    <row r="259" spans="15:22">
      <c r="O259" s="825" t="s">
        <v>288</v>
      </c>
      <c r="P259" s="825"/>
      <c r="Q259" s="825"/>
      <c r="R259" s="825"/>
      <c r="S259" s="825"/>
      <c r="T259" s="825"/>
      <c r="U259" s="825"/>
      <c r="V259" s="825"/>
    </row>
    <row r="260" spans="15:22">
      <c r="O260" s="825" t="s">
        <v>709</v>
      </c>
      <c r="P260" s="825"/>
      <c r="Q260" s="825"/>
      <c r="R260" s="825"/>
      <c r="S260" s="825"/>
      <c r="T260" s="825"/>
      <c r="U260" s="825"/>
      <c r="V260" s="825"/>
    </row>
    <row r="261" spans="15:22">
      <c r="O261" s="825" t="s">
        <v>574</v>
      </c>
      <c r="P261" s="825"/>
      <c r="Q261" s="825"/>
      <c r="R261" s="825"/>
      <c r="S261" s="825"/>
      <c r="T261" s="825"/>
      <c r="U261" s="825"/>
      <c r="V261" s="825"/>
    </row>
    <row r="262" spans="15:22">
      <c r="O262" s="825" t="s">
        <v>786</v>
      </c>
      <c r="P262" s="825"/>
      <c r="Q262" s="825"/>
      <c r="R262" s="825"/>
      <c r="S262" s="825"/>
      <c r="T262" s="825"/>
      <c r="U262" s="825"/>
      <c r="V262" s="825"/>
    </row>
    <row r="263" spans="15:22">
      <c r="O263" s="825"/>
      <c r="P263" s="825"/>
      <c r="Q263" s="825"/>
      <c r="R263" s="825"/>
      <c r="S263" s="825"/>
      <c r="T263" s="825"/>
      <c r="U263" s="825"/>
      <c r="V263" s="825"/>
    </row>
    <row r="264" spans="15:22">
      <c r="O264" s="825" t="s">
        <v>831</v>
      </c>
      <c r="P264" s="825"/>
      <c r="Q264" s="825"/>
      <c r="R264" s="825"/>
      <c r="S264" s="825"/>
      <c r="T264" s="825"/>
      <c r="U264" s="825"/>
      <c r="V264" s="825"/>
    </row>
    <row r="265" spans="15:22">
      <c r="O265" s="825" t="s">
        <v>29</v>
      </c>
      <c r="P265" s="825" t="s">
        <v>662</v>
      </c>
      <c r="Q265" s="825"/>
      <c r="R265" s="825" t="s">
        <v>145</v>
      </c>
      <c r="S265" s="825"/>
      <c r="T265" s="825"/>
      <c r="U265" s="825"/>
      <c r="V265" s="825"/>
    </row>
    <row r="266" spans="15:22">
      <c r="O266" s="825"/>
      <c r="P266" s="825"/>
      <c r="Q266" s="825"/>
      <c r="R266" s="825" t="s">
        <v>270</v>
      </c>
      <c r="S266" s="825"/>
      <c r="T266" s="825" t="s">
        <v>271</v>
      </c>
      <c r="U266" s="825"/>
      <c r="V266" s="825"/>
    </row>
    <row r="267" spans="15:22">
      <c r="O267" s="825"/>
      <c r="P267" s="825" t="s">
        <v>272</v>
      </c>
      <c r="Q267" s="825" t="s">
        <v>708</v>
      </c>
      <c r="R267" s="825" t="s">
        <v>272</v>
      </c>
      <c r="S267" s="825" t="s">
        <v>708</v>
      </c>
      <c r="T267" s="825" t="s">
        <v>272</v>
      </c>
      <c r="U267" s="825" t="s">
        <v>708</v>
      </c>
      <c r="V267" s="825"/>
    </row>
    <row r="268" spans="15:22">
      <c r="O268" s="825"/>
      <c r="P268" s="825" t="s">
        <v>286</v>
      </c>
      <c r="Q268" s="825"/>
      <c r="R268" s="825"/>
      <c r="S268" s="825"/>
      <c r="T268" s="825"/>
      <c r="U268" s="825"/>
      <c r="V268" s="825"/>
    </row>
    <row r="269" spans="15:22">
      <c r="O269" s="825">
        <v>2023</v>
      </c>
      <c r="P269" s="825" t="s">
        <v>166</v>
      </c>
      <c r="Q269" s="825" t="s">
        <v>166</v>
      </c>
      <c r="R269" s="825" t="s">
        <v>166</v>
      </c>
      <c r="S269" s="825" t="s">
        <v>166</v>
      </c>
      <c r="T269" s="825" t="s">
        <v>166</v>
      </c>
      <c r="U269" s="825" t="s">
        <v>166</v>
      </c>
      <c r="V269" s="825"/>
    </row>
    <row r="270" spans="15:22">
      <c r="O270" s="825" t="s">
        <v>274</v>
      </c>
      <c r="P270" s="825">
        <v>103.9</v>
      </c>
      <c r="Q270" s="825">
        <v>-0.3</v>
      </c>
      <c r="R270" s="825">
        <v>117.2</v>
      </c>
      <c r="S270" s="825">
        <v>12.3</v>
      </c>
      <c r="T270" s="825">
        <v>93.4</v>
      </c>
      <c r="U270" s="825">
        <v>2</v>
      </c>
      <c r="V270" s="825"/>
    </row>
    <row r="271" spans="15:22">
      <c r="O271" s="825" t="s">
        <v>275</v>
      </c>
      <c r="P271" s="825">
        <v>103.8</v>
      </c>
      <c r="Q271" s="825">
        <v>-0.1</v>
      </c>
      <c r="R271" s="825">
        <v>126.4</v>
      </c>
      <c r="S271" s="825">
        <v>9.6999999999999993</v>
      </c>
      <c r="T271" s="825">
        <v>100.2</v>
      </c>
      <c r="U271" s="825">
        <v>0.6</v>
      </c>
      <c r="V271" s="825"/>
    </row>
    <row r="272" spans="15:22">
      <c r="O272" s="825" t="s">
        <v>276</v>
      </c>
      <c r="P272" s="825">
        <v>103.9</v>
      </c>
      <c r="Q272" s="825">
        <v>0.4</v>
      </c>
      <c r="R272" s="825">
        <v>160.80000000000001</v>
      </c>
      <c r="S272" s="825">
        <v>14.6</v>
      </c>
      <c r="T272" s="825">
        <v>126.5</v>
      </c>
      <c r="U272" s="825">
        <v>5</v>
      </c>
      <c r="V272" s="825"/>
    </row>
    <row r="273" spans="15:22">
      <c r="O273" s="825" t="s">
        <v>277</v>
      </c>
      <c r="P273" s="825">
        <v>103.9</v>
      </c>
      <c r="Q273" s="825">
        <v>0.6</v>
      </c>
      <c r="R273" s="825">
        <v>130.1</v>
      </c>
      <c r="S273" s="825">
        <v>5.4</v>
      </c>
      <c r="T273" s="825">
        <v>101.7</v>
      </c>
      <c r="U273" s="825">
        <v>-3.3</v>
      </c>
      <c r="V273" s="825"/>
    </row>
    <row r="274" spans="15:22">
      <c r="O274" s="825" t="s">
        <v>73</v>
      </c>
      <c r="P274" s="825" t="s">
        <v>166</v>
      </c>
      <c r="Q274" s="825" t="s">
        <v>166</v>
      </c>
      <c r="R274" s="825" t="s">
        <v>166</v>
      </c>
      <c r="S274" s="825" t="s">
        <v>166</v>
      </c>
      <c r="T274" s="825" t="s">
        <v>166</v>
      </c>
      <c r="U274" s="825" t="s">
        <v>166</v>
      </c>
      <c r="V274" s="825"/>
    </row>
    <row r="275" spans="15:22">
      <c r="O275" s="825" t="s">
        <v>278</v>
      </c>
      <c r="P275" s="825" t="s">
        <v>166</v>
      </c>
      <c r="Q275" s="825" t="s">
        <v>166</v>
      </c>
      <c r="R275" s="825" t="s">
        <v>166</v>
      </c>
      <c r="S275" s="825" t="s">
        <v>166</v>
      </c>
      <c r="T275" s="825" t="s">
        <v>166</v>
      </c>
      <c r="U275" s="825" t="s">
        <v>166</v>
      </c>
      <c r="V275" s="825"/>
    </row>
    <row r="276" spans="15:22">
      <c r="O276" s="825" t="s">
        <v>279</v>
      </c>
      <c r="P276" s="825" t="s">
        <v>166</v>
      </c>
      <c r="Q276" s="825" t="s">
        <v>166</v>
      </c>
      <c r="R276" s="825" t="s">
        <v>166</v>
      </c>
      <c r="S276" s="825" t="s">
        <v>166</v>
      </c>
      <c r="T276" s="825" t="s">
        <v>166</v>
      </c>
      <c r="U276" s="825" t="s">
        <v>166</v>
      </c>
      <c r="V276" s="825"/>
    </row>
    <row r="277" spans="15:22">
      <c r="O277" s="825" t="s">
        <v>280</v>
      </c>
      <c r="P277" s="825" t="s">
        <v>166</v>
      </c>
      <c r="Q277" s="825" t="s">
        <v>166</v>
      </c>
      <c r="R277" s="825" t="s">
        <v>166</v>
      </c>
      <c r="S277" s="825" t="s">
        <v>166</v>
      </c>
      <c r="T277" s="825" t="s">
        <v>166</v>
      </c>
      <c r="U277" s="825" t="s">
        <v>166</v>
      </c>
      <c r="V277" s="825"/>
    </row>
    <row r="278" spans="15:22">
      <c r="O278" s="825" t="s">
        <v>281</v>
      </c>
      <c r="P278" s="825" t="s">
        <v>166</v>
      </c>
      <c r="Q278" s="825" t="s">
        <v>166</v>
      </c>
      <c r="R278" s="825" t="s">
        <v>166</v>
      </c>
      <c r="S278" s="825" t="s">
        <v>166</v>
      </c>
      <c r="T278" s="825" t="s">
        <v>166</v>
      </c>
      <c r="U278" s="825" t="s">
        <v>166</v>
      </c>
      <c r="V278" s="825"/>
    </row>
    <row r="279" spans="15:22">
      <c r="O279" s="825" t="s">
        <v>282</v>
      </c>
      <c r="P279" s="825" t="s">
        <v>166</v>
      </c>
      <c r="Q279" s="825" t="s">
        <v>166</v>
      </c>
      <c r="R279" s="825" t="s">
        <v>166</v>
      </c>
      <c r="S279" s="825" t="s">
        <v>166</v>
      </c>
      <c r="T279" s="825" t="s">
        <v>166</v>
      </c>
      <c r="U279" s="825" t="s">
        <v>166</v>
      </c>
      <c r="V279" s="825"/>
    </row>
    <row r="280" spans="15:22">
      <c r="O280" s="825" t="s">
        <v>283</v>
      </c>
      <c r="P280" s="825" t="s">
        <v>166</v>
      </c>
      <c r="Q280" s="825" t="s">
        <v>166</v>
      </c>
      <c r="R280" s="825" t="s">
        <v>166</v>
      </c>
      <c r="S280" s="825" t="s">
        <v>166</v>
      </c>
      <c r="T280" s="825" t="s">
        <v>166</v>
      </c>
      <c r="U280" s="825" t="s">
        <v>166</v>
      </c>
      <c r="V280" s="825"/>
    </row>
    <row r="281" spans="15:22">
      <c r="O281" s="825" t="s">
        <v>284</v>
      </c>
      <c r="P281" s="825" t="s">
        <v>166</v>
      </c>
      <c r="Q281" s="825" t="s">
        <v>166</v>
      </c>
      <c r="R281" s="825" t="s">
        <v>166</v>
      </c>
      <c r="S281" s="825" t="s">
        <v>166</v>
      </c>
      <c r="T281" s="825" t="s">
        <v>166</v>
      </c>
      <c r="U281" s="825" t="s">
        <v>166</v>
      </c>
      <c r="V281" s="825"/>
    </row>
    <row r="282" spans="15:22">
      <c r="O282" s="825">
        <v>2022</v>
      </c>
      <c r="P282" s="825">
        <v>103.7</v>
      </c>
      <c r="Q282" s="825">
        <v>-0.5</v>
      </c>
      <c r="R282" s="825">
        <v>131.19999999999999</v>
      </c>
      <c r="S282" s="825">
        <v>4.7</v>
      </c>
      <c r="T282" s="825">
        <v>109.9</v>
      </c>
      <c r="U282" s="825">
        <v>-3.5</v>
      </c>
      <c r="V282" s="825"/>
    </row>
    <row r="283" spans="15:22">
      <c r="O283" s="825" t="s">
        <v>274</v>
      </c>
      <c r="P283" s="825">
        <v>104.2</v>
      </c>
      <c r="Q283" s="825">
        <v>-0.5</v>
      </c>
      <c r="R283" s="825">
        <v>104.4</v>
      </c>
      <c r="S283" s="825">
        <v>23</v>
      </c>
      <c r="T283" s="825">
        <v>91.6</v>
      </c>
      <c r="U283" s="825">
        <v>15.7</v>
      </c>
      <c r="V283" s="825"/>
    </row>
    <row r="284" spans="15:22">
      <c r="O284" s="825" t="s">
        <v>275</v>
      </c>
      <c r="P284" s="825">
        <v>103.9</v>
      </c>
      <c r="Q284" s="825">
        <v>-0.3</v>
      </c>
      <c r="R284" s="825">
        <v>115.2</v>
      </c>
      <c r="S284" s="825">
        <v>7.8</v>
      </c>
      <c r="T284" s="825">
        <v>99.6</v>
      </c>
      <c r="U284" s="825">
        <v>0.3</v>
      </c>
      <c r="V284" s="825"/>
    </row>
    <row r="285" spans="15:22">
      <c r="O285" s="825" t="s">
        <v>276</v>
      </c>
      <c r="P285" s="825">
        <v>103.5</v>
      </c>
      <c r="Q285" s="825">
        <v>-0.5</v>
      </c>
      <c r="R285" s="825">
        <v>140.30000000000001</v>
      </c>
      <c r="S285" s="825">
        <v>-3.4</v>
      </c>
      <c r="T285" s="825">
        <v>120.5</v>
      </c>
      <c r="U285" s="825">
        <v>-10.1</v>
      </c>
      <c r="V285" s="825"/>
    </row>
    <row r="286" spans="15:22">
      <c r="O286" s="825" t="s">
        <v>277</v>
      </c>
      <c r="P286" s="825">
        <v>103.3</v>
      </c>
      <c r="Q286" s="825">
        <v>-0.6</v>
      </c>
      <c r="R286" s="825">
        <v>123.4</v>
      </c>
      <c r="S286" s="825">
        <v>-4</v>
      </c>
      <c r="T286" s="825">
        <v>105.2</v>
      </c>
      <c r="U286" s="825">
        <v>-11.3</v>
      </c>
      <c r="V286" s="825"/>
    </row>
    <row r="287" spans="15:22">
      <c r="O287" s="825" t="s">
        <v>73</v>
      </c>
      <c r="P287" s="825">
        <v>103.3</v>
      </c>
      <c r="Q287" s="825">
        <v>-0.5</v>
      </c>
      <c r="R287" s="825">
        <v>136.80000000000001</v>
      </c>
      <c r="S287" s="825">
        <v>13.2</v>
      </c>
      <c r="T287" s="825">
        <v>115.5</v>
      </c>
      <c r="U287" s="825">
        <v>3.9</v>
      </c>
      <c r="V287" s="825"/>
    </row>
    <row r="288" spans="15:22">
      <c r="O288" s="825" t="s">
        <v>278</v>
      </c>
      <c r="P288" s="825">
        <v>103</v>
      </c>
      <c r="Q288" s="825">
        <v>-0.6</v>
      </c>
      <c r="R288" s="825">
        <v>130.6</v>
      </c>
      <c r="S288" s="825">
        <v>-2</v>
      </c>
      <c r="T288" s="825">
        <v>110.1</v>
      </c>
      <c r="U288" s="825">
        <v>-9.5</v>
      </c>
      <c r="V288" s="825"/>
    </row>
    <row r="289" spans="15:22">
      <c r="O289" s="825" t="s">
        <v>279</v>
      </c>
      <c r="P289" s="825">
        <v>102.4</v>
      </c>
      <c r="Q289" s="825">
        <v>-0.7</v>
      </c>
      <c r="R289" s="825">
        <v>131</v>
      </c>
      <c r="S289" s="825">
        <v>-2.9</v>
      </c>
      <c r="T289" s="825">
        <v>109.2</v>
      </c>
      <c r="U289" s="825">
        <v>-10.9</v>
      </c>
      <c r="V289" s="825"/>
    </row>
    <row r="290" spans="15:22">
      <c r="O290" s="825" t="s">
        <v>280</v>
      </c>
      <c r="P290" s="825">
        <v>102.6</v>
      </c>
      <c r="Q290" s="825">
        <v>-0.5</v>
      </c>
      <c r="R290" s="825">
        <v>120.3</v>
      </c>
      <c r="S290" s="825">
        <v>10.9</v>
      </c>
      <c r="T290" s="825">
        <v>99.9</v>
      </c>
      <c r="U290" s="825">
        <v>1.6</v>
      </c>
      <c r="V290" s="825"/>
    </row>
    <row r="291" spans="15:22">
      <c r="O291" s="825" t="s">
        <v>281</v>
      </c>
      <c r="P291" s="825">
        <v>104.7</v>
      </c>
      <c r="Q291" s="825">
        <v>-0.3</v>
      </c>
      <c r="R291" s="825">
        <v>137.69999999999999</v>
      </c>
      <c r="S291" s="825">
        <v>7.7</v>
      </c>
      <c r="T291" s="825">
        <v>113.8</v>
      </c>
      <c r="U291" s="825">
        <v>-1.6</v>
      </c>
      <c r="V291" s="825"/>
    </row>
    <row r="292" spans="15:22">
      <c r="O292" s="825" t="s">
        <v>282</v>
      </c>
      <c r="P292" s="825">
        <v>104.8</v>
      </c>
      <c r="Q292" s="825">
        <v>-0.5</v>
      </c>
      <c r="R292" s="825">
        <v>135.69999999999999</v>
      </c>
      <c r="S292" s="825">
        <v>-2.7</v>
      </c>
      <c r="T292" s="825">
        <v>111.5</v>
      </c>
      <c r="U292" s="825">
        <v>-10.9</v>
      </c>
      <c r="V292" s="825"/>
    </row>
    <row r="293" spans="15:22">
      <c r="O293" s="825" t="s">
        <v>283</v>
      </c>
      <c r="P293" s="825">
        <v>104.8</v>
      </c>
      <c r="Q293" s="825">
        <v>-0.5</v>
      </c>
      <c r="R293" s="825">
        <v>154.1</v>
      </c>
      <c r="S293" s="825">
        <v>8.6</v>
      </c>
      <c r="T293" s="825">
        <v>124.9</v>
      </c>
      <c r="U293" s="825">
        <v>-0.7</v>
      </c>
      <c r="V293" s="825"/>
    </row>
    <row r="294" spans="15:22">
      <c r="O294" s="825" t="s">
        <v>284</v>
      </c>
      <c r="P294" s="825">
        <v>104.4</v>
      </c>
      <c r="Q294" s="825">
        <v>-0.2</v>
      </c>
      <c r="R294" s="825">
        <v>144.69999999999999</v>
      </c>
      <c r="S294" s="825">
        <v>10</v>
      </c>
      <c r="T294" s="825">
        <v>116.6</v>
      </c>
      <c r="U294" s="825">
        <v>0.7</v>
      </c>
      <c r="V294" s="825"/>
    </row>
    <row r="295" spans="15:22">
      <c r="O295" s="825" t="s">
        <v>285</v>
      </c>
      <c r="P295" s="825"/>
      <c r="Q295" s="825"/>
      <c r="R295" s="825"/>
      <c r="S295" s="825"/>
      <c r="T295" s="825"/>
      <c r="U295" s="825"/>
      <c r="V295" s="825"/>
    </row>
    <row r="296" spans="15:22">
      <c r="O296" s="825" t="s">
        <v>288</v>
      </c>
      <c r="P296" s="825"/>
      <c r="Q296" s="825"/>
      <c r="R296" s="825"/>
      <c r="S296" s="825"/>
      <c r="T296" s="825"/>
      <c r="U296" s="825"/>
      <c r="V296" s="825"/>
    </row>
    <row r="297" spans="15:22">
      <c r="O297" s="825" t="s">
        <v>709</v>
      </c>
      <c r="P297" s="825"/>
      <c r="Q297" s="825"/>
      <c r="R297" s="825"/>
      <c r="S297" s="825"/>
      <c r="T297" s="825"/>
      <c r="U297" s="825"/>
      <c r="V297" s="825"/>
    </row>
    <row r="298" spans="15:22">
      <c r="O298" s="825" t="s">
        <v>287</v>
      </c>
      <c r="P298" s="825"/>
      <c r="Q298" s="825"/>
      <c r="R298" s="825"/>
      <c r="S298" s="825"/>
      <c r="T298" s="825"/>
      <c r="U298" s="825"/>
      <c r="V298" s="825"/>
    </row>
    <row r="299" spans="15:22">
      <c r="O299" s="825" t="s">
        <v>786</v>
      </c>
      <c r="P299" s="825"/>
      <c r="Q299" s="825"/>
      <c r="R299" s="825"/>
      <c r="S299" s="825"/>
      <c r="T299" s="825"/>
      <c r="U299" s="825"/>
      <c r="V299" s="825"/>
    </row>
    <row r="300" spans="15:22">
      <c r="O300" s="825"/>
      <c r="P300" s="825"/>
      <c r="Q300" s="825"/>
      <c r="R300" s="825"/>
      <c r="S300" s="825"/>
      <c r="T300" s="825"/>
      <c r="U300" s="825"/>
      <c r="V300" s="825"/>
    </row>
    <row r="301" spans="15:22">
      <c r="O301" s="825" t="s">
        <v>832</v>
      </c>
      <c r="P301" s="825"/>
      <c r="Q301" s="825"/>
      <c r="R301" s="825"/>
      <c r="S301" s="825"/>
      <c r="T301" s="825"/>
      <c r="U301" s="825"/>
      <c r="V301" s="825"/>
    </row>
    <row r="302" spans="15:22">
      <c r="O302" s="825" t="s">
        <v>29</v>
      </c>
      <c r="P302" s="825" t="s">
        <v>662</v>
      </c>
      <c r="Q302" s="825"/>
      <c r="R302" s="825" t="s">
        <v>145</v>
      </c>
      <c r="S302" s="825"/>
      <c r="T302" s="825"/>
      <c r="U302" s="825"/>
      <c r="V302" s="825"/>
    </row>
    <row r="303" spans="15:22">
      <c r="O303" s="825"/>
      <c r="P303" s="825"/>
      <c r="Q303" s="825"/>
      <c r="R303" s="825" t="s">
        <v>270</v>
      </c>
      <c r="S303" s="825"/>
      <c r="T303" s="825" t="s">
        <v>271</v>
      </c>
      <c r="U303" s="825"/>
      <c r="V303" s="825"/>
    </row>
    <row r="304" spans="15:22">
      <c r="O304" s="825"/>
      <c r="P304" s="825" t="s">
        <v>272</v>
      </c>
      <c r="Q304" s="825" t="s">
        <v>708</v>
      </c>
      <c r="R304" s="825" t="s">
        <v>272</v>
      </c>
      <c r="S304" s="825" t="s">
        <v>708</v>
      </c>
      <c r="T304" s="825" t="s">
        <v>272</v>
      </c>
      <c r="U304" s="825" t="s">
        <v>708</v>
      </c>
      <c r="V304" s="825"/>
    </row>
    <row r="305" spans="15:22">
      <c r="O305" s="825"/>
      <c r="P305" s="825" t="s">
        <v>286</v>
      </c>
      <c r="Q305" s="825"/>
      <c r="R305" s="825"/>
      <c r="S305" s="825"/>
      <c r="T305" s="825"/>
      <c r="U305" s="825"/>
      <c r="V305" s="825"/>
    </row>
    <row r="306" spans="15:22">
      <c r="O306" s="825">
        <v>2023</v>
      </c>
      <c r="P306" s="825" t="s">
        <v>166</v>
      </c>
      <c r="Q306" s="825" t="s">
        <v>166</v>
      </c>
      <c r="R306" s="825" t="s">
        <v>166</v>
      </c>
      <c r="S306" s="825" t="s">
        <v>166</v>
      </c>
      <c r="T306" s="825" t="s">
        <v>166</v>
      </c>
      <c r="U306" s="825" t="s">
        <v>166</v>
      </c>
      <c r="V306" s="825"/>
    </row>
    <row r="307" spans="15:22">
      <c r="O307" s="825" t="s">
        <v>274</v>
      </c>
      <c r="P307" s="825">
        <v>104.2</v>
      </c>
      <c r="Q307" s="825">
        <v>1.8</v>
      </c>
      <c r="R307" s="825">
        <v>139.19999999999999</v>
      </c>
      <c r="S307" s="825">
        <v>15.8</v>
      </c>
      <c r="T307" s="825">
        <v>109.6</v>
      </c>
      <c r="U307" s="825">
        <v>4.8</v>
      </c>
      <c r="V307" s="825"/>
    </row>
    <row r="308" spans="15:22">
      <c r="O308" s="825" t="s">
        <v>275</v>
      </c>
      <c r="P308" s="825">
        <v>104.3</v>
      </c>
      <c r="Q308" s="825">
        <v>1.8</v>
      </c>
      <c r="R308" s="825">
        <v>142</v>
      </c>
      <c r="S308" s="825">
        <v>6</v>
      </c>
      <c r="T308" s="825">
        <v>109.8</v>
      </c>
      <c r="U308" s="825">
        <v>-3.7</v>
      </c>
      <c r="V308" s="825"/>
    </row>
    <row r="309" spans="15:22">
      <c r="O309" s="825" t="s">
        <v>276</v>
      </c>
      <c r="P309" s="825">
        <v>104.2</v>
      </c>
      <c r="Q309" s="825">
        <v>1.5</v>
      </c>
      <c r="R309" s="825">
        <v>169.9</v>
      </c>
      <c r="S309" s="825">
        <v>6.1</v>
      </c>
      <c r="T309" s="825">
        <v>131.19999999999999</v>
      </c>
      <c r="U309" s="825">
        <v>-0.4</v>
      </c>
      <c r="V309" s="825"/>
    </row>
    <row r="310" spans="15:22">
      <c r="O310" s="825" t="s">
        <v>277</v>
      </c>
      <c r="P310" s="825">
        <v>104.1</v>
      </c>
      <c r="Q310" s="825">
        <v>1.3</v>
      </c>
      <c r="R310" s="825">
        <v>138.30000000000001</v>
      </c>
      <c r="S310" s="825">
        <v>-4.3</v>
      </c>
      <c r="T310" s="825">
        <v>106.4</v>
      </c>
      <c r="U310" s="825">
        <v>-9.1</v>
      </c>
      <c r="V310" s="825"/>
    </row>
    <row r="311" spans="15:22">
      <c r="O311" s="825" t="s">
        <v>73</v>
      </c>
      <c r="P311" s="825" t="s">
        <v>166</v>
      </c>
      <c r="Q311" s="825" t="s">
        <v>166</v>
      </c>
      <c r="R311" s="825" t="s">
        <v>166</v>
      </c>
      <c r="S311" s="825" t="s">
        <v>166</v>
      </c>
      <c r="T311" s="825" t="s">
        <v>166</v>
      </c>
      <c r="U311" s="825" t="s">
        <v>166</v>
      </c>
      <c r="V311" s="825"/>
    </row>
    <row r="312" spans="15:22">
      <c r="O312" s="825" t="s">
        <v>278</v>
      </c>
      <c r="P312" s="825" t="s">
        <v>166</v>
      </c>
      <c r="Q312" s="825" t="s">
        <v>166</v>
      </c>
      <c r="R312" s="825" t="s">
        <v>166</v>
      </c>
      <c r="S312" s="825" t="s">
        <v>166</v>
      </c>
      <c r="T312" s="825" t="s">
        <v>166</v>
      </c>
      <c r="U312" s="825" t="s">
        <v>166</v>
      </c>
      <c r="V312" s="825"/>
    </row>
    <row r="313" spans="15:22">
      <c r="O313" s="825" t="s">
        <v>279</v>
      </c>
      <c r="P313" s="825" t="s">
        <v>166</v>
      </c>
      <c r="Q313" s="825" t="s">
        <v>166</v>
      </c>
      <c r="R313" s="825" t="s">
        <v>166</v>
      </c>
      <c r="S313" s="825" t="s">
        <v>166</v>
      </c>
      <c r="T313" s="825" t="s">
        <v>166</v>
      </c>
      <c r="U313" s="825" t="s">
        <v>166</v>
      </c>
      <c r="V313" s="825"/>
    </row>
    <row r="314" spans="15:22">
      <c r="O314" s="825" t="s">
        <v>280</v>
      </c>
      <c r="P314" s="825" t="s">
        <v>166</v>
      </c>
      <c r="Q314" s="825" t="s">
        <v>166</v>
      </c>
      <c r="R314" s="825" t="s">
        <v>166</v>
      </c>
      <c r="S314" s="825" t="s">
        <v>166</v>
      </c>
      <c r="T314" s="825" t="s">
        <v>166</v>
      </c>
      <c r="U314" s="825" t="s">
        <v>166</v>
      </c>
      <c r="V314" s="825"/>
    </row>
    <row r="315" spans="15:22">
      <c r="O315" s="825" t="s">
        <v>281</v>
      </c>
      <c r="P315" s="825" t="s">
        <v>166</v>
      </c>
      <c r="Q315" s="825" t="s">
        <v>166</v>
      </c>
      <c r="R315" s="825" t="s">
        <v>166</v>
      </c>
      <c r="S315" s="825" t="s">
        <v>166</v>
      </c>
      <c r="T315" s="825" t="s">
        <v>166</v>
      </c>
      <c r="U315" s="825" t="s">
        <v>166</v>
      </c>
      <c r="V315" s="825"/>
    </row>
    <row r="316" spans="15:22">
      <c r="O316" s="825" t="s">
        <v>282</v>
      </c>
      <c r="P316" s="825" t="s">
        <v>166</v>
      </c>
      <c r="Q316" s="825" t="s">
        <v>166</v>
      </c>
      <c r="R316" s="825" t="s">
        <v>166</v>
      </c>
      <c r="S316" s="825" t="s">
        <v>166</v>
      </c>
      <c r="T316" s="825" t="s">
        <v>166</v>
      </c>
      <c r="U316" s="825" t="s">
        <v>166</v>
      </c>
      <c r="V316" s="825"/>
    </row>
    <row r="317" spans="15:22">
      <c r="O317" s="825" t="s">
        <v>283</v>
      </c>
      <c r="P317" s="825" t="s">
        <v>166</v>
      </c>
      <c r="Q317" s="825" t="s">
        <v>166</v>
      </c>
      <c r="R317" s="825" t="s">
        <v>166</v>
      </c>
      <c r="S317" s="825" t="s">
        <v>166</v>
      </c>
      <c r="T317" s="825" t="s">
        <v>166</v>
      </c>
      <c r="U317" s="825" t="s">
        <v>166</v>
      </c>
      <c r="V317" s="825"/>
    </row>
    <row r="318" spans="15:22">
      <c r="O318" s="825" t="s">
        <v>284</v>
      </c>
      <c r="P318" s="825" t="s">
        <v>166</v>
      </c>
      <c r="Q318" s="825" t="s">
        <v>166</v>
      </c>
      <c r="R318" s="825" t="s">
        <v>166</v>
      </c>
      <c r="S318" s="825" t="s">
        <v>166</v>
      </c>
      <c r="T318" s="825" t="s">
        <v>166</v>
      </c>
      <c r="U318" s="825" t="s">
        <v>166</v>
      </c>
      <c r="V318" s="825"/>
    </row>
    <row r="319" spans="15:22">
      <c r="O319" s="825">
        <v>2022</v>
      </c>
      <c r="P319" s="825">
        <v>103.3</v>
      </c>
      <c r="Q319" s="825">
        <v>1.8</v>
      </c>
      <c r="R319" s="825">
        <v>147.5</v>
      </c>
      <c r="S319" s="825">
        <v>14.9</v>
      </c>
      <c r="T319" s="825">
        <v>119</v>
      </c>
      <c r="U319" s="825">
        <v>0.8</v>
      </c>
      <c r="V319" s="825"/>
    </row>
    <row r="320" spans="15:22">
      <c r="O320" s="825" t="s">
        <v>274</v>
      </c>
      <c r="P320" s="825">
        <v>102.4</v>
      </c>
      <c r="Q320" s="825">
        <v>1.4</v>
      </c>
      <c r="R320" s="825">
        <v>120.2</v>
      </c>
      <c r="S320" s="825">
        <v>19.5</v>
      </c>
      <c r="T320" s="825">
        <v>104.6</v>
      </c>
      <c r="U320" s="825">
        <v>7.7</v>
      </c>
      <c r="V320" s="825"/>
    </row>
    <row r="321" spans="15:22">
      <c r="O321" s="825" t="s">
        <v>275</v>
      </c>
      <c r="P321" s="825">
        <v>102.5</v>
      </c>
      <c r="Q321" s="825">
        <v>2.1</v>
      </c>
      <c r="R321" s="825">
        <v>133.9</v>
      </c>
      <c r="S321" s="825">
        <v>19.8</v>
      </c>
      <c r="T321" s="825">
        <v>114</v>
      </c>
      <c r="U321" s="825">
        <v>6.9</v>
      </c>
      <c r="V321" s="825"/>
    </row>
    <row r="322" spans="15:22">
      <c r="O322" s="825" t="s">
        <v>276</v>
      </c>
      <c r="P322" s="825">
        <v>102.7</v>
      </c>
      <c r="Q322" s="825">
        <v>1.5</v>
      </c>
      <c r="R322" s="825">
        <v>160.1</v>
      </c>
      <c r="S322" s="825">
        <v>13.9</v>
      </c>
      <c r="T322" s="825">
        <v>131.69999999999999</v>
      </c>
      <c r="U322" s="825">
        <v>-1</v>
      </c>
      <c r="V322" s="825"/>
    </row>
    <row r="323" spans="15:22">
      <c r="O323" s="825" t="s">
        <v>277</v>
      </c>
      <c r="P323" s="825">
        <v>102.8</v>
      </c>
      <c r="Q323" s="825">
        <v>1.6</v>
      </c>
      <c r="R323" s="825">
        <v>144.5</v>
      </c>
      <c r="S323" s="825">
        <v>13.1</v>
      </c>
      <c r="T323" s="825">
        <v>117</v>
      </c>
      <c r="U323" s="825">
        <v>-2.2999999999999998</v>
      </c>
      <c r="V323" s="825"/>
    </row>
    <row r="324" spans="15:22">
      <c r="O324" s="825" t="s">
        <v>73</v>
      </c>
      <c r="P324" s="825">
        <v>103</v>
      </c>
      <c r="Q324" s="825">
        <v>1.8</v>
      </c>
      <c r="R324" s="825">
        <v>148.69999999999999</v>
      </c>
      <c r="S324" s="825">
        <v>19.100000000000001</v>
      </c>
      <c r="T324" s="825">
        <v>118.7</v>
      </c>
      <c r="U324" s="825">
        <v>2.5</v>
      </c>
      <c r="V324" s="825"/>
    </row>
    <row r="325" spans="15:22">
      <c r="O325" s="825" t="s">
        <v>278</v>
      </c>
      <c r="P325" s="825">
        <v>103</v>
      </c>
      <c r="Q325" s="825">
        <v>1.8</v>
      </c>
      <c r="R325" s="825">
        <v>150.5</v>
      </c>
      <c r="S325" s="825">
        <v>12.4</v>
      </c>
      <c r="T325" s="825">
        <v>120</v>
      </c>
      <c r="U325" s="825">
        <v>-2.6</v>
      </c>
      <c r="V325" s="825"/>
    </row>
    <row r="326" spans="15:22">
      <c r="O326" s="825" t="s">
        <v>279</v>
      </c>
      <c r="P326" s="825">
        <v>103</v>
      </c>
      <c r="Q326" s="825">
        <v>1.6</v>
      </c>
      <c r="R326" s="825">
        <v>147.69999999999999</v>
      </c>
      <c r="S326" s="825">
        <v>12.2</v>
      </c>
      <c r="T326" s="825">
        <v>117.5</v>
      </c>
      <c r="U326" s="825">
        <v>-2.1</v>
      </c>
      <c r="V326" s="825"/>
    </row>
    <row r="327" spans="15:22">
      <c r="O327" s="825" t="s">
        <v>280</v>
      </c>
      <c r="P327" s="825">
        <v>103.3</v>
      </c>
      <c r="Q327" s="825">
        <v>2.2000000000000002</v>
      </c>
      <c r="R327" s="825">
        <v>145.30000000000001</v>
      </c>
      <c r="S327" s="825">
        <v>17.7</v>
      </c>
      <c r="T327" s="825">
        <v>115.3</v>
      </c>
      <c r="U327" s="825">
        <v>2.1</v>
      </c>
      <c r="V327" s="825"/>
    </row>
    <row r="328" spans="15:22">
      <c r="O328" s="825" t="s">
        <v>281</v>
      </c>
      <c r="P328" s="825">
        <v>104</v>
      </c>
      <c r="Q328" s="825">
        <v>2.1</v>
      </c>
      <c r="R328" s="825">
        <v>152.5</v>
      </c>
      <c r="S328" s="825">
        <v>13.6</v>
      </c>
      <c r="T328" s="825">
        <v>120.7</v>
      </c>
      <c r="U328" s="825">
        <v>-1.3</v>
      </c>
      <c r="V328" s="825"/>
    </row>
    <row r="329" spans="15:22">
      <c r="O329" s="825" t="s">
        <v>282</v>
      </c>
      <c r="P329" s="825">
        <v>104.3</v>
      </c>
      <c r="Q329" s="825">
        <v>2.2000000000000002</v>
      </c>
      <c r="R329" s="825">
        <v>154.5</v>
      </c>
      <c r="S329" s="825">
        <v>11.5</v>
      </c>
      <c r="T329" s="825">
        <v>121.1</v>
      </c>
      <c r="U329" s="825">
        <v>-3</v>
      </c>
      <c r="V329" s="825"/>
    </row>
    <row r="330" spans="15:22">
      <c r="O330" s="825" t="s">
        <v>283</v>
      </c>
      <c r="P330" s="825">
        <v>104.1</v>
      </c>
      <c r="Q330" s="825">
        <v>1.6</v>
      </c>
      <c r="R330" s="825">
        <v>159</v>
      </c>
      <c r="S330" s="825">
        <v>16.7</v>
      </c>
      <c r="T330" s="825">
        <v>125.2</v>
      </c>
      <c r="U330" s="825">
        <v>4.2</v>
      </c>
      <c r="V330" s="825"/>
    </row>
    <row r="331" spans="15:22">
      <c r="O331" s="825" t="s">
        <v>284</v>
      </c>
      <c r="P331" s="825">
        <v>104.1</v>
      </c>
      <c r="Q331" s="825">
        <v>1.8</v>
      </c>
      <c r="R331" s="825">
        <v>153.30000000000001</v>
      </c>
      <c r="S331" s="825">
        <v>12.3</v>
      </c>
      <c r="T331" s="825">
        <v>122.5</v>
      </c>
      <c r="U331" s="825">
        <v>0.5</v>
      </c>
      <c r="V331" s="825"/>
    </row>
    <row r="332" spans="15:22">
      <c r="O332" s="825" t="s">
        <v>285</v>
      </c>
      <c r="P332" s="825"/>
      <c r="Q332" s="825"/>
      <c r="R332" s="825"/>
      <c r="S332" s="825"/>
      <c r="T332" s="825"/>
      <c r="U332" s="825"/>
      <c r="V332" s="825"/>
    </row>
    <row r="333" spans="15:22">
      <c r="O333" s="825" t="s">
        <v>288</v>
      </c>
      <c r="P333" s="825"/>
      <c r="Q333" s="825"/>
      <c r="R333" s="825"/>
      <c r="S333" s="825"/>
      <c r="T333" s="825"/>
      <c r="U333" s="825"/>
      <c r="V333" s="825"/>
    </row>
    <row r="334" spans="15:22">
      <c r="O334" s="825" t="s">
        <v>709</v>
      </c>
      <c r="P334" s="825"/>
      <c r="Q334" s="825"/>
      <c r="R334" s="825"/>
      <c r="S334" s="825"/>
      <c r="T334" s="825"/>
      <c r="U334" s="825"/>
      <c r="V334" s="825"/>
    </row>
    <row r="335" spans="15:22">
      <c r="O335" s="825" t="s">
        <v>289</v>
      </c>
      <c r="P335" s="825"/>
      <c r="Q335" s="825"/>
      <c r="R335" s="825"/>
      <c r="S335" s="825"/>
      <c r="T335" s="825"/>
      <c r="U335" s="825"/>
      <c r="V335" s="825"/>
    </row>
    <row r="336" spans="15:22">
      <c r="O336" s="825" t="s">
        <v>786</v>
      </c>
      <c r="P336" s="825"/>
      <c r="Q336" s="825"/>
      <c r="R336" s="825"/>
      <c r="S336" s="825"/>
      <c r="T336" s="825"/>
      <c r="U336" s="825"/>
      <c r="V336" s="825"/>
    </row>
    <row r="337" spans="15:23">
      <c r="O337" s="825"/>
      <c r="P337" s="825"/>
      <c r="Q337" s="825"/>
      <c r="R337" s="825"/>
      <c r="S337" s="825"/>
      <c r="T337" s="825"/>
      <c r="U337" s="825"/>
      <c r="V337" s="825"/>
    </row>
    <row r="339" spans="15:23">
      <c r="O339" s="828" t="s">
        <v>827</v>
      </c>
      <c r="P339" s="828"/>
      <c r="Q339" s="828"/>
      <c r="R339" s="828"/>
      <c r="S339" s="828"/>
      <c r="T339" s="828"/>
      <c r="U339" s="828"/>
      <c r="V339" s="828"/>
    </row>
    <row r="340" spans="15:23">
      <c r="O340" s="828" t="s">
        <v>29</v>
      </c>
      <c r="P340" s="828" t="s">
        <v>662</v>
      </c>
      <c r="Q340" s="828"/>
      <c r="R340" s="828" t="s">
        <v>145</v>
      </c>
      <c r="S340" s="828"/>
      <c r="T340" s="828"/>
      <c r="U340" s="828"/>
      <c r="V340" s="828"/>
    </row>
    <row r="341" spans="15:23">
      <c r="O341" s="828"/>
      <c r="P341" s="828"/>
      <c r="Q341" s="828"/>
      <c r="R341" s="828" t="s">
        <v>270</v>
      </c>
      <c r="S341" s="828"/>
      <c r="T341" s="828" t="s">
        <v>271</v>
      </c>
      <c r="U341" s="828"/>
      <c r="V341" s="828"/>
    </row>
    <row r="342" spans="15:23">
      <c r="O342" s="828"/>
      <c r="P342" s="828" t="s">
        <v>272</v>
      </c>
      <c r="Q342" s="828" t="s">
        <v>708</v>
      </c>
      <c r="R342" s="828" t="s">
        <v>272</v>
      </c>
      <c r="S342" s="828" t="s">
        <v>708</v>
      </c>
      <c r="T342" s="828" t="s">
        <v>272</v>
      </c>
      <c r="U342" s="828" t="s">
        <v>708</v>
      </c>
      <c r="V342" s="828"/>
    </row>
    <row r="343" spans="15:23">
      <c r="O343" s="828"/>
      <c r="P343" s="828" t="s">
        <v>273</v>
      </c>
      <c r="Q343" s="828"/>
      <c r="R343" s="828"/>
      <c r="S343" s="828"/>
      <c r="T343" s="828"/>
      <c r="U343" s="828"/>
      <c r="V343" s="828"/>
    </row>
    <row r="344" spans="15:23">
      <c r="O344" s="828">
        <v>2023</v>
      </c>
      <c r="P344" s="828" t="s">
        <v>166</v>
      </c>
      <c r="Q344" s="828" t="s">
        <v>166</v>
      </c>
      <c r="R344" s="828" t="s">
        <v>166</v>
      </c>
      <c r="S344" s="828" t="s">
        <v>166</v>
      </c>
      <c r="T344" s="828" t="s">
        <v>166</v>
      </c>
      <c r="U344" s="828" t="s">
        <v>166</v>
      </c>
      <c r="V344" s="828"/>
    </row>
    <row r="345" spans="15:23">
      <c r="O345" s="828" t="s">
        <v>274</v>
      </c>
      <c r="P345" s="828">
        <v>106</v>
      </c>
      <c r="Q345" s="828">
        <v>0.1</v>
      </c>
      <c r="R345" s="828">
        <v>114.4</v>
      </c>
      <c r="S345" s="828">
        <v>6</v>
      </c>
      <c r="T345" s="828">
        <v>94.1</v>
      </c>
      <c r="U345" s="828">
        <v>-4.4000000000000004</v>
      </c>
      <c r="V345" s="828"/>
    </row>
    <row r="346" spans="15:23">
      <c r="O346" s="828" t="s">
        <v>275</v>
      </c>
      <c r="P346" s="828">
        <v>105</v>
      </c>
      <c r="Q346" s="828">
        <v>-0.3</v>
      </c>
      <c r="R346" s="828">
        <v>112.7</v>
      </c>
      <c r="S346" s="828">
        <v>3.3</v>
      </c>
      <c r="T346" s="828">
        <v>91.6</v>
      </c>
      <c r="U346" s="828">
        <v>-7.1</v>
      </c>
      <c r="V346" s="828"/>
    </row>
    <row r="347" spans="15:23">
      <c r="O347" s="828" t="s">
        <v>276</v>
      </c>
      <c r="P347" s="828">
        <v>104.7</v>
      </c>
      <c r="Q347" s="828">
        <v>0.3</v>
      </c>
      <c r="R347" s="828">
        <v>131.9</v>
      </c>
      <c r="S347" s="828">
        <v>2.7</v>
      </c>
      <c r="T347" s="828">
        <v>106.2</v>
      </c>
      <c r="U347" s="828">
        <v>-5.9</v>
      </c>
      <c r="V347" s="828"/>
    </row>
    <row r="348" spans="15:23">
      <c r="O348" s="828" t="s">
        <v>277</v>
      </c>
      <c r="P348" s="828">
        <v>104.6</v>
      </c>
      <c r="Q348" s="828">
        <v>0.1</v>
      </c>
      <c r="R348" s="828">
        <v>124.8</v>
      </c>
      <c r="S348" s="828">
        <v>-0.7</v>
      </c>
      <c r="T348" s="828">
        <v>100</v>
      </c>
      <c r="U348" s="828">
        <v>-8.6999999999999993</v>
      </c>
      <c r="V348" s="828"/>
    </row>
    <row r="349" spans="15:23">
      <c r="O349" s="828" t="s">
        <v>73</v>
      </c>
      <c r="P349" s="828">
        <v>104.3</v>
      </c>
      <c r="Q349" s="828">
        <v>-0.7</v>
      </c>
      <c r="R349" s="828">
        <v>130.4</v>
      </c>
      <c r="S349" s="828">
        <v>1.6</v>
      </c>
      <c r="T349" s="828">
        <v>104.8</v>
      </c>
      <c r="U349" s="828">
        <v>-4.5999999999999996</v>
      </c>
      <c r="V349" s="828"/>
      <c r="W349">
        <f>(SUM(EZH_BW!T345:T349)/SUM(EZH_BW!T358:T362)-1)*100</f>
        <v>-6.1413454270597185</v>
      </c>
    </row>
    <row r="350" spans="15:23">
      <c r="O350" s="828" t="s">
        <v>278</v>
      </c>
      <c r="P350" s="828" t="s">
        <v>166</v>
      </c>
      <c r="Q350" s="828" t="s">
        <v>166</v>
      </c>
      <c r="R350" s="828" t="s">
        <v>166</v>
      </c>
      <c r="S350" s="828" t="s">
        <v>166</v>
      </c>
      <c r="T350" s="828" t="s">
        <v>166</v>
      </c>
      <c r="U350" s="828" t="s">
        <v>166</v>
      </c>
      <c r="V350" s="828"/>
    </row>
    <row r="351" spans="15:23">
      <c r="O351" s="828" t="s">
        <v>279</v>
      </c>
      <c r="P351" s="828" t="s">
        <v>166</v>
      </c>
      <c r="Q351" s="828" t="s">
        <v>166</v>
      </c>
      <c r="R351" s="828" t="s">
        <v>166</v>
      </c>
      <c r="S351" s="828" t="s">
        <v>166</v>
      </c>
      <c r="T351" s="828" t="s">
        <v>166</v>
      </c>
      <c r="U351" s="828" t="s">
        <v>166</v>
      </c>
      <c r="V351" s="828"/>
    </row>
    <row r="352" spans="15:23">
      <c r="O352" s="828" t="s">
        <v>280</v>
      </c>
      <c r="P352" s="828" t="s">
        <v>166</v>
      </c>
      <c r="Q352" s="828" t="s">
        <v>166</v>
      </c>
      <c r="R352" s="828" t="s">
        <v>166</v>
      </c>
      <c r="S352" s="828" t="s">
        <v>166</v>
      </c>
      <c r="T352" s="828" t="s">
        <v>166</v>
      </c>
      <c r="U352" s="828" t="s">
        <v>166</v>
      </c>
      <c r="V352" s="828"/>
    </row>
    <row r="353" spans="15:22">
      <c r="O353" s="828" t="s">
        <v>281</v>
      </c>
      <c r="P353" s="828" t="s">
        <v>166</v>
      </c>
      <c r="Q353" s="828" t="s">
        <v>166</v>
      </c>
      <c r="R353" s="828" t="s">
        <v>166</v>
      </c>
      <c r="S353" s="828" t="s">
        <v>166</v>
      </c>
      <c r="T353" s="828" t="s">
        <v>166</v>
      </c>
      <c r="U353" s="828" t="s">
        <v>166</v>
      </c>
      <c r="V353" s="828"/>
    </row>
    <row r="354" spans="15:22">
      <c r="O354" s="828" t="s">
        <v>282</v>
      </c>
      <c r="P354" s="828" t="s">
        <v>166</v>
      </c>
      <c r="Q354" s="828" t="s">
        <v>166</v>
      </c>
      <c r="R354" s="828" t="s">
        <v>166</v>
      </c>
      <c r="S354" s="828" t="s">
        <v>166</v>
      </c>
      <c r="T354" s="828" t="s">
        <v>166</v>
      </c>
      <c r="U354" s="828" t="s">
        <v>166</v>
      </c>
      <c r="V354" s="828"/>
    </row>
    <row r="355" spans="15:22">
      <c r="O355" s="828" t="s">
        <v>283</v>
      </c>
      <c r="P355" s="828" t="s">
        <v>166</v>
      </c>
      <c r="Q355" s="828" t="s">
        <v>166</v>
      </c>
      <c r="R355" s="828" t="s">
        <v>166</v>
      </c>
      <c r="S355" s="828" t="s">
        <v>166</v>
      </c>
      <c r="T355" s="828" t="s">
        <v>166</v>
      </c>
      <c r="U355" s="828" t="s">
        <v>166</v>
      </c>
      <c r="V355" s="828"/>
    </row>
    <row r="356" spans="15:22">
      <c r="O356" s="828" t="s">
        <v>284</v>
      </c>
      <c r="P356" s="828" t="s">
        <v>166</v>
      </c>
      <c r="Q356" s="828" t="s">
        <v>166</v>
      </c>
      <c r="R356" s="828" t="s">
        <v>166</v>
      </c>
      <c r="S356" s="828" t="s">
        <v>166</v>
      </c>
      <c r="T356" s="828" t="s">
        <v>166</v>
      </c>
      <c r="U356" s="828" t="s">
        <v>166</v>
      </c>
      <c r="V356" s="828"/>
    </row>
    <row r="357" spans="15:22">
      <c r="O357" s="828">
        <v>2022</v>
      </c>
      <c r="P357" s="828">
        <v>105.9</v>
      </c>
      <c r="Q357" s="828">
        <v>1.1000000000000001</v>
      </c>
      <c r="R357" s="828">
        <v>125.2</v>
      </c>
      <c r="S357" s="828">
        <v>9.3000000000000007</v>
      </c>
      <c r="T357" s="828">
        <v>106.6</v>
      </c>
      <c r="U357" s="828">
        <v>0</v>
      </c>
      <c r="V357" s="828"/>
    </row>
    <row r="358" spans="15:22">
      <c r="O358" s="828" t="s">
        <v>274</v>
      </c>
      <c r="P358" s="828">
        <v>105.9</v>
      </c>
      <c r="Q358" s="828">
        <v>1.3</v>
      </c>
      <c r="R358" s="828">
        <v>107.9</v>
      </c>
      <c r="S358" s="828">
        <v>22.6</v>
      </c>
      <c r="T358" s="828">
        <v>98.4</v>
      </c>
      <c r="U358" s="828">
        <v>18</v>
      </c>
      <c r="V358" s="828"/>
    </row>
    <row r="359" spans="15:22">
      <c r="O359" s="828" t="s">
        <v>275</v>
      </c>
      <c r="P359" s="828">
        <v>105.3</v>
      </c>
      <c r="Q359" s="828">
        <v>1.5</v>
      </c>
      <c r="R359" s="828">
        <v>109.1</v>
      </c>
      <c r="S359" s="828">
        <v>18.2</v>
      </c>
      <c r="T359" s="828">
        <v>98.6</v>
      </c>
      <c r="U359" s="828">
        <v>13.5</v>
      </c>
      <c r="V359" s="828"/>
    </row>
    <row r="360" spans="15:22">
      <c r="O360" s="828" t="s">
        <v>276</v>
      </c>
      <c r="P360" s="828">
        <v>104.4</v>
      </c>
      <c r="Q360" s="828">
        <v>0.7</v>
      </c>
      <c r="R360" s="828">
        <v>128.4</v>
      </c>
      <c r="S360" s="828">
        <v>4.5</v>
      </c>
      <c r="T360" s="828">
        <v>112.8</v>
      </c>
      <c r="U360" s="828">
        <v>-2.5</v>
      </c>
      <c r="V360" s="828"/>
    </row>
    <row r="361" spans="15:22">
      <c r="O361" s="828" t="s">
        <v>277</v>
      </c>
      <c r="P361" s="828">
        <v>104.5</v>
      </c>
      <c r="Q361" s="828">
        <v>0.9</v>
      </c>
      <c r="R361" s="828">
        <v>125.7</v>
      </c>
      <c r="S361" s="828">
        <v>15.9</v>
      </c>
      <c r="T361" s="828">
        <v>109.5</v>
      </c>
      <c r="U361" s="828">
        <v>7.9</v>
      </c>
      <c r="V361" s="828"/>
    </row>
    <row r="362" spans="15:22">
      <c r="O362" s="828" t="s">
        <v>73</v>
      </c>
      <c r="P362" s="828">
        <v>105</v>
      </c>
      <c r="Q362" s="828">
        <v>1</v>
      </c>
      <c r="R362" s="828">
        <v>128.30000000000001</v>
      </c>
      <c r="S362" s="828">
        <v>13.7</v>
      </c>
      <c r="T362" s="828">
        <v>109.9</v>
      </c>
      <c r="U362" s="828">
        <v>4.4000000000000004</v>
      </c>
      <c r="V362" s="828"/>
    </row>
    <row r="363" spans="15:22">
      <c r="O363" s="828" t="s">
        <v>278</v>
      </c>
      <c r="P363" s="828">
        <v>105.4</v>
      </c>
      <c r="Q363" s="828">
        <v>0.8</v>
      </c>
      <c r="R363" s="828">
        <v>121.1</v>
      </c>
      <c r="S363" s="828">
        <v>-1.3</v>
      </c>
      <c r="T363" s="828">
        <v>103</v>
      </c>
      <c r="U363" s="828">
        <v>-10.3</v>
      </c>
      <c r="V363" s="828"/>
    </row>
    <row r="364" spans="15:22">
      <c r="O364" s="828" t="s">
        <v>279</v>
      </c>
      <c r="P364" s="828">
        <v>105.5</v>
      </c>
      <c r="Q364" s="828">
        <v>1</v>
      </c>
      <c r="R364" s="828">
        <v>127.8</v>
      </c>
      <c r="S364" s="828">
        <v>5.5</v>
      </c>
      <c r="T364" s="828">
        <v>108</v>
      </c>
      <c r="U364" s="828">
        <v>-4.4000000000000004</v>
      </c>
      <c r="V364" s="828"/>
    </row>
    <row r="365" spans="15:22">
      <c r="O365" s="828" t="s">
        <v>280</v>
      </c>
      <c r="P365" s="828">
        <v>105.8</v>
      </c>
      <c r="Q365" s="828">
        <v>1</v>
      </c>
      <c r="R365" s="828">
        <v>120.7</v>
      </c>
      <c r="S365" s="828">
        <v>9.9</v>
      </c>
      <c r="T365" s="828">
        <v>101.2</v>
      </c>
      <c r="U365" s="828">
        <v>-1.5</v>
      </c>
      <c r="V365" s="828"/>
    </row>
    <row r="366" spans="15:22">
      <c r="O366" s="828" t="s">
        <v>281</v>
      </c>
      <c r="P366" s="828">
        <v>106.5</v>
      </c>
      <c r="Q366" s="828">
        <v>1.3</v>
      </c>
      <c r="R366" s="828">
        <v>125.3</v>
      </c>
      <c r="S366" s="828">
        <v>11.8</v>
      </c>
      <c r="T366" s="828">
        <v>103.5</v>
      </c>
      <c r="U366" s="828">
        <v>-0.4</v>
      </c>
      <c r="V366" s="828"/>
    </row>
    <row r="367" spans="15:22">
      <c r="O367" s="828" t="s">
        <v>282</v>
      </c>
      <c r="P367" s="828">
        <v>107.1</v>
      </c>
      <c r="Q367" s="828">
        <v>1.7</v>
      </c>
      <c r="R367" s="828">
        <v>129.1</v>
      </c>
      <c r="S367" s="828">
        <v>5</v>
      </c>
      <c r="T367" s="828">
        <v>105.3</v>
      </c>
      <c r="U367" s="828">
        <v>-6.9</v>
      </c>
      <c r="V367" s="828"/>
    </row>
    <row r="368" spans="15:22">
      <c r="O368" s="828" t="s">
        <v>283</v>
      </c>
      <c r="P368" s="828">
        <v>107.7</v>
      </c>
      <c r="Q368" s="828">
        <v>1.4</v>
      </c>
      <c r="R368" s="828">
        <v>135.1</v>
      </c>
      <c r="S368" s="828">
        <v>6.7</v>
      </c>
      <c r="T368" s="828">
        <v>110.9</v>
      </c>
      <c r="U368" s="828">
        <v>-4.5999999999999996</v>
      </c>
      <c r="V368" s="828"/>
    </row>
    <row r="369" spans="15:22">
      <c r="O369" s="828" t="s">
        <v>284</v>
      </c>
      <c r="P369" s="828">
        <v>107.8</v>
      </c>
      <c r="Q369" s="828">
        <v>1.3</v>
      </c>
      <c r="R369" s="828">
        <v>143.6</v>
      </c>
      <c r="S369" s="828">
        <v>7</v>
      </c>
      <c r="T369" s="828">
        <v>117.8</v>
      </c>
      <c r="U369" s="828">
        <v>-4.3</v>
      </c>
      <c r="V369" s="828"/>
    </row>
    <row r="370" spans="15:22">
      <c r="O370" s="828" t="s">
        <v>285</v>
      </c>
      <c r="P370" s="828"/>
      <c r="Q370" s="828"/>
      <c r="R370" s="828"/>
      <c r="S370" s="828"/>
      <c r="T370" s="828"/>
      <c r="U370" s="828"/>
      <c r="V370" s="828"/>
    </row>
    <row r="371" spans="15:22">
      <c r="O371" s="828" t="s">
        <v>288</v>
      </c>
      <c r="P371" s="828"/>
      <c r="Q371" s="828"/>
      <c r="R371" s="828"/>
      <c r="S371" s="828"/>
      <c r="T371" s="828"/>
      <c r="U371" s="828"/>
      <c r="V371" s="828"/>
    </row>
    <row r="372" spans="15:22">
      <c r="O372" s="828" t="s">
        <v>709</v>
      </c>
      <c r="P372" s="828"/>
      <c r="Q372" s="828"/>
      <c r="R372" s="828"/>
      <c r="S372" s="828"/>
      <c r="T372" s="828"/>
      <c r="U372" s="828"/>
      <c r="V372" s="828"/>
    </row>
    <row r="373" spans="15:22">
      <c r="O373" s="828" t="s">
        <v>574</v>
      </c>
      <c r="P373" s="828"/>
      <c r="Q373" s="828"/>
      <c r="R373" s="828"/>
      <c r="S373" s="828"/>
      <c r="T373" s="828"/>
      <c r="U373" s="828"/>
      <c r="V373" s="828"/>
    </row>
    <row r="374" spans="15:22">
      <c r="O374" s="828" t="s">
        <v>786</v>
      </c>
      <c r="P374" s="828"/>
      <c r="Q374" s="828"/>
      <c r="R374" s="828"/>
      <c r="S374" s="828"/>
      <c r="T374" s="828"/>
      <c r="U374" s="828"/>
      <c r="V374" s="828"/>
    </row>
    <row r="375" spans="15:22">
      <c r="O375" s="828"/>
      <c r="P375" s="828"/>
      <c r="Q375" s="828"/>
      <c r="R375" s="828"/>
      <c r="S375" s="828"/>
      <c r="T375" s="828"/>
      <c r="U375" s="828"/>
      <c r="V375" s="828"/>
    </row>
    <row r="376" spans="15:22">
      <c r="O376" s="828" t="s">
        <v>831</v>
      </c>
      <c r="P376" s="828"/>
      <c r="Q376" s="828"/>
      <c r="R376" s="828"/>
      <c r="S376" s="828"/>
      <c r="T376" s="828"/>
      <c r="U376" s="828"/>
      <c r="V376" s="828"/>
    </row>
    <row r="377" spans="15:22">
      <c r="O377" s="828" t="s">
        <v>29</v>
      </c>
      <c r="P377" s="828" t="s">
        <v>662</v>
      </c>
      <c r="Q377" s="828"/>
      <c r="R377" s="828" t="s">
        <v>145</v>
      </c>
      <c r="S377" s="828"/>
      <c r="T377" s="828"/>
      <c r="U377" s="828"/>
      <c r="V377" s="828"/>
    </row>
    <row r="378" spans="15:22">
      <c r="O378" s="828"/>
      <c r="P378" s="828"/>
      <c r="Q378" s="828"/>
      <c r="R378" s="828" t="s">
        <v>270</v>
      </c>
      <c r="S378" s="828"/>
      <c r="T378" s="828" t="s">
        <v>271</v>
      </c>
      <c r="U378" s="828"/>
      <c r="V378" s="828"/>
    </row>
    <row r="379" spans="15:22">
      <c r="O379" s="828"/>
      <c r="P379" s="828" t="s">
        <v>272</v>
      </c>
      <c r="Q379" s="828" t="s">
        <v>708</v>
      </c>
      <c r="R379" s="828" t="s">
        <v>272</v>
      </c>
      <c r="S379" s="828" t="s">
        <v>708</v>
      </c>
      <c r="T379" s="828" t="s">
        <v>272</v>
      </c>
      <c r="U379" s="828" t="s">
        <v>708</v>
      </c>
      <c r="V379" s="828"/>
    </row>
    <row r="380" spans="15:22">
      <c r="O380" s="828"/>
      <c r="P380" s="828" t="s">
        <v>286</v>
      </c>
      <c r="Q380" s="828"/>
      <c r="R380" s="828"/>
      <c r="S380" s="828"/>
      <c r="T380" s="828"/>
      <c r="U380" s="828"/>
      <c r="V380" s="828"/>
    </row>
    <row r="381" spans="15:22">
      <c r="O381" s="828">
        <v>2023</v>
      </c>
      <c r="P381" s="828" t="s">
        <v>166</v>
      </c>
      <c r="Q381" s="828" t="s">
        <v>166</v>
      </c>
      <c r="R381" s="828" t="s">
        <v>166</v>
      </c>
      <c r="S381" s="828" t="s">
        <v>166</v>
      </c>
      <c r="T381" s="828" t="s">
        <v>166</v>
      </c>
      <c r="U381" s="828" t="s">
        <v>166</v>
      </c>
      <c r="V381" s="828"/>
    </row>
    <row r="382" spans="15:22">
      <c r="O382" s="828" t="s">
        <v>274</v>
      </c>
      <c r="P382" s="828">
        <v>103.9</v>
      </c>
      <c r="Q382" s="828">
        <v>-0.3</v>
      </c>
      <c r="R382" s="828">
        <v>117.2</v>
      </c>
      <c r="S382" s="828">
        <v>12.3</v>
      </c>
      <c r="T382" s="828">
        <v>93.4</v>
      </c>
      <c r="U382" s="828">
        <v>2</v>
      </c>
      <c r="V382" s="828"/>
    </row>
    <row r="383" spans="15:22">
      <c r="O383" s="828" t="s">
        <v>275</v>
      </c>
      <c r="P383" s="828">
        <v>103.8</v>
      </c>
      <c r="Q383" s="828">
        <v>-0.1</v>
      </c>
      <c r="R383" s="828">
        <v>126.4</v>
      </c>
      <c r="S383" s="828">
        <v>9.6999999999999993</v>
      </c>
      <c r="T383" s="828">
        <v>100.2</v>
      </c>
      <c r="U383" s="828">
        <v>0.6</v>
      </c>
      <c r="V383" s="828"/>
    </row>
    <row r="384" spans="15:22">
      <c r="O384" s="828" t="s">
        <v>276</v>
      </c>
      <c r="P384" s="828">
        <v>103.9</v>
      </c>
      <c r="Q384" s="828">
        <v>0.4</v>
      </c>
      <c r="R384" s="828">
        <v>160.80000000000001</v>
      </c>
      <c r="S384" s="828">
        <v>14.6</v>
      </c>
      <c r="T384" s="828">
        <v>126.5</v>
      </c>
      <c r="U384" s="828">
        <v>5</v>
      </c>
      <c r="V384" s="828"/>
    </row>
    <row r="385" spans="15:22">
      <c r="O385" s="828" t="s">
        <v>277</v>
      </c>
      <c r="P385" s="828">
        <v>103.9</v>
      </c>
      <c r="Q385" s="828">
        <v>0.6</v>
      </c>
      <c r="R385" s="828">
        <v>130.1</v>
      </c>
      <c r="S385" s="828">
        <v>5.4</v>
      </c>
      <c r="T385" s="828">
        <v>101.7</v>
      </c>
      <c r="U385" s="828">
        <v>-3.3</v>
      </c>
      <c r="V385" s="828"/>
    </row>
    <row r="386" spans="15:22">
      <c r="O386" s="828" t="s">
        <v>73</v>
      </c>
      <c r="P386" s="828" t="s">
        <v>166</v>
      </c>
      <c r="Q386" s="828" t="s">
        <v>166</v>
      </c>
      <c r="R386" s="828" t="s">
        <v>166</v>
      </c>
      <c r="S386" s="828" t="s">
        <v>166</v>
      </c>
      <c r="T386" s="828" t="s">
        <v>166</v>
      </c>
      <c r="U386" s="828" t="s">
        <v>166</v>
      </c>
      <c r="V386" s="828"/>
    </row>
    <row r="387" spans="15:22">
      <c r="O387" s="828" t="s">
        <v>278</v>
      </c>
      <c r="P387" s="828" t="s">
        <v>166</v>
      </c>
      <c r="Q387" s="828" t="s">
        <v>166</v>
      </c>
      <c r="R387" s="828" t="s">
        <v>166</v>
      </c>
      <c r="S387" s="828" t="s">
        <v>166</v>
      </c>
      <c r="T387" s="828" t="s">
        <v>166</v>
      </c>
      <c r="U387" s="828" t="s">
        <v>166</v>
      </c>
      <c r="V387" s="828"/>
    </row>
    <row r="388" spans="15:22">
      <c r="O388" s="828" t="s">
        <v>279</v>
      </c>
      <c r="P388" s="828" t="s">
        <v>166</v>
      </c>
      <c r="Q388" s="828" t="s">
        <v>166</v>
      </c>
      <c r="R388" s="828" t="s">
        <v>166</v>
      </c>
      <c r="S388" s="828" t="s">
        <v>166</v>
      </c>
      <c r="T388" s="828" t="s">
        <v>166</v>
      </c>
      <c r="U388" s="828" t="s">
        <v>166</v>
      </c>
      <c r="V388" s="828"/>
    </row>
    <row r="389" spans="15:22">
      <c r="O389" s="828" t="s">
        <v>280</v>
      </c>
      <c r="P389" s="828" t="s">
        <v>166</v>
      </c>
      <c r="Q389" s="828" t="s">
        <v>166</v>
      </c>
      <c r="R389" s="828" t="s">
        <v>166</v>
      </c>
      <c r="S389" s="828" t="s">
        <v>166</v>
      </c>
      <c r="T389" s="828" t="s">
        <v>166</v>
      </c>
      <c r="U389" s="828" t="s">
        <v>166</v>
      </c>
      <c r="V389" s="828"/>
    </row>
    <row r="390" spans="15:22">
      <c r="O390" s="828" t="s">
        <v>281</v>
      </c>
      <c r="P390" s="828" t="s">
        <v>166</v>
      </c>
      <c r="Q390" s="828" t="s">
        <v>166</v>
      </c>
      <c r="R390" s="828" t="s">
        <v>166</v>
      </c>
      <c r="S390" s="828" t="s">
        <v>166</v>
      </c>
      <c r="T390" s="828" t="s">
        <v>166</v>
      </c>
      <c r="U390" s="828" t="s">
        <v>166</v>
      </c>
      <c r="V390" s="828"/>
    </row>
    <row r="391" spans="15:22">
      <c r="O391" s="828" t="s">
        <v>282</v>
      </c>
      <c r="P391" s="828" t="s">
        <v>166</v>
      </c>
      <c r="Q391" s="828" t="s">
        <v>166</v>
      </c>
      <c r="R391" s="828" t="s">
        <v>166</v>
      </c>
      <c r="S391" s="828" t="s">
        <v>166</v>
      </c>
      <c r="T391" s="828" t="s">
        <v>166</v>
      </c>
      <c r="U391" s="828" t="s">
        <v>166</v>
      </c>
      <c r="V391" s="828"/>
    </row>
    <row r="392" spans="15:22">
      <c r="O392" s="828" t="s">
        <v>283</v>
      </c>
      <c r="P392" s="828" t="s">
        <v>166</v>
      </c>
      <c r="Q392" s="828" t="s">
        <v>166</v>
      </c>
      <c r="R392" s="828" t="s">
        <v>166</v>
      </c>
      <c r="S392" s="828" t="s">
        <v>166</v>
      </c>
      <c r="T392" s="828" t="s">
        <v>166</v>
      </c>
      <c r="U392" s="828" t="s">
        <v>166</v>
      </c>
      <c r="V392" s="828"/>
    </row>
    <row r="393" spans="15:22">
      <c r="O393" s="828" t="s">
        <v>284</v>
      </c>
      <c r="P393" s="828" t="s">
        <v>166</v>
      </c>
      <c r="Q393" s="828" t="s">
        <v>166</v>
      </c>
      <c r="R393" s="828" t="s">
        <v>166</v>
      </c>
      <c r="S393" s="828" t="s">
        <v>166</v>
      </c>
      <c r="T393" s="828" t="s">
        <v>166</v>
      </c>
      <c r="U393" s="828" t="s">
        <v>166</v>
      </c>
      <c r="V393" s="828"/>
    </row>
    <row r="394" spans="15:22">
      <c r="O394" s="828">
        <v>2022</v>
      </c>
      <c r="P394" s="828">
        <v>103.7</v>
      </c>
      <c r="Q394" s="828">
        <v>-0.5</v>
      </c>
      <c r="R394" s="828">
        <v>131.19999999999999</v>
      </c>
      <c r="S394" s="828">
        <v>4.7</v>
      </c>
      <c r="T394" s="828">
        <v>109.9</v>
      </c>
      <c r="U394" s="828">
        <v>-3.5</v>
      </c>
      <c r="V394" s="828"/>
    </row>
    <row r="395" spans="15:22">
      <c r="O395" s="828" t="s">
        <v>274</v>
      </c>
      <c r="P395" s="828">
        <v>104.2</v>
      </c>
      <c r="Q395" s="828">
        <v>-0.5</v>
      </c>
      <c r="R395" s="828">
        <v>104.4</v>
      </c>
      <c r="S395" s="828">
        <v>23</v>
      </c>
      <c r="T395" s="828">
        <v>91.6</v>
      </c>
      <c r="U395" s="828">
        <v>15.7</v>
      </c>
      <c r="V395" s="828"/>
    </row>
    <row r="396" spans="15:22">
      <c r="O396" s="828" t="s">
        <v>275</v>
      </c>
      <c r="P396" s="828">
        <v>103.9</v>
      </c>
      <c r="Q396" s="828">
        <v>-0.3</v>
      </c>
      <c r="R396" s="828">
        <v>115.2</v>
      </c>
      <c r="S396" s="828">
        <v>7.8</v>
      </c>
      <c r="T396" s="828">
        <v>99.6</v>
      </c>
      <c r="U396" s="828">
        <v>0.3</v>
      </c>
      <c r="V396" s="828"/>
    </row>
    <row r="397" spans="15:22">
      <c r="O397" s="828" t="s">
        <v>276</v>
      </c>
      <c r="P397" s="828">
        <v>103.5</v>
      </c>
      <c r="Q397" s="828">
        <v>-0.5</v>
      </c>
      <c r="R397" s="828">
        <v>140.30000000000001</v>
      </c>
      <c r="S397" s="828">
        <v>-3.4</v>
      </c>
      <c r="T397" s="828">
        <v>120.5</v>
      </c>
      <c r="U397" s="828">
        <v>-10.1</v>
      </c>
      <c r="V397" s="828"/>
    </row>
    <row r="398" spans="15:22">
      <c r="O398" s="828" t="s">
        <v>277</v>
      </c>
      <c r="P398" s="828">
        <v>103.3</v>
      </c>
      <c r="Q398" s="828">
        <v>-0.6</v>
      </c>
      <c r="R398" s="828">
        <v>123.4</v>
      </c>
      <c r="S398" s="828">
        <v>-4</v>
      </c>
      <c r="T398" s="828">
        <v>105.2</v>
      </c>
      <c r="U398" s="828">
        <v>-11.3</v>
      </c>
      <c r="V398" s="828"/>
    </row>
    <row r="399" spans="15:22">
      <c r="O399" s="828" t="s">
        <v>73</v>
      </c>
      <c r="P399" s="828">
        <v>103.3</v>
      </c>
      <c r="Q399" s="828">
        <v>-0.5</v>
      </c>
      <c r="R399" s="828">
        <v>136.80000000000001</v>
      </c>
      <c r="S399" s="828">
        <v>13.2</v>
      </c>
      <c r="T399" s="828">
        <v>115.5</v>
      </c>
      <c r="U399" s="828">
        <v>3.9</v>
      </c>
      <c r="V399" s="828"/>
    </row>
    <row r="400" spans="15:22">
      <c r="O400" s="828" t="s">
        <v>278</v>
      </c>
      <c r="P400" s="828">
        <v>103</v>
      </c>
      <c r="Q400" s="828">
        <v>-0.6</v>
      </c>
      <c r="R400" s="828">
        <v>130.6</v>
      </c>
      <c r="S400" s="828">
        <v>-2</v>
      </c>
      <c r="T400" s="828">
        <v>110.1</v>
      </c>
      <c r="U400" s="828">
        <v>-9.5</v>
      </c>
      <c r="V400" s="828"/>
    </row>
    <row r="401" spans="15:22">
      <c r="O401" s="828" t="s">
        <v>279</v>
      </c>
      <c r="P401" s="828">
        <v>102.4</v>
      </c>
      <c r="Q401" s="828">
        <v>-0.7</v>
      </c>
      <c r="R401" s="828">
        <v>131</v>
      </c>
      <c r="S401" s="828">
        <v>-2.9</v>
      </c>
      <c r="T401" s="828">
        <v>109.2</v>
      </c>
      <c r="U401" s="828">
        <v>-10.9</v>
      </c>
      <c r="V401" s="828"/>
    </row>
    <row r="402" spans="15:22">
      <c r="O402" s="828" t="s">
        <v>280</v>
      </c>
      <c r="P402" s="828">
        <v>102.6</v>
      </c>
      <c r="Q402" s="828">
        <v>-0.5</v>
      </c>
      <c r="R402" s="828">
        <v>120.3</v>
      </c>
      <c r="S402" s="828">
        <v>10.9</v>
      </c>
      <c r="T402" s="828">
        <v>99.9</v>
      </c>
      <c r="U402" s="828">
        <v>1.6</v>
      </c>
      <c r="V402" s="828"/>
    </row>
    <row r="403" spans="15:22">
      <c r="O403" s="828" t="s">
        <v>281</v>
      </c>
      <c r="P403" s="828">
        <v>104.7</v>
      </c>
      <c r="Q403" s="828">
        <v>-0.3</v>
      </c>
      <c r="R403" s="828">
        <v>137.69999999999999</v>
      </c>
      <c r="S403" s="828">
        <v>7.7</v>
      </c>
      <c r="T403" s="828">
        <v>113.8</v>
      </c>
      <c r="U403" s="828">
        <v>-1.6</v>
      </c>
      <c r="V403" s="828"/>
    </row>
    <row r="404" spans="15:22">
      <c r="O404" s="828" t="s">
        <v>282</v>
      </c>
      <c r="P404" s="828">
        <v>104.8</v>
      </c>
      <c r="Q404" s="828">
        <v>-0.5</v>
      </c>
      <c r="R404" s="828">
        <v>135.69999999999999</v>
      </c>
      <c r="S404" s="828">
        <v>-2.7</v>
      </c>
      <c r="T404" s="828">
        <v>111.5</v>
      </c>
      <c r="U404" s="828">
        <v>-10.9</v>
      </c>
      <c r="V404" s="828"/>
    </row>
    <row r="405" spans="15:22">
      <c r="O405" s="828" t="s">
        <v>283</v>
      </c>
      <c r="P405" s="828">
        <v>104.8</v>
      </c>
      <c r="Q405" s="828">
        <v>-0.5</v>
      </c>
      <c r="R405" s="828">
        <v>154.1</v>
      </c>
      <c r="S405" s="828">
        <v>8.6</v>
      </c>
      <c r="T405" s="828">
        <v>124.9</v>
      </c>
      <c r="U405" s="828">
        <v>-0.7</v>
      </c>
      <c r="V405" s="828"/>
    </row>
    <row r="406" spans="15:22">
      <c r="O406" s="828" t="s">
        <v>284</v>
      </c>
      <c r="P406" s="828">
        <v>104.4</v>
      </c>
      <c r="Q406" s="828">
        <v>-0.2</v>
      </c>
      <c r="R406" s="828">
        <v>144.69999999999999</v>
      </c>
      <c r="S406" s="828">
        <v>10</v>
      </c>
      <c r="T406" s="828">
        <v>116.6</v>
      </c>
      <c r="U406" s="828">
        <v>0.7</v>
      </c>
      <c r="V406" s="828"/>
    </row>
    <row r="407" spans="15:22">
      <c r="O407" s="828" t="s">
        <v>285</v>
      </c>
      <c r="P407" s="828"/>
      <c r="Q407" s="828"/>
      <c r="R407" s="828"/>
      <c r="S407" s="828"/>
      <c r="T407" s="828"/>
      <c r="U407" s="828"/>
      <c r="V407" s="828"/>
    </row>
    <row r="408" spans="15:22">
      <c r="O408" s="828" t="s">
        <v>288</v>
      </c>
      <c r="P408" s="828"/>
      <c r="Q408" s="828"/>
      <c r="R408" s="828"/>
      <c r="S408" s="828"/>
      <c r="T408" s="828"/>
      <c r="U408" s="828"/>
      <c r="V408" s="828"/>
    </row>
    <row r="409" spans="15:22">
      <c r="O409" s="828" t="s">
        <v>709</v>
      </c>
      <c r="P409" s="828"/>
      <c r="Q409" s="828"/>
      <c r="R409" s="828"/>
      <c r="S409" s="828"/>
      <c r="T409" s="828"/>
      <c r="U409" s="828"/>
      <c r="V409" s="828"/>
    </row>
    <row r="410" spans="15:22">
      <c r="O410" s="828" t="s">
        <v>287</v>
      </c>
      <c r="P410" s="828"/>
      <c r="Q410" s="828"/>
      <c r="R410" s="828"/>
      <c r="S410" s="828"/>
      <c r="T410" s="828"/>
      <c r="U410" s="828"/>
      <c r="V410" s="828"/>
    </row>
    <row r="411" spans="15:22">
      <c r="O411" s="828" t="s">
        <v>786</v>
      </c>
      <c r="P411" s="828"/>
      <c r="Q411" s="828"/>
      <c r="R411" s="828"/>
      <c r="S411" s="828"/>
      <c r="T411" s="828"/>
      <c r="U411" s="828"/>
      <c r="V411" s="828"/>
    </row>
    <row r="412" spans="15:22">
      <c r="O412" s="828"/>
      <c r="P412" s="828"/>
      <c r="Q412" s="828"/>
      <c r="R412" s="828"/>
      <c r="S412" s="828"/>
      <c r="T412" s="828"/>
      <c r="U412" s="828"/>
      <c r="V412" s="828"/>
    </row>
    <row r="413" spans="15:22">
      <c r="O413" s="828" t="s">
        <v>832</v>
      </c>
      <c r="P413" s="828"/>
      <c r="Q413" s="828"/>
      <c r="R413" s="828"/>
      <c r="S413" s="828"/>
      <c r="T413" s="828"/>
      <c r="U413" s="828"/>
      <c r="V413" s="828"/>
    </row>
    <row r="414" spans="15:22">
      <c r="O414" s="828" t="s">
        <v>29</v>
      </c>
      <c r="P414" s="828" t="s">
        <v>662</v>
      </c>
      <c r="Q414" s="828"/>
      <c r="R414" s="828" t="s">
        <v>145</v>
      </c>
      <c r="S414" s="828"/>
      <c r="T414" s="828"/>
      <c r="U414" s="828"/>
      <c r="V414" s="828"/>
    </row>
    <row r="415" spans="15:22">
      <c r="O415" s="828"/>
      <c r="P415" s="828"/>
      <c r="Q415" s="828"/>
      <c r="R415" s="828" t="s">
        <v>270</v>
      </c>
      <c r="S415" s="828"/>
      <c r="T415" s="828" t="s">
        <v>271</v>
      </c>
      <c r="U415" s="828"/>
      <c r="V415" s="828"/>
    </row>
    <row r="416" spans="15:22">
      <c r="O416" s="828"/>
      <c r="P416" s="828" t="s">
        <v>272</v>
      </c>
      <c r="Q416" s="828" t="s">
        <v>708</v>
      </c>
      <c r="R416" s="828" t="s">
        <v>272</v>
      </c>
      <c r="S416" s="828" t="s">
        <v>708</v>
      </c>
      <c r="T416" s="828" t="s">
        <v>272</v>
      </c>
      <c r="U416" s="828" t="s">
        <v>708</v>
      </c>
      <c r="V416" s="828"/>
    </row>
    <row r="417" spans="15:22">
      <c r="O417" s="828"/>
      <c r="P417" s="828" t="s">
        <v>286</v>
      </c>
      <c r="Q417" s="828"/>
      <c r="R417" s="828"/>
      <c r="S417" s="828"/>
      <c r="T417" s="828"/>
      <c r="U417" s="828"/>
      <c r="V417" s="828"/>
    </row>
    <row r="418" spans="15:22">
      <c r="O418" s="828">
        <v>2023</v>
      </c>
      <c r="P418" s="828" t="s">
        <v>166</v>
      </c>
      <c r="Q418" s="828" t="s">
        <v>166</v>
      </c>
      <c r="R418" s="828" t="s">
        <v>166</v>
      </c>
      <c r="S418" s="828" t="s">
        <v>166</v>
      </c>
      <c r="T418" s="828" t="s">
        <v>166</v>
      </c>
      <c r="U418" s="828" t="s">
        <v>166</v>
      </c>
      <c r="V418" s="828"/>
    </row>
    <row r="419" spans="15:22">
      <c r="O419" s="828" t="s">
        <v>274</v>
      </c>
      <c r="P419" s="828">
        <v>104.2</v>
      </c>
      <c r="Q419" s="828">
        <v>1.8</v>
      </c>
      <c r="R419" s="828">
        <v>139.19999999999999</v>
      </c>
      <c r="S419" s="828">
        <v>15.8</v>
      </c>
      <c r="T419" s="828">
        <v>109.6</v>
      </c>
      <c r="U419" s="828">
        <v>4.8</v>
      </c>
      <c r="V419" s="828"/>
    </row>
    <row r="420" spans="15:22">
      <c r="O420" s="828" t="s">
        <v>275</v>
      </c>
      <c r="P420" s="828">
        <v>104.3</v>
      </c>
      <c r="Q420" s="828">
        <v>1.8</v>
      </c>
      <c r="R420" s="828">
        <v>142</v>
      </c>
      <c r="S420" s="828">
        <v>6</v>
      </c>
      <c r="T420" s="828">
        <v>109.8</v>
      </c>
      <c r="U420" s="828">
        <v>-3.7</v>
      </c>
      <c r="V420" s="828"/>
    </row>
    <row r="421" spans="15:22">
      <c r="O421" s="828" t="s">
        <v>276</v>
      </c>
      <c r="P421" s="828">
        <v>104.2</v>
      </c>
      <c r="Q421" s="828">
        <v>1.5</v>
      </c>
      <c r="R421" s="828">
        <v>169.9</v>
      </c>
      <c r="S421" s="828">
        <v>6.1</v>
      </c>
      <c r="T421" s="828">
        <v>131.19999999999999</v>
      </c>
      <c r="U421" s="828">
        <v>-0.4</v>
      </c>
      <c r="V421" s="828"/>
    </row>
    <row r="422" spans="15:22">
      <c r="O422" s="828" t="s">
        <v>277</v>
      </c>
      <c r="P422" s="828">
        <v>104.1</v>
      </c>
      <c r="Q422" s="828">
        <v>1.3</v>
      </c>
      <c r="R422" s="828">
        <v>138.30000000000001</v>
      </c>
      <c r="S422" s="828">
        <v>-4.3</v>
      </c>
      <c r="T422" s="828">
        <v>106.4</v>
      </c>
      <c r="U422" s="828">
        <v>-9.1</v>
      </c>
      <c r="V422" s="828"/>
    </row>
    <row r="423" spans="15:22">
      <c r="O423" s="828" t="s">
        <v>73</v>
      </c>
      <c r="P423" s="828" t="s">
        <v>166</v>
      </c>
      <c r="Q423" s="828" t="s">
        <v>166</v>
      </c>
      <c r="R423" s="828" t="s">
        <v>166</v>
      </c>
      <c r="S423" s="828" t="s">
        <v>166</v>
      </c>
      <c r="T423" s="828" t="s">
        <v>166</v>
      </c>
      <c r="U423" s="828" t="s">
        <v>166</v>
      </c>
      <c r="V423" s="828"/>
    </row>
    <row r="424" spans="15:22">
      <c r="O424" s="828" t="s">
        <v>278</v>
      </c>
      <c r="P424" s="828" t="s">
        <v>166</v>
      </c>
      <c r="Q424" s="828" t="s">
        <v>166</v>
      </c>
      <c r="R424" s="828" t="s">
        <v>166</v>
      </c>
      <c r="S424" s="828" t="s">
        <v>166</v>
      </c>
      <c r="T424" s="828" t="s">
        <v>166</v>
      </c>
      <c r="U424" s="828" t="s">
        <v>166</v>
      </c>
      <c r="V424" s="828"/>
    </row>
    <row r="425" spans="15:22">
      <c r="O425" s="828" t="s">
        <v>279</v>
      </c>
      <c r="P425" s="828" t="s">
        <v>166</v>
      </c>
      <c r="Q425" s="828" t="s">
        <v>166</v>
      </c>
      <c r="R425" s="828" t="s">
        <v>166</v>
      </c>
      <c r="S425" s="828" t="s">
        <v>166</v>
      </c>
      <c r="T425" s="828" t="s">
        <v>166</v>
      </c>
      <c r="U425" s="828" t="s">
        <v>166</v>
      </c>
      <c r="V425" s="828"/>
    </row>
    <row r="426" spans="15:22">
      <c r="O426" s="828" t="s">
        <v>280</v>
      </c>
      <c r="P426" s="828" t="s">
        <v>166</v>
      </c>
      <c r="Q426" s="828" t="s">
        <v>166</v>
      </c>
      <c r="R426" s="828" t="s">
        <v>166</v>
      </c>
      <c r="S426" s="828" t="s">
        <v>166</v>
      </c>
      <c r="T426" s="828" t="s">
        <v>166</v>
      </c>
      <c r="U426" s="828" t="s">
        <v>166</v>
      </c>
      <c r="V426" s="828"/>
    </row>
    <row r="427" spans="15:22">
      <c r="O427" s="828" t="s">
        <v>281</v>
      </c>
      <c r="P427" s="828" t="s">
        <v>166</v>
      </c>
      <c r="Q427" s="828" t="s">
        <v>166</v>
      </c>
      <c r="R427" s="828" t="s">
        <v>166</v>
      </c>
      <c r="S427" s="828" t="s">
        <v>166</v>
      </c>
      <c r="T427" s="828" t="s">
        <v>166</v>
      </c>
      <c r="U427" s="828" t="s">
        <v>166</v>
      </c>
      <c r="V427" s="828"/>
    </row>
    <row r="428" spans="15:22">
      <c r="O428" s="828" t="s">
        <v>282</v>
      </c>
      <c r="P428" s="828" t="s">
        <v>166</v>
      </c>
      <c r="Q428" s="828" t="s">
        <v>166</v>
      </c>
      <c r="R428" s="828" t="s">
        <v>166</v>
      </c>
      <c r="S428" s="828" t="s">
        <v>166</v>
      </c>
      <c r="T428" s="828" t="s">
        <v>166</v>
      </c>
      <c r="U428" s="828" t="s">
        <v>166</v>
      </c>
      <c r="V428" s="828"/>
    </row>
    <row r="429" spans="15:22">
      <c r="O429" s="828" t="s">
        <v>283</v>
      </c>
      <c r="P429" s="828" t="s">
        <v>166</v>
      </c>
      <c r="Q429" s="828" t="s">
        <v>166</v>
      </c>
      <c r="R429" s="828" t="s">
        <v>166</v>
      </c>
      <c r="S429" s="828" t="s">
        <v>166</v>
      </c>
      <c r="T429" s="828" t="s">
        <v>166</v>
      </c>
      <c r="U429" s="828" t="s">
        <v>166</v>
      </c>
      <c r="V429" s="828"/>
    </row>
    <row r="430" spans="15:22">
      <c r="O430" s="828" t="s">
        <v>284</v>
      </c>
      <c r="P430" s="828" t="s">
        <v>166</v>
      </c>
      <c r="Q430" s="828" t="s">
        <v>166</v>
      </c>
      <c r="R430" s="828" t="s">
        <v>166</v>
      </c>
      <c r="S430" s="828" t="s">
        <v>166</v>
      </c>
      <c r="T430" s="828" t="s">
        <v>166</v>
      </c>
      <c r="U430" s="828" t="s">
        <v>166</v>
      </c>
      <c r="V430" s="828"/>
    </row>
    <row r="431" spans="15:22">
      <c r="O431" s="828">
        <v>2022</v>
      </c>
      <c r="P431" s="828">
        <v>103.3</v>
      </c>
      <c r="Q431" s="828">
        <v>1.8</v>
      </c>
      <c r="R431" s="828">
        <v>147.5</v>
      </c>
      <c r="S431" s="828">
        <v>14.9</v>
      </c>
      <c r="T431" s="828">
        <v>119</v>
      </c>
      <c r="U431" s="828">
        <v>0.8</v>
      </c>
      <c r="V431" s="828"/>
    </row>
    <row r="432" spans="15:22">
      <c r="O432" s="828" t="s">
        <v>274</v>
      </c>
      <c r="P432" s="828">
        <v>102.4</v>
      </c>
      <c r="Q432" s="828">
        <v>1.4</v>
      </c>
      <c r="R432" s="828">
        <v>120.2</v>
      </c>
      <c r="S432" s="828">
        <v>19.5</v>
      </c>
      <c r="T432" s="828">
        <v>104.6</v>
      </c>
      <c r="U432" s="828">
        <v>7.7</v>
      </c>
      <c r="V432" s="828"/>
    </row>
    <row r="433" spans="15:22">
      <c r="O433" s="828" t="s">
        <v>275</v>
      </c>
      <c r="P433" s="828">
        <v>102.5</v>
      </c>
      <c r="Q433" s="828">
        <v>2.1</v>
      </c>
      <c r="R433" s="828">
        <v>133.9</v>
      </c>
      <c r="S433" s="828">
        <v>19.8</v>
      </c>
      <c r="T433" s="828">
        <v>114</v>
      </c>
      <c r="U433" s="828">
        <v>6.9</v>
      </c>
      <c r="V433" s="828"/>
    </row>
    <row r="434" spans="15:22">
      <c r="O434" s="828" t="s">
        <v>276</v>
      </c>
      <c r="P434" s="828">
        <v>102.7</v>
      </c>
      <c r="Q434" s="828">
        <v>1.5</v>
      </c>
      <c r="R434" s="828">
        <v>160.1</v>
      </c>
      <c r="S434" s="828">
        <v>13.9</v>
      </c>
      <c r="T434" s="828">
        <v>131.69999999999999</v>
      </c>
      <c r="U434" s="828">
        <v>-1</v>
      </c>
      <c r="V434" s="828"/>
    </row>
    <row r="435" spans="15:22">
      <c r="O435" s="828" t="s">
        <v>277</v>
      </c>
      <c r="P435" s="828">
        <v>102.8</v>
      </c>
      <c r="Q435" s="828">
        <v>1.6</v>
      </c>
      <c r="R435" s="828">
        <v>144.5</v>
      </c>
      <c r="S435" s="828">
        <v>13.1</v>
      </c>
      <c r="T435" s="828">
        <v>117</v>
      </c>
      <c r="U435" s="828">
        <v>-2.2999999999999998</v>
      </c>
      <c r="V435" s="828"/>
    </row>
    <row r="436" spans="15:22">
      <c r="O436" s="828" t="s">
        <v>73</v>
      </c>
      <c r="P436" s="828">
        <v>103</v>
      </c>
      <c r="Q436" s="828">
        <v>1.8</v>
      </c>
      <c r="R436" s="828">
        <v>148.69999999999999</v>
      </c>
      <c r="S436" s="828">
        <v>19.100000000000001</v>
      </c>
      <c r="T436" s="828">
        <v>118.7</v>
      </c>
      <c r="U436" s="828">
        <v>2.5</v>
      </c>
      <c r="V436" s="828"/>
    </row>
    <row r="437" spans="15:22">
      <c r="O437" s="828" t="s">
        <v>278</v>
      </c>
      <c r="P437" s="828">
        <v>103</v>
      </c>
      <c r="Q437" s="828">
        <v>1.8</v>
      </c>
      <c r="R437" s="828">
        <v>150.5</v>
      </c>
      <c r="S437" s="828">
        <v>12.4</v>
      </c>
      <c r="T437" s="828">
        <v>120</v>
      </c>
      <c r="U437" s="828">
        <v>-2.6</v>
      </c>
      <c r="V437" s="828"/>
    </row>
    <row r="438" spans="15:22">
      <c r="O438" s="828" t="s">
        <v>279</v>
      </c>
      <c r="P438" s="828">
        <v>103</v>
      </c>
      <c r="Q438" s="828">
        <v>1.6</v>
      </c>
      <c r="R438" s="828">
        <v>147.69999999999999</v>
      </c>
      <c r="S438" s="828">
        <v>12.2</v>
      </c>
      <c r="T438" s="828">
        <v>117.5</v>
      </c>
      <c r="U438" s="828">
        <v>-2.1</v>
      </c>
      <c r="V438" s="828"/>
    </row>
    <row r="439" spans="15:22">
      <c r="O439" s="828" t="s">
        <v>280</v>
      </c>
      <c r="P439" s="828">
        <v>103.3</v>
      </c>
      <c r="Q439" s="828">
        <v>2.2000000000000002</v>
      </c>
      <c r="R439" s="828">
        <v>145.30000000000001</v>
      </c>
      <c r="S439" s="828">
        <v>17.7</v>
      </c>
      <c r="T439" s="828">
        <v>115.3</v>
      </c>
      <c r="U439" s="828">
        <v>2.1</v>
      </c>
      <c r="V439" s="828"/>
    </row>
    <row r="440" spans="15:22">
      <c r="O440" s="828" t="s">
        <v>281</v>
      </c>
      <c r="P440" s="828">
        <v>104</v>
      </c>
      <c r="Q440" s="828">
        <v>2.1</v>
      </c>
      <c r="R440" s="828">
        <v>152.5</v>
      </c>
      <c r="S440" s="828">
        <v>13.6</v>
      </c>
      <c r="T440" s="828">
        <v>120.7</v>
      </c>
      <c r="U440" s="828">
        <v>-1.3</v>
      </c>
      <c r="V440" s="828"/>
    </row>
    <row r="441" spans="15:22">
      <c r="O441" s="828" t="s">
        <v>282</v>
      </c>
      <c r="P441" s="828">
        <v>104.3</v>
      </c>
      <c r="Q441" s="828">
        <v>2.2000000000000002</v>
      </c>
      <c r="R441" s="828">
        <v>154.5</v>
      </c>
      <c r="S441" s="828">
        <v>11.5</v>
      </c>
      <c r="T441" s="828">
        <v>121.1</v>
      </c>
      <c r="U441" s="828">
        <v>-3</v>
      </c>
      <c r="V441" s="828"/>
    </row>
    <row r="442" spans="15:22">
      <c r="O442" s="828" t="s">
        <v>283</v>
      </c>
      <c r="P442" s="828">
        <v>104.1</v>
      </c>
      <c r="Q442" s="828">
        <v>1.6</v>
      </c>
      <c r="R442" s="828">
        <v>159</v>
      </c>
      <c r="S442" s="828">
        <v>16.7</v>
      </c>
      <c r="T442" s="828">
        <v>125.2</v>
      </c>
      <c r="U442" s="828">
        <v>4.2</v>
      </c>
      <c r="V442" s="828"/>
    </row>
    <row r="443" spans="15:22">
      <c r="O443" s="828" t="s">
        <v>284</v>
      </c>
      <c r="P443" s="828">
        <v>104.1</v>
      </c>
      <c r="Q443" s="828">
        <v>1.8</v>
      </c>
      <c r="R443" s="828">
        <v>153.30000000000001</v>
      </c>
      <c r="S443" s="828">
        <v>12.3</v>
      </c>
      <c r="T443" s="828">
        <v>122.5</v>
      </c>
      <c r="U443" s="828">
        <v>0.5</v>
      </c>
      <c r="V443" s="828"/>
    </row>
    <row r="444" spans="15:22">
      <c r="O444" s="828" t="s">
        <v>285</v>
      </c>
      <c r="P444" s="828"/>
      <c r="Q444" s="828"/>
      <c r="R444" s="828"/>
      <c r="S444" s="828"/>
      <c r="T444" s="828"/>
      <c r="U444" s="828"/>
      <c r="V444" s="828"/>
    </row>
    <row r="445" spans="15:22">
      <c r="O445" s="828" t="s">
        <v>288</v>
      </c>
      <c r="P445" s="828"/>
      <c r="Q445" s="828"/>
      <c r="R445" s="828"/>
      <c r="S445" s="828"/>
      <c r="T445" s="828"/>
      <c r="U445" s="828"/>
      <c r="V445" s="828"/>
    </row>
    <row r="446" spans="15:22">
      <c r="O446" s="828" t="s">
        <v>709</v>
      </c>
      <c r="P446" s="828"/>
      <c r="Q446" s="828"/>
      <c r="R446" s="828"/>
      <c r="S446" s="828"/>
      <c r="T446" s="828"/>
      <c r="U446" s="828"/>
      <c r="V446" s="828"/>
    </row>
    <row r="447" spans="15:22">
      <c r="O447" s="828" t="s">
        <v>289</v>
      </c>
      <c r="P447" s="828"/>
      <c r="Q447" s="828"/>
      <c r="R447" s="828"/>
      <c r="S447" s="828"/>
      <c r="T447" s="828"/>
      <c r="U447" s="828"/>
      <c r="V447" s="828"/>
    </row>
    <row r="448" spans="15:22">
      <c r="O448" s="828" t="s">
        <v>786</v>
      </c>
      <c r="P448" s="828"/>
      <c r="Q448" s="828"/>
      <c r="R448" s="828"/>
      <c r="S448" s="828"/>
      <c r="T448" s="828"/>
      <c r="U448" s="828"/>
      <c r="V448" s="828"/>
    </row>
    <row r="449" spans="15:22">
      <c r="O449" s="828"/>
      <c r="P449" s="828"/>
      <c r="Q449" s="828"/>
      <c r="R449" s="828"/>
      <c r="S449" s="828"/>
      <c r="T449" s="828"/>
      <c r="U449" s="828"/>
      <c r="V449" s="828"/>
    </row>
  </sheetData>
  <hyperlinks>
    <hyperlink ref="I2" r:id="rId1" xr:uid="{00000000-0004-0000-0200-000000000000}"/>
  </hyperlinks>
  <pageMargins left="0.7" right="0.7" top="0.78740157499999996" bottom="0.78740157499999996" header="0.3" footer="0.3"/>
  <pageSetup paperSize="9" scale="46" fitToWidth="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83"/>
  <sheetViews>
    <sheetView zoomScale="85" zoomScaleNormal="85" workbookViewId="0">
      <pane xSplit="1" topLeftCell="B1" activePane="topRight" state="frozen"/>
      <selection activeCell="A18" sqref="A18"/>
      <selection pane="topRight" activeCell="C44" sqref="C44"/>
    </sheetView>
  </sheetViews>
  <sheetFormatPr baseColWidth="10" defaultColWidth="8.81640625" defaultRowHeight="12.5"/>
  <cols>
    <col min="1" max="1" width="11.81640625" style="88" customWidth="1"/>
    <col min="2" max="2" width="11.26953125" style="88" customWidth="1"/>
    <col min="3" max="3" width="16.26953125" style="88" customWidth="1"/>
    <col min="4" max="4" width="15.1796875" style="88" customWidth="1"/>
    <col min="5" max="6" width="16.26953125" style="88" customWidth="1"/>
    <col min="7" max="7" width="15.1796875" style="88" customWidth="1"/>
    <col min="8" max="9" width="16.26953125" style="88" customWidth="1"/>
    <col min="10" max="10" width="15.1796875" style="88" customWidth="1"/>
    <col min="11" max="12" width="16.26953125" style="88" customWidth="1"/>
    <col min="13" max="13" width="15.1796875" style="88" customWidth="1"/>
    <col min="14" max="15" width="16.26953125" style="88" customWidth="1"/>
    <col min="16" max="16" width="15.1796875" style="88" customWidth="1"/>
    <col min="17" max="18" width="16.26953125" style="88" customWidth="1"/>
    <col min="19" max="19" width="15.1796875" style="88" customWidth="1"/>
    <col min="20" max="21" width="16.26953125" style="88" customWidth="1"/>
    <col min="22" max="22" width="15.1796875" style="88" customWidth="1"/>
    <col min="23" max="23" width="16.26953125" style="88" customWidth="1"/>
    <col min="24" max="25" width="8.81640625" style="88" customWidth="1"/>
    <col min="26" max="16384" width="8.81640625" style="88"/>
  </cols>
  <sheetData>
    <row r="1" spans="1:25" ht="76.5" customHeight="1">
      <c r="A1" s="1263" t="s">
        <v>337</v>
      </c>
      <c r="B1" s="1264"/>
      <c r="C1" s="1254"/>
      <c r="D1" s="1264"/>
      <c r="E1" s="1254"/>
      <c r="F1" s="1254"/>
      <c r="G1" s="1264"/>
      <c r="H1" s="1254"/>
      <c r="I1" s="1264"/>
      <c r="J1" s="1264"/>
      <c r="K1" s="1264"/>
      <c r="L1" s="1264"/>
      <c r="M1" s="1264"/>
      <c r="N1" s="1264"/>
      <c r="O1" s="1254"/>
      <c r="P1" s="1264"/>
      <c r="Q1" s="1254"/>
      <c r="R1" s="1254"/>
      <c r="S1" s="1264"/>
      <c r="T1" s="1254"/>
      <c r="U1" s="1254"/>
      <c r="V1" s="1264"/>
      <c r="W1" s="1254"/>
    </row>
    <row r="2" spans="1:25" ht="12.75" customHeight="1">
      <c r="A2" s="1263" t="s">
        <v>338</v>
      </c>
      <c r="B2" s="1264"/>
      <c r="C2" s="1254"/>
      <c r="D2" s="1264"/>
      <c r="E2" s="1254"/>
      <c r="F2" s="1254"/>
      <c r="G2" s="1264"/>
      <c r="H2" s="1254"/>
      <c r="I2" s="1264"/>
      <c r="J2" s="1264"/>
      <c r="K2" s="1264"/>
      <c r="L2" s="1264"/>
      <c r="M2" s="1264"/>
      <c r="N2" s="1264"/>
      <c r="O2" s="1254"/>
      <c r="P2" s="1264"/>
      <c r="Q2" s="1254"/>
      <c r="R2" s="1254"/>
      <c r="S2" s="1264"/>
      <c r="T2" s="1254"/>
      <c r="U2" s="1254"/>
      <c r="V2" s="1264"/>
      <c r="W2" s="1254"/>
    </row>
    <row r="3" spans="1:25" ht="13.5" customHeight="1" thickBot="1">
      <c r="A3" s="1263" t="s">
        <v>339</v>
      </c>
      <c r="B3" s="1264"/>
      <c r="C3" s="1254"/>
      <c r="D3" s="1264"/>
      <c r="E3" s="1254"/>
      <c r="F3" s="1254"/>
      <c r="G3" s="1264"/>
      <c r="H3" s="1254"/>
      <c r="I3" s="1264"/>
      <c r="J3" s="1264"/>
      <c r="K3" s="1264"/>
      <c r="L3" s="1264"/>
      <c r="M3" s="1264"/>
      <c r="N3" s="1264"/>
      <c r="O3" s="1254"/>
      <c r="P3" s="1264"/>
      <c r="Q3" s="1254"/>
      <c r="R3" s="1254"/>
      <c r="S3" s="1264"/>
      <c r="T3" s="1254"/>
      <c r="U3" s="1254"/>
      <c r="V3" s="1264"/>
      <c r="W3" s="1254"/>
    </row>
    <row r="4" spans="1:25" ht="12.75" customHeight="1">
      <c r="A4" s="1265" t="s">
        <v>340</v>
      </c>
      <c r="B4" s="1344"/>
      <c r="C4" s="1347" t="s">
        <v>341</v>
      </c>
      <c r="D4" s="1344"/>
      <c r="E4" s="1344"/>
      <c r="F4" s="1344"/>
      <c r="G4" s="1344"/>
      <c r="H4" s="1344"/>
      <c r="I4" s="1344"/>
      <c r="J4" s="1344"/>
      <c r="K4" s="1344"/>
      <c r="L4" s="1344"/>
      <c r="M4" s="1344"/>
      <c r="N4" s="1344"/>
      <c r="O4" s="1344"/>
      <c r="P4" s="1344"/>
      <c r="Q4" s="1344"/>
      <c r="R4" s="1344"/>
      <c r="S4" s="1344"/>
      <c r="T4" s="1344"/>
      <c r="U4" s="1344"/>
      <c r="V4" s="1344"/>
      <c r="W4" s="1348"/>
    </row>
    <row r="5" spans="1:25" ht="38.25" customHeight="1">
      <c r="A5" s="1345"/>
      <c r="B5" s="1342"/>
      <c r="C5" s="1341" t="s">
        <v>12</v>
      </c>
      <c r="D5" s="1342"/>
      <c r="E5" s="1342"/>
      <c r="F5" s="1341" t="s">
        <v>342</v>
      </c>
      <c r="G5" s="1342"/>
      <c r="H5" s="1342"/>
      <c r="I5" s="1341" t="s">
        <v>343</v>
      </c>
      <c r="J5" s="1342"/>
      <c r="K5" s="1342"/>
      <c r="L5" s="1341" t="s">
        <v>344</v>
      </c>
      <c r="M5" s="1342"/>
      <c r="N5" s="1342"/>
      <c r="O5" s="1341" t="s">
        <v>208</v>
      </c>
      <c r="P5" s="1342"/>
      <c r="Q5" s="1342"/>
      <c r="R5" s="1341" t="s">
        <v>345</v>
      </c>
      <c r="S5" s="1342"/>
      <c r="T5" s="1342"/>
      <c r="U5" s="1341" t="s">
        <v>209</v>
      </c>
      <c r="V5" s="1342"/>
      <c r="W5" s="1343"/>
    </row>
    <row r="6" spans="1:25" ht="25.5" customHeight="1">
      <c r="A6" s="1345"/>
      <c r="B6" s="1342"/>
      <c r="C6" s="127" t="s">
        <v>7</v>
      </c>
      <c r="D6" s="127" t="s">
        <v>346</v>
      </c>
      <c r="E6" s="127" t="s">
        <v>347</v>
      </c>
      <c r="F6" s="127" t="s">
        <v>7</v>
      </c>
      <c r="G6" s="127" t="s">
        <v>346</v>
      </c>
      <c r="H6" s="127" t="s">
        <v>347</v>
      </c>
      <c r="I6" s="127" t="s">
        <v>7</v>
      </c>
      <c r="J6" s="127" t="s">
        <v>346</v>
      </c>
      <c r="K6" s="127" t="s">
        <v>347</v>
      </c>
      <c r="L6" s="127" t="s">
        <v>7</v>
      </c>
      <c r="M6" s="127" t="s">
        <v>346</v>
      </c>
      <c r="N6" s="127" t="s">
        <v>347</v>
      </c>
      <c r="O6" s="127" t="s">
        <v>7</v>
      </c>
      <c r="P6" s="127" t="s">
        <v>346</v>
      </c>
      <c r="Q6" s="127" t="s">
        <v>347</v>
      </c>
      <c r="R6" s="127" t="s">
        <v>7</v>
      </c>
      <c r="S6" s="127" t="s">
        <v>346</v>
      </c>
      <c r="T6" s="127" t="s">
        <v>347</v>
      </c>
      <c r="U6" s="127" t="s">
        <v>7</v>
      </c>
      <c r="V6" s="127" t="s">
        <v>346</v>
      </c>
      <c r="W6" s="128" t="s">
        <v>347</v>
      </c>
    </row>
    <row r="7" spans="1:25" ht="13" thickBot="1">
      <c r="A7" s="1266"/>
      <c r="B7" s="1346"/>
      <c r="C7" s="125" t="s">
        <v>267</v>
      </c>
      <c r="D7" s="125" t="s">
        <v>348</v>
      </c>
      <c r="E7" s="125" t="s">
        <v>267</v>
      </c>
      <c r="F7" s="125" t="s">
        <v>267</v>
      </c>
      <c r="G7" s="125" t="s">
        <v>348</v>
      </c>
      <c r="H7" s="125" t="s">
        <v>267</v>
      </c>
      <c r="I7" s="125" t="s">
        <v>267</v>
      </c>
      <c r="J7" s="125" t="s">
        <v>348</v>
      </c>
      <c r="K7" s="125" t="s">
        <v>267</v>
      </c>
      <c r="L7" s="125" t="s">
        <v>267</v>
      </c>
      <c r="M7" s="125" t="s">
        <v>348</v>
      </c>
      <c r="N7" s="125" t="s">
        <v>267</v>
      </c>
      <c r="O7" s="125" t="s">
        <v>267</v>
      </c>
      <c r="P7" s="125" t="s">
        <v>348</v>
      </c>
      <c r="Q7" s="125" t="s">
        <v>267</v>
      </c>
      <c r="R7" s="125" t="s">
        <v>267</v>
      </c>
      <c r="S7" s="125" t="s">
        <v>348</v>
      </c>
      <c r="T7" s="125" t="s">
        <v>267</v>
      </c>
      <c r="U7" s="125" t="s">
        <v>267</v>
      </c>
      <c r="V7" s="125" t="s">
        <v>348</v>
      </c>
      <c r="W7" s="126" t="s">
        <v>267</v>
      </c>
      <c r="Y7" s="88" t="s">
        <v>441</v>
      </c>
    </row>
    <row r="8" spans="1:25" ht="28.75" customHeight="1">
      <c r="A8" s="1305" t="s">
        <v>8</v>
      </c>
      <c r="B8" s="1353"/>
      <c r="C8" s="1254"/>
      <c r="D8" s="1353"/>
      <c r="E8" s="1254"/>
      <c r="F8" s="1254"/>
      <c r="G8" s="1353"/>
      <c r="H8" s="1254"/>
      <c r="I8" s="1353"/>
      <c r="J8" s="1353"/>
      <c r="K8" s="1353"/>
      <c r="L8" s="1353"/>
      <c r="M8" s="1353"/>
      <c r="N8" s="1353"/>
      <c r="O8" s="1254"/>
      <c r="P8" s="1353"/>
      <c r="Q8" s="1254"/>
      <c r="R8" s="1254"/>
      <c r="S8" s="1353"/>
      <c r="T8" s="1254"/>
      <c r="U8" s="1254"/>
      <c r="V8" s="1353"/>
      <c r="W8" s="1254"/>
    </row>
    <row r="9" spans="1:25">
      <c r="A9" s="910" t="s">
        <v>707</v>
      </c>
      <c r="B9" s="913" t="s">
        <v>69</v>
      </c>
      <c r="C9" s="911">
        <v>1786144</v>
      </c>
      <c r="D9" s="911">
        <v>10539</v>
      </c>
      <c r="E9" s="911">
        <v>1384098</v>
      </c>
      <c r="F9" s="911">
        <v>1626634</v>
      </c>
      <c r="G9" s="911">
        <v>8103</v>
      </c>
      <c r="H9" s="911">
        <v>1298689</v>
      </c>
      <c r="I9" s="911">
        <v>341239</v>
      </c>
      <c r="J9" s="911">
        <v>1865</v>
      </c>
      <c r="K9" s="911">
        <v>252220</v>
      </c>
      <c r="L9" s="911">
        <v>53207</v>
      </c>
      <c r="M9" s="911">
        <v>391</v>
      </c>
      <c r="N9" s="911">
        <v>48343</v>
      </c>
      <c r="O9" s="911">
        <v>890951</v>
      </c>
      <c r="P9" s="911">
        <v>4666</v>
      </c>
      <c r="Q9" s="911">
        <v>524599</v>
      </c>
      <c r="R9" s="911">
        <v>1393218</v>
      </c>
      <c r="S9" s="911">
        <v>8080</v>
      </c>
      <c r="T9" s="911">
        <v>859846</v>
      </c>
      <c r="U9" s="911">
        <v>867440</v>
      </c>
      <c r="V9" s="911">
        <v>4512</v>
      </c>
      <c r="W9" s="911">
        <v>571894</v>
      </c>
      <c r="Y9" s="88">
        <f t="shared" ref="Y9:Y39" si="0">SUM(C9,F9,I9,L9,O9,R9,U9)</f>
        <v>6958833</v>
      </c>
    </row>
    <row r="10" spans="1:25" ht="13">
      <c r="A10" s="909"/>
      <c r="B10" s="913" t="s">
        <v>70</v>
      </c>
      <c r="C10" s="911">
        <v>1918845</v>
      </c>
      <c r="D10" s="911">
        <v>12189</v>
      </c>
      <c r="E10" s="911">
        <v>1706034</v>
      </c>
      <c r="F10" s="911">
        <v>1956893</v>
      </c>
      <c r="G10" s="911">
        <v>9022</v>
      </c>
      <c r="H10" s="911">
        <v>1651901</v>
      </c>
      <c r="I10" s="911">
        <v>342467</v>
      </c>
      <c r="J10" s="911">
        <v>2138</v>
      </c>
      <c r="K10" s="911">
        <v>338053</v>
      </c>
      <c r="L10" s="911">
        <v>59968</v>
      </c>
      <c r="M10" s="911">
        <v>555</v>
      </c>
      <c r="N10" s="911">
        <v>74957</v>
      </c>
      <c r="O10" s="911">
        <v>1108316</v>
      </c>
      <c r="P10" s="911">
        <v>5804</v>
      </c>
      <c r="Q10" s="911">
        <v>658512</v>
      </c>
      <c r="R10" s="911">
        <v>1443379</v>
      </c>
      <c r="S10" s="911">
        <v>9229</v>
      </c>
      <c r="T10" s="911">
        <v>1059371</v>
      </c>
      <c r="U10" s="911">
        <v>865281</v>
      </c>
      <c r="V10" s="911">
        <v>5455</v>
      </c>
      <c r="W10" s="911">
        <v>674100</v>
      </c>
      <c r="Y10" s="88">
        <f t="shared" si="0"/>
        <v>7695149</v>
      </c>
    </row>
    <row r="11" spans="1:25" ht="13">
      <c r="A11" s="909"/>
      <c r="B11" s="913" t="s">
        <v>71</v>
      </c>
      <c r="C11" s="911">
        <v>2439324</v>
      </c>
      <c r="D11" s="911">
        <v>14887</v>
      </c>
      <c r="E11" s="911">
        <v>2447547</v>
      </c>
      <c r="F11" s="911">
        <v>2580307</v>
      </c>
      <c r="G11" s="911">
        <v>10904</v>
      </c>
      <c r="H11" s="911">
        <v>2039031</v>
      </c>
      <c r="I11" s="911">
        <v>589950</v>
      </c>
      <c r="J11" s="911">
        <v>2757</v>
      </c>
      <c r="K11" s="911">
        <v>446023</v>
      </c>
      <c r="L11" s="911">
        <v>89373</v>
      </c>
      <c r="M11" s="911">
        <v>554</v>
      </c>
      <c r="N11" s="911">
        <v>95579</v>
      </c>
      <c r="O11" s="911">
        <v>1597145</v>
      </c>
      <c r="P11" s="911">
        <v>8833</v>
      </c>
      <c r="Q11" s="911">
        <v>1096005</v>
      </c>
      <c r="R11" s="911">
        <v>2029597</v>
      </c>
      <c r="S11" s="911">
        <v>11959</v>
      </c>
      <c r="T11" s="911">
        <v>1458091</v>
      </c>
      <c r="U11" s="911">
        <v>1312003</v>
      </c>
      <c r="V11" s="911">
        <v>7803</v>
      </c>
      <c r="W11" s="911">
        <v>976531</v>
      </c>
      <c r="Y11" s="88">
        <f t="shared" si="0"/>
        <v>10637699</v>
      </c>
    </row>
    <row r="12" spans="1:25" ht="13">
      <c r="A12" s="909"/>
      <c r="B12" s="913" t="s">
        <v>72</v>
      </c>
      <c r="C12" s="911">
        <v>1909514</v>
      </c>
      <c r="D12" s="911">
        <v>13469</v>
      </c>
      <c r="E12" s="911">
        <v>2189839</v>
      </c>
      <c r="F12" s="911">
        <v>1715211</v>
      </c>
      <c r="G12" s="911">
        <v>9578</v>
      </c>
      <c r="H12" s="911">
        <v>1951530</v>
      </c>
      <c r="I12" s="911">
        <v>406654</v>
      </c>
      <c r="J12" s="911">
        <v>2424</v>
      </c>
      <c r="K12" s="911">
        <v>419956</v>
      </c>
      <c r="L12" s="911">
        <v>67122</v>
      </c>
      <c r="M12" s="911">
        <v>447</v>
      </c>
      <c r="N12" s="911">
        <v>69433</v>
      </c>
      <c r="O12" s="911">
        <v>1330115</v>
      </c>
      <c r="P12" s="911">
        <v>8461</v>
      </c>
      <c r="Q12" s="911">
        <v>1169725</v>
      </c>
      <c r="R12" s="911">
        <v>1377776</v>
      </c>
      <c r="S12" s="911">
        <v>10795</v>
      </c>
      <c r="T12" s="911">
        <v>1426367</v>
      </c>
      <c r="U12" s="911">
        <v>1138248</v>
      </c>
      <c r="V12" s="911">
        <v>6884</v>
      </c>
      <c r="W12" s="911">
        <v>938075</v>
      </c>
      <c r="Y12" s="88">
        <f t="shared" si="0"/>
        <v>7944640</v>
      </c>
    </row>
    <row r="13" spans="1:25" ht="13">
      <c r="A13" s="909"/>
      <c r="B13" s="913" t="s">
        <v>73</v>
      </c>
      <c r="C13" s="911">
        <v>2021913</v>
      </c>
      <c r="D13" s="911">
        <v>14686</v>
      </c>
      <c r="E13" s="911">
        <v>2396993</v>
      </c>
      <c r="F13" s="911">
        <v>2084623</v>
      </c>
      <c r="G13" s="911">
        <v>10457</v>
      </c>
      <c r="H13" s="911">
        <v>2169254</v>
      </c>
      <c r="I13" s="911">
        <v>509478</v>
      </c>
      <c r="J13" s="911">
        <v>2681</v>
      </c>
      <c r="K13" s="911">
        <v>478241</v>
      </c>
      <c r="L13" s="911">
        <v>78461</v>
      </c>
      <c r="M13" s="911">
        <v>500</v>
      </c>
      <c r="N13" s="911">
        <v>66682</v>
      </c>
      <c r="O13" s="911">
        <v>1557177</v>
      </c>
      <c r="P13" s="911">
        <v>9529</v>
      </c>
      <c r="Q13" s="911">
        <v>1380103</v>
      </c>
      <c r="R13" s="911">
        <v>1530384</v>
      </c>
      <c r="S13" s="911">
        <v>11837</v>
      </c>
      <c r="T13" s="911">
        <v>1654842</v>
      </c>
      <c r="U13" s="911">
        <v>1132888</v>
      </c>
      <c r="V13" s="911">
        <v>7547</v>
      </c>
      <c r="W13" s="911">
        <v>1048046</v>
      </c>
      <c r="Y13" s="88">
        <f t="shared" si="0"/>
        <v>8914924</v>
      </c>
    </row>
    <row r="14" spans="1:25" ht="13">
      <c r="A14" s="909"/>
      <c r="B14" s="913" t="s">
        <v>74</v>
      </c>
      <c r="C14" s="911">
        <v>1932016</v>
      </c>
      <c r="D14" s="911">
        <v>14346</v>
      </c>
      <c r="E14" s="911">
        <v>2462182</v>
      </c>
      <c r="F14" s="911">
        <v>1883022</v>
      </c>
      <c r="G14" s="911">
        <v>10123</v>
      </c>
      <c r="H14" s="911">
        <v>2198583</v>
      </c>
      <c r="I14" s="911">
        <v>509506</v>
      </c>
      <c r="J14" s="911">
        <v>2549</v>
      </c>
      <c r="K14" s="911">
        <v>507483</v>
      </c>
      <c r="L14" s="911">
        <v>70887</v>
      </c>
      <c r="M14" s="911">
        <v>521</v>
      </c>
      <c r="N14" s="911">
        <v>74498</v>
      </c>
      <c r="O14" s="911">
        <v>1493364</v>
      </c>
      <c r="P14" s="911">
        <v>9394</v>
      </c>
      <c r="Q14" s="911">
        <v>1461776</v>
      </c>
      <c r="R14" s="911">
        <v>1749056</v>
      </c>
      <c r="S14" s="911">
        <v>11593</v>
      </c>
      <c r="T14" s="911">
        <v>1700843</v>
      </c>
      <c r="U14" s="911">
        <v>977997</v>
      </c>
      <c r="V14" s="911">
        <v>7268</v>
      </c>
      <c r="W14" s="911">
        <v>1075882</v>
      </c>
      <c r="Y14" s="88">
        <f t="shared" si="0"/>
        <v>8615848</v>
      </c>
    </row>
    <row r="15" spans="1:25" ht="13">
      <c r="A15" s="909"/>
      <c r="B15" s="913" t="s">
        <v>75</v>
      </c>
      <c r="C15" s="911">
        <v>1825340</v>
      </c>
      <c r="D15" s="911">
        <v>13955</v>
      </c>
      <c r="E15" s="911">
        <v>2454747</v>
      </c>
      <c r="F15" s="911">
        <v>2118884</v>
      </c>
      <c r="G15" s="911">
        <v>9703</v>
      </c>
      <c r="H15" s="911">
        <v>2271925</v>
      </c>
      <c r="I15" s="911">
        <v>602096</v>
      </c>
      <c r="J15" s="911">
        <v>2514</v>
      </c>
      <c r="K15" s="911">
        <v>486169</v>
      </c>
      <c r="L15" s="911">
        <v>77239</v>
      </c>
      <c r="M15" s="911">
        <v>508</v>
      </c>
      <c r="N15" s="911">
        <v>73113</v>
      </c>
      <c r="O15" s="911">
        <v>1354845</v>
      </c>
      <c r="P15" s="911">
        <v>8987</v>
      </c>
      <c r="Q15" s="911">
        <v>1525278</v>
      </c>
      <c r="R15" s="911">
        <v>1670753</v>
      </c>
      <c r="S15" s="911">
        <v>11047</v>
      </c>
      <c r="T15" s="911">
        <v>1733775</v>
      </c>
      <c r="U15" s="911">
        <v>1023947</v>
      </c>
      <c r="V15" s="911">
        <v>7064</v>
      </c>
      <c r="W15" s="911">
        <v>1139926</v>
      </c>
      <c r="Y15" s="88">
        <f t="shared" si="0"/>
        <v>8673104</v>
      </c>
    </row>
    <row r="16" spans="1:25" ht="13">
      <c r="A16" s="909"/>
      <c r="B16" s="913" t="s">
        <v>76</v>
      </c>
      <c r="C16" s="911">
        <v>1599299</v>
      </c>
      <c r="D16" s="911">
        <v>13138</v>
      </c>
      <c r="E16" s="911">
        <v>2275926</v>
      </c>
      <c r="F16" s="911">
        <v>1805405</v>
      </c>
      <c r="G16" s="911">
        <v>9978</v>
      </c>
      <c r="H16" s="911">
        <v>2247930</v>
      </c>
      <c r="I16" s="911">
        <v>536220</v>
      </c>
      <c r="J16" s="911">
        <v>2596</v>
      </c>
      <c r="K16" s="911">
        <v>498052</v>
      </c>
      <c r="L16" s="911">
        <v>61144</v>
      </c>
      <c r="M16" s="911">
        <v>517</v>
      </c>
      <c r="N16" s="911">
        <v>77872</v>
      </c>
      <c r="O16" s="911">
        <v>1340923</v>
      </c>
      <c r="P16" s="911">
        <v>9164</v>
      </c>
      <c r="Q16" s="911">
        <v>1573701</v>
      </c>
      <c r="R16" s="911">
        <v>1459794</v>
      </c>
      <c r="S16" s="911">
        <v>11407</v>
      </c>
      <c r="T16" s="911">
        <v>1719299</v>
      </c>
      <c r="U16" s="911">
        <v>1085808</v>
      </c>
      <c r="V16" s="911">
        <v>6994</v>
      </c>
      <c r="W16" s="911">
        <v>1127651</v>
      </c>
      <c r="Y16" s="88">
        <f t="shared" si="0"/>
        <v>7888593</v>
      </c>
    </row>
    <row r="17" spans="1:25" ht="13">
      <c r="A17" s="909"/>
      <c r="B17" s="913" t="s">
        <v>177</v>
      </c>
      <c r="C17" s="911">
        <v>1783919</v>
      </c>
      <c r="D17" s="911">
        <v>14723</v>
      </c>
      <c r="E17" s="911">
        <v>2542951</v>
      </c>
      <c r="F17" s="911">
        <v>1927825</v>
      </c>
      <c r="G17" s="911">
        <v>10304</v>
      </c>
      <c r="H17" s="911">
        <v>2326012</v>
      </c>
      <c r="I17" s="911">
        <v>484436</v>
      </c>
      <c r="J17" s="911">
        <v>2674</v>
      </c>
      <c r="K17" s="911">
        <v>500773</v>
      </c>
      <c r="L17" s="911">
        <v>81396</v>
      </c>
      <c r="M17" s="911">
        <v>530</v>
      </c>
      <c r="N17" s="911">
        <v>77736</v>
      </c>
      <c r="O17" s="911">
        <v>1322364</v>
      </c>
      <c r="P17" s="911">
        <v>9830</v>
      </c>
      <c r="Q17" s="911">
        <v>1603257</v>
      </c>
      <c r="R17" s="911">
        <v>1527531</v>
      </c>
      <c r="S17" s="911">
        <v>12185</v>
      </c>
      <c r="T17" s="911">
        <v>1831201</v>
      </c>
      <c r="U17" s="911">
        <v>1070014</v>
      </c>
      <c r="V17" s="911">
        <v>7520</v>
      </c>
      <c r="W17" s="911">
        <v>1149103</v>
      </c>
      <c r="Y17" s="88">
        <f t="shared" si="0"/>
        <v>8197485</v>
      </c>
    </row>
    <row r="18" spans="1:25" ht="13">
      <c r="A18" s="909"/>
      <c r="B18" s="913" t="s">
        <v>252</v>
      </c>
      <c r="C18" s="911">
        <v>1572347</v>
      </c>
      <c r="D18" s="911">
        <v>13690</v>
      </c>
      <c r="E18" s="911">
        <v>2388671</v>
      </c>
      <c r="F18" s="911">
        <v>1650673</v>
      </c>
      <c r="G18" s="911">
        <v>9595</v>
      </c>
      <c r="H18" s="911">
        <v>2274577</v>
      </c>
      <c r="I18" s="911">
        <v>431160</v>
      </c>
      <c r="J18" s="911">
        <v>2582</v>
      </c>
      <c r="K18" s="911">
        <v>506925</v>
      </c>
      <c r="L18" s="911">
        <v>56273</v>
      </c>
      <c r="M18" s="911">
        <v>527</v>
      </c>
      <c r="N18" s="911">
        <v>83077</v>
      </c>
      <c r="O18" s="911">
        <v>1174006</v>
      </c>
      <c r="P18" s="911">
        <v>9127</v>
      </c>
      <c r="Q18" s="911">
        <v>1660831</v>
      </c>
      <c r="R18" s="911">
        <v>1758809</v>
      </c>
      <c r="S18" s="911">
        <v>11300</v>
      </c>
      <c r="T18" s="911">
        <v>1886205</v>
      </c>
      <c r="U18" s="911">
        <v>1069590</v>
      </c>
      <c r="V18" s="911">
        <v>7063</v>
      </c>
      <c r="W18" s="911">
        <v>1188309</v>
      </c>
      <c r="Y18" s="88">
        <f t="shared" si="0"/>
        <v>7712858</v>
      </c>
    </row>
    <row r="19" spans="1:25" ht="13">
      <c r="A19" s="909"/>
      <c r="B19" s="913" t="s">
        <v>253</v>
      </c>
      <c r="C19" s="911">
        <v>1434292</v>
      </c>
      <c r="D19" s="911">
        <v>14661</v>
      </c>
      <c r="E19" s="911">
        <v>2710266</v>
      </c>
      <c r="F19" s="911">
        <v>1586304</v>
      </c>
      <c r="G19" s="911">
        <v>10472</v>
      </c>
      <c r="H19" s="911">
        <v>2706164</v>
      </c>
      <c r="I19" s="911">
        <v>479491</v>
      </c>
      <c r="J19" s="911">
        <v>2703</v>
      </c>
      <c r="K19" s="911">
        <v>573324</v>
      </c>
      <c r="L19" s="911">
        <v>107223</v>
      </c>
      <c r="M19" s="911">
        <v>512</v>
      </c>
      <c r="N19" s="911">
        <v>78527</v>
      </c>
      <c r="O19" s="911">
        <v>1106352</v>
      </c>
      <c r="P19" s="911">
        <v>9904</v>
      </c>
      <c r="Q19" s="911">
        <v>1847465</v>
      </c>
      <c r="R19" s="911">
        <v>1633865</v>
      </c>
      <c r="S19" s="911">
        <v>12317</v>
      </c>
      <c r="T19" s="911">
        <v>2305213</v>
      </c>
      <c r="U19" s="911">
        <v>1036909</v>
      </c>
      <c r="V19" s="911">
        <v>7660</v>
      </c>
      <c r="W19" s="911">
        <v>1411267</v>
      </c>
      <c r="Y19" s="88">
        <f t="shared" si="0"/>
        <v>7384436</v>
      </c>
    </row>
    <row r="20" spans="1:25" ht="13">
      <c r="A20" s="909"/>
      <c r="B20" s="913" t="s">
        <v>254</v>
      </c>
      <c r="C20" s="911">
        <v>1731615</v>
      </c>
      <c r="D20" s="911">
        <v>9753</v>
      </c>
      <c r="E20" s="911">
        <v>3015085</v>
      </c>
      <c r="F20" s="911">
        <v>2144851</v>
      </c>
      <c r="G20" s="911">
        <v>7474</v>
      </c>
      <c r="H20" s="911">
        <v>2648686</v>
      </c>
      <c r="I20" s="911">
        <v>525626</v>
      </c>
      <c r="J20" s="911">
        <v>1802</v>
      </c>
      <c r="K20" s="911">
        <v>575727</v>
      </c>
      <c r="L20" s="911">
        <v>71830</v>
      </c>
      <c r="M20" s="911">
        <v>371</v>
      </c>
      <c r="N20" s="911">
        <v>97732</v>
      </c>
      <c r="O20" s="911">
        <v>877896</v>
      </c>
      <c r="P20" s="911">
        <v>5652</v>
      </c>
      <c r="Q20" s="911">
        <v>1369918</v>
      </c>
      <c r="R20" s="911">
        <v>1890653</v>
      </c>
      <c r="S20" s="911">
        <v>8081</v>
      </c>
      <c r="T20" s="911">
        <v>2315837</v>
      </c>
      <c r="U20" s="911">
        <v>1251252</v>
      </c>
      <c r="V20" s="911">
        <v>4830</v>
      </c>
      <c r="W20" s="911">
        <v>1429495</v>
      </c>
      <c r="Y20" s="88">
        <f t="shared" si="0"/>
        <v>8493723</v>
      </c>
    </row>
    <row r="21" spans="1:25">
      <c r="A21" s="910" t="s">
        <v>803</v>
      </c>
      <c r="B21" s="913" t="s">
        <v>69</v>
      </c>
      <c r="C21" s="911">
        <v>1389581</v>
      </c>
      <c r="D21" s="911">
        <v>10446</v>
      </c>
      <c r="E21" s="911">
        <v>1402584</v>
      </c>
      <c r="F21" s="911">
        <v>1602643</v>
      </c>
      <c r="G21" s="911">
        <v>8344</v>
      </c>
      <c r="H21" s="911">
        <v>1411076</v>
      </c>
      <c r="I21" s="911">
        <v>324088</v>
      </c>
      <c r="J21" s="911">
        <v>1881</v>
      </c>
      <c r="K21" s="911">
        <v>303820</v>
      </c>
      <c r="L21" s="911">
        <v>49103</v>
      </c>
      <c r="M21" s="911">
        <v>420</v>
      </c>
      <c r="N21" s="911">
        <v>48707</v>
      </c>
      <c r="O21" s="911">
        <v>804176</v>
      </c>
      <c r="P21" s="911">
        <v>4630</v>
      </c>
      <c r="Q21" s="911">
        <v>501601</v>
      </c>
      <c r="R21" s="911">
        <v>1422426</v>
      </c>
      <c r="S21" s="911">
        <v>8654</v>
      </c>
      <c r="T21" s="911">
        <v>986587</v>
      </c>
      <c r="U21" s="911">
        <v>986489</v>
      </c>
      <c r="V21" s="911">
        <v>4482</v>
      </c>
      <c r="W21" s="911">
        <v>571440</v>
      </c>
      <c r="Y21" s="88">
        <f t="shared" si="0"/>
        <v>6578506</v>
      </c>
    </row>
    <row r="22" spans="1:25" ht="13">
      <c r="A22" s="909"/>
      <c r="B22" s="913" t="s">
        <v>70</v>
      </c>
      <c r="C22" s="911">
        <v>1379352</v>
      </c>
      <c r="D22" s="911">
        <v>11673</v>
      </c>
      <c r="E22" s="911">
        <v>1749772</v>
      </c>
      <c r="F22" s="911">
        <v>1624459</v>
      </c>
      <c r="G22" s="911">
        <v>9183</v>
      </c>
      <c r="H22" s="911">
        <v>1769705</v>
      </c>
      <c r="I22" s="911">
        <v>375103</v>
      </c>
      <c r="J22" s="911">
        <v>2236</v>
      </c>
      <c r="K22" s="911">
        <v>380862</v>
      </c>
      <c r="L22" s="911">
        <v>53711</v>
      </c>
      <c r="M22" s="911">
        <v>410</v>
      </c>
      <c r="N22" s="911">
        <v>53556</v>
      </c>
      <c r="O22" s="911">
        <v>1219824</v>
      </c>
      <c r="P22" s="911">
        <v>5790</v>
      </c>
      <c r="Q22" s="911">
        <v>722758</v>
      </c>
      <c r="R22" s="911">
        <v>1790034</v>
      </c>
      <c r="S22" s="911">
        <v>9841</v>
      </c>
      <c r="T22" s="911">
        <v>1192295</v>
      </c>
      <c r="U22" s="911">
        <v>992139</v>
      </c>
      <c r="V22" s="911">
        <v>5567</v>
      </c>
      <c r="W22" s="911">
        <v>734621</v>
      </c>
      <c r="Y22" s="88">
        <f t="shared" si="0"/>
        <v>7434622</v>
      </c>
    </row>
    <row r="23" spans="1:25" ht="13">
      <c r="A23" s="909"/>
      <c r="B23" s="913" t="s">
        <v>71</v>
      </c>
      <c r="C23" s="911">
        <v>1725043</v>
      </c>
      <c r="D23" s="911">
        <v>14175</v>
      </c>
      <c r="E23" s="911">
        <v>2317449</v>
      </c>
      <c r="F23" s="911">
        <v>2527646</v>
      </c>
      <c r="G23" s="911">
        <v>10577</v>
      </c>
      <c r="H23" s="911">
        <v>2233950</v>
      </c>
      <c r="I23" s="911">
        <v>549407</v>
      </c>
      <c r="J23" s="911">
        <v>2751</v>
      </c>
      <c r="K23" s="911">
        <v>495637</v>
      </c>
      <c r="L23" s="911">
        <v>106448</v>
      </c>
      <c r="M23" s="911">
        <v>516</v>
      </c>
      <c r="N23" s="911">
        <v>77003</v>
      </c>
      <c r="O23" s="911">
        <v>1694209</v>
      </c>
      <c r="P23" s="911">
        <v>8178</v>
      </c>
      <c r="Q23" s="911">
        <v>1116385</v>
      </c>
      <c r="R23" s="911">
        <v>2074561</v>
      </c>
      <c r="S23" s="911">
        <v>12410</v>
      </c>
      <c r="T23" s="911">
        <v>1792563</v>
      </c>
      <c r="U23" s="911">
        <v>1116213</v>
      </c>
      <c r="V23" s="911">
        <v>7163</v>
      </c>
      <c r="W23" s="911">
        <v>1011792</v>
      </c>
      <c r="Y23" s="88">
        <f t="shared" si="0"/>
        <v>9793527</v>
      </c>
    </row>
    <row r="24" spans="1:25" ht="13">
      <c r="A24" s="909"/>
      <c r="B24" s="913" t="s">
        <v>72</v>
      </c>
      <c r="C24" s="911">
        <v>1525419</v>
      </c>
      <c r="D24" s="911">
        <v>12852</v>
      </c>
      <c r="E24" s="911">
        <v>2048554</v>
      </c>
      <c r="F24" s="911">
        <v>1652541</v>
      </c>
      <c r="G24" s="911">
        <v>9167</v>
      </c>
      <c r="H24" s="911">
        <v>1944595</v>
      </c>
      <c r="I24" s="911">
        <v>506571</v>
      </c>
      <c r="J24" s="911">
        <v>2436</v>
      </c>
      <c r="K24" s="911">
        <v>472960</v>
      </c>
      <c r="L24" s="911">
        <v>61965</v>
      </c>
      <c r="M24" s="911">
        <v>452</v>
      </c>
      <c r="N24" s="911">
        <v>77379</v>
      </c>
      <c r="O24" s="911">
        <v>1382471</v>
      </c>
      <c r="P24" s="911">
        <v>8310</v>
      </c>
      <c r="Q24" s="911">
        <v>1242220</v>
      </c>
      <c r="R24" s="911">
        <v>1848445</v>
      </c>
      <c r="S24" s="911">
        <v>11392</v>
      </c>
      <c r="T24" s="911">
        <v>1609940</v>
      </c>
      <c r="U24" s="911">
        <v>1063574</v>
      </c>
      <c r="V24" s="911">
        <v>6676</v>
      </c>
      <c r="W24" s="911">
        <v>987457</v>
      </c>
      <c r="Y24" s="88">
        <f t="shared" si="0"/>
        <v>8040986</v>
      </c>
    </row>
    <row r="25" spans="1:25" ht="13">
      <c r="A25" s="909"/>
      <c r="B25" s="913" t="s">
        <v>73</v>
      </c>
      <c r="C25" s="911">
        <v>1681216</v>
      </c>
      <c r="D25" s="911">
        <v>14186</v>
      </c>
      <c r="E25" s="911">
        <v>2272911</v>
      </c>
      <c r="F25" s="911">
        <v>1830921</v>
      </c>
      <c r="G25" s="911">
        <v>9933</v>
      </c>
      <c r="H25" s="911">
        <v>2127951</v>
      </c>
      <c r="I25" s="911">
        <v>504373</v>
      </c>
      <c r="J25" s="911">
        <v>2674</v>
      </c>
      <c r="K25" s="911">
        <v>641406</v>
      </c>
      <c r="L25" s="911">
        <v>76193</v>
      </c>
      <c r="M25" s="911">
        <v>541</v>
      </c>
      <c r="N25" s="911">
        <v>82374</v>
      </c>
      <c r="O25" s="911">
        <v>1453058</v>
      </c>
      <c r="P25" s="911">
        <v>9226</v>
      </c>
      <c r="Q25" s="911">
        <v>1449705</v>
      </c>
      <c r="R25" s="911">
        <v>2041426</v>
      </c>
      <c r="S25" s="911">
        <v>12211</v>
      </c>
      <c r="T25" s="911">
        <v>1857659</v>
      </c>
      <c r="U25" s="911">
        <v>1143868</v>
      </c>
      <c r="V25" s="911">
        <v>7256</v>
      </c>
      <c r="W25" s="911">
        <v>1109182</v>
      </c>
      <c r="Y25" s="88">
        <f t="shared" si="0"/>
        <v>8731055</v>
      </c>
    </row>
    <row r="26" spans="1:25" ht="13">
      <c r="A26" s="909"/>
      <c r="B26" s="913" t="s">
        <v>74</v>
      </c>
      <c r="C26" s="911">
        <v>1823629</v>
      </c>
      <c r="D26" s="911">
        <v>14210</v>
      </c>
      <c r="E26" s="911">
        <v>2451777</v>
      </c>
      <c r="F26" s="911">
        <v>1713202</v>
      </c>
      <c r="G26" s="911">
        <v>10307</v>
      </c>
      <c r="H26" s="911">
        <v>2267422</v>
      </c>
      <c r="I26" s="911">
        <v>809747</v>
      </c>
      <c r="J26" s="911">
        <v>2792</v>
      </c>
      <c r="K26" s="911">
        <v>548099</v>
      </c>
      <c r="L26" s="911">
        <v>87095</v>
      </c>
      <c r="M26" s="911">
        <v>544</v>
      </c>
      <c r="N26" s="911">
        <v>105859</v>
      </c>
      <c r="O26" s="911">
        <v>1534350</v>
      </c>
      <c r="P26" s="911">
        <v>9586</v>
      </c>
      <c r="Q26" s="911">
        <v>1616033</v>
      </c>
      <c r="R26" s="911">
        <v>2029611</v>
      </c>
      <c r="S26" s="911">
        <v>12764</v>
      </c>
      <c r="T26" s="911">
        <v>2067850</v>
      </c>
      <c r="U26" s="911">
        <v>1094000</v>
      </c>
      <c r="V26" s="911">
        <v>7519</v>
      </c>
      <c r="W26" s="911">
        <v>1219760</v>
      </c>
      <c r="Y26" s="88">
        <f t="shared" si="0"/>
        <v>9091634</v>
      </c>
    </row>
    <row r="27" spans="1:25" ht="13">
      <c r="A27" s="909"/>
      <c r="B27" s="913" t="s">
        <v>75</v>
      </c>
      <c r="C27" s="911">
        <v>1715954</v>
      </c>
      <c r="D27" s="911">
        <v>13493</v>
      </c>
      <c r="E27" s="911">
        <v>2426582</v>
      </c>
      <c r="F27" s="911">
        <v>1978936</v>
      </c>
      <c r="G27" s="911">
        <v>9787</v>
      </c>
      <c r="H27" s="911">
        <v>2289092</v>
      </c>
      <c r="I27" s="911">
        <v>625858</v>
      </c>
      <c r="J27" s="911">
        <v>2719</v>
      </c>
      <c r="K27" s="911">
        <v>562817</v>
      </c>
      <c r="L27" s="911">
        <v>85868</v>
      </c>
      <c r="M27" s="911">
        <v>525</v>
      </c>
      <c r="N27" s="911">
        <v>98759</v>
      </c>
      <c r="O27" s="911">
        <v>1711116</v>
      </c>
      <c r="P27" s="911">
        <v>9202</v>
      </c>
      <c r="Q27" s="911">
        <v>1645038</v>
      </c>
      <c r="R27" s="911">
        <v>1821555</v>
      </c>
      <c r="S27" s="911">
        <v>11967</v>
      </c>
      <c r="T27" s="911">
        <v>2019725</v>
      </c>
      <c r="U27" s="911">
        <v>1397627</v>
      </c>
      <c r="V27" s="911">
        <v>7097</v>
      </c>
      <c r="W27" s="911">
        <v>1251805</v>
      </c>
      <c r="Y27" s="88">
        <f t="shared" si="0"/>
        <v>9336914</v>
      </c>
    </row>
    <row r="28" spans="1:25" ht="13">
      <c r="A28" s="909"/>
      <c r="B28" s="913" t="s">
        <v>76</v>
      </c>
      <c r="C28" s="911" t="s">
        <v>804</v>
      </c>
      <c r="D28" s="911" t="s">
        <v>804</v>
      </c>
      <c r="E28" s="911" t="s">
        <v>804</v>
      </c>
      <c r="F28" s="911" t="s">
        <v>804</v>
      </c>
      <c r="G28" s="911" t="s">
        <v>804</v>
      </c>
      <c r="H28" s="911" t="s">
        <v>804</v>
      </c>
      <c r="I28" s="911" t="s">
        <v>804</v>
      </c>
      <c r="J28" s="911" t="s">
        <v>804</v>
      </c>
      <c r="K28" s="911" t="s">
        <v>804</v>
      </c>
      <c r="L28" s="911" t="s">
        <v>804</v>
      </c>
      <c r="M28" s="911" t="s">
        <v>804</v>
      </c>
      <c r="N28" s="911" t="s">
        <v>804</v>
      </c>
      <c r="O28" s="911" t="s">
        <v>804</v>
      </c>
      <c r="P28" s="911" t="s">
        <v>804</v>
      </c>
      <c r="Q28" s="911" t="s">
        <v>804</v>
      </c>
      <c r="R28" s="911" t="s">
        <v>804</v>
      </c>
      <c r="S28" s="911" t="s">
        <v>804</v>
      </c>
      <c r="T28" s="911" t="s">
        <v>804</v>
      </c>
      <c r="U28" s="911" t="s">
        <v>804</v>
      </c>
      <c r="V28" s="911" t="s">
        <v>804</v>
      </c>
      <c r="W28" s="911" t="s">
        <v>804</v>
      </c>
      <c r="Y28" s="88">
        <f t="shared" si="0"/>
        <v>0</v>
      </c>
    </row>
    <row r="29" spans="1:25" ht="13">
      <c r="A29" s="909"/>
      <c r="B29" s="913" t="s">
        <v>177</v>
      </c>
      <c r="C29" s="911" t="s">
        <v>804</v>
      </c>
      <c r="D29" s="911" t="s">
        <v>804</v>
      </c>
      <c r="E29" s="911" t="s">
        <v>804</v>
      </c>
      <c r="F29" s="911" t="s">
        <v>804</v>
      </c>
      <c r="G29" s="911" t="s">
        <v>804</v>
      </c>
      <c r="H29" s="911" t="s">
        <v>804</v>
      </c>
      <c r="I29" s="911" t="s">
        <v>804</v>
      </c>
      <c r="J29" s="911" t="s">
        <v>804</v>
      </c>
      <c r="K29" s="911" t="s">
        <v>804</v>
      </c>
      <c r="L29" s="911" t="s">
        <v>804</v>
      </c>
      <c r="M29" s="911" t="s">
        <v>804</v>
      </c>
      <c r="N29" s="911" t="s">
        <v>804</v>
      </c>
      <c r="O29" s="911" t="s">
        <v>804</v>
      </c>
      <c r="P29" s="911" t="s">
        <v>804</v>
      </c>
      <c r="Q29" s="911" t="s">
        <v>804</v>
      </c>
      <c r="R29" s="911" t="s">
        <v>804</v>
      </c>
      <c r="S29" s="911" t="s">
        <v>804</v>
      </c>
      <c r="T29" s="911" t="s">
        <v>804</v>
      </c>
      <c r="U29" s="911" t="s">
        <v>804</v>
      </c>
      <c r="V29" s="911" t="s">
        <v>804</v>
      </c>
      <c r="W29" s="911" t="s">
        <v>804</v>
      </c>
      <c r="Y29" s="88">
        <f t="shared" si="0"/>
        <v>0</v>
      </c>
    </row>
    <row r="30" spans="1:25" ht="13">
      <c r="A30" s="909"/>
      <c r="B30" s="913" t="s">
        <v>252</v>
      </c>
      <c r="C30" s="911" t="s">
        <v>804</v>
      </c>
      <c r="D30" s="911" t="s">
        <v>804</v>
      </c>
      <c r="E30" s="911" t="s">
        <v>804</v>
      </c>
      <c r="F30" s="911" t="s">
        <v>804</v>
      </c>
      <c r="G30" s="911" t="s">
        <v>804</v>
      </c>
      <c r="H30" s="911" t="s">
        <v>804</v>
      </c>
      <c r="I30" s="911" t="s">
        <v>804</v>
      </c>
      <c r="J30" s="911" t="s">
        <v>804</v>
      </c>
      <c r="K30" s="911" t="s">
        <v>804</v>
      </c>
      <c r="L30" s="911" t="s">
        <v>804</v>
      </c>
      <c r="M30" s="911" t="s">
        <v>804</v>
      </c>
      <c r="N30" s="911" t="s">
        <v>804</v>
      </c>
      <c r="O30" s="911" t="s">
        <v>804</v>
      </c>
      <c r="P30" s="911" t="s">
        <v>804</v>
      </c>
      <c r="Q30" s="911" t="s">
        <v>804</v>
      </c>
      <c r="R30" s="911" t="s">
        <v>804</v>
      </c>
      <c r="S30" s="911" t="s">
        <v>804</v>
      </c>
      <c r="T30" s="911" t="s">
        <v>804</v>
      </c>
      <c r="U30" s="911" t="s">
        <v>804</v>
      </c>
      <c r="V30" s="911" t="s">
        <v>804</v>
      </c>
      <c r="W30" s="911" t="s">
        <v>804</v>
      </c>
      <c r="Y30" s="88">
        <f t="shared" si="0"/>
        <v>0</v>
      </c>
    </row>
    <row r="31" spans="1:25" ht="13">
      <c r="A31" s="909"/>
      <c r="B31" s="913" t="s">
        <v>253</v>
      </c>
      <c r="C31" s="911" t="s">
        <v>804</v>
      </c>
      <c r="D31" s="911" t="s">
        <v>804</v>
      </c>
      <c r="E31" s="911" t="s">
        <v>804</v>
      </c>
      <c r="F31" s="911" t="s">
        <v>804</v>
      </c>
      <c r="G31" s="911" t="s">
        <v>804</v>
      </c>
      <c r="H31" s="911" t="s">
        <v>804</v>
      </c>
      <c r="I31" s="911" t="s">
        <v>804</v>
      </c>
      <c r="J31" s="911" t="s">
        <v>804</v>
      </c>
      <c r="K31" s="911" t="s">
        <v>804</v>
      </c>
      <c r="L31" s="911" t="s">
        <v>804</v>
      </c>
      <c r="M31" s="911" t="s">
        <v>804</v>
      </c>
      <c r="N31" s="911" t="s">
        <v>804</v>
      </c>
      <c r="O31" s="911" t="s">
        <v>804</v>
      </c>
      <c r="P31" s="911" t="s">
        <v>804</v>
      </c>
      <c r="Q31" s="911" t="s">
        <v>804</v>
      </c>
      <c r="R31" s="911" t="s">
        <v>804</v>
      </c>
      <c r="S31" s="911" t="s">
        <v>804</v>
      </c>
      <c r="T31" s="911" t="s">
        <v>804</v>
      </c>
      <c r="U31" s="911" t="s">
        <v>804</v>
      </c>
      <c r="V31" s="911" t="s">
        <v>804</v>
      </c>
      <c r="W31" s="911" t="s">
        <v>804</v>
      </c>
      <c r="Y31" s="88">
        <f t="shared" si="0"/>
        <v>0</v>
      </c>
    </row>
    <row r="32" spans="1:25" ht="13">
      <c r="A32" s="909"/>
      <c r="B32" s="913" t="s">
        <v>254</v>
      </c>
      <c r="C32" s="911" t="s">
        <v>804</v>
      </c>
      <c r="D32" s="911" t="s">
        <v>804</v>
      </c>
      <c r="E32" s="911" t="s">
        <v>804</v>
      </c>
      <c r="F32" s="911" t="s">
        <v>804</v>
      </c>
      <c r="G32" s="911" t="s">
        <v>804</v>
      </c>
      <c r="H32" s="911" t="s">
        <v>804</v>
      </c>
      <c r="I32" s="911" t="s">
        <v>804</v>
      </c>
      <c r="J32" s="911" t="s">
        <v>804</v>
      </c>
      <c r="K32" s="911" t="s">
        <v>804</v>
      </c>
      <c r="L32" s="911" t="s">
        <v>804</v>
      </c>
      <c r="M32" s="911" t="s">
        <v>804</v>
      </c>
      <c r="N32" s="911" t="s">
        <v>804</v>
      </c>
      <c r="O32" s="911" t="s">
        <v>804</v>
      </c>
      <c r="P32" s="911" t="s">
        <v>804</v>
      </c>
      <c r="Q32" s="911" t="s">
        <v>804</v>
      </c>
      <c r="R32" s="911" t="s">
        <v>804</v>
      </c>
      <c r="S32" s="911" t="s">
        <v>804</v>
      </c>
      <c r="T32" s="911" t="s">
        <v>804</v>
      </c>
      <c r="U32" s="911" t="s">
        <v>804</v>
      </c>
      <c r="V32" s="911" t="s">
        <v>804</v>
      </c>
      <c r="W32" s="911" t="s">
        <v>804</v>
      </c>
      <c r="Y32" s="88">
        <f t="shared" si="0"/>
        <v>0</v>
      </c>
    </row>
    <row r="33" spans="1:25">
      <c r="A33" s="910" t="s">
        <v>122</v>
      </c>
      <c r="B33" s="820"/>
      <c r="C33" s="818"/>
      <c r="D33" s="818"/>
      <c r="E33" s="818"/>
      <c r="F33" s="818"/>
      <c r="G33" s="818"/>
      <c r="H33" s="818"/>
      <c r="I33" s="818"/>
      <c r="J33" s="818"/>
      <c r="K33" s="818"/>
      <c r="L33" s="818"/>
      <c r="M33" s="818"/>
      <c r="N33" s="818"/>
      <c r="O33" s="818"/>
      <c r="P33" s="818"/>
      <c r="Q33" s="818"/>
      <c r="R33" s="818"/>
      <c r="S33" s="818"/>
      <c r="T33" s="818"/>
      <c r="U33" s="818"/>
      <c r="V33" s="818"/>
      <c r="W33" s="818"/>
      <c r="Y33" s="88">
        <f t="shared" si="0"/>
        <v>0</v>
      </c>
    </row>
    <row r="35" spans="1:25" ht="13">
      <c r="A35" s="912" t="s">
        <v>854</v>
      </c>
      <c r="B35" s="905"/>
      <c r="C35" s="905"/>
      <c r="D35" s="905"/>
      <c r="E35" s="905"/>
      <c r="F35" s="905"/>
      <c r="G35" s="905"/>
      <c r="H35" s="905"/>
      <c r="I35" s="905"/>
      <c r="J35" s="905"/>
      <c r="K35" s="905"/>
      <c r="L35" s="905"/>
      <c r="M35" s="905"/>
      <c r="N35" s="905"/>
      <c r="O35" s="905"/>
      <c r="P35" s="905"/>
      <c r="Q35" s="905"/>
      <c r="R35" s="905"/>
      <c r="S35" s="905"/>
      <c r="T35" s="905"/>
      <c r="U35" s="905"/>
      <c r="V35" s="905"/>
      <c r="W35" s="905"/>
    </row>
    <row r="39" spans="1:25" ht="13">
      <c r="A39" s="123"/>
      <c r="Y39" s="88">
        <f t="shared" si="0"/>
        <v>0</v>
      </c>
    </row>
    <row r="41" spans="1:25">
      <c r="A41" s="313" t="s">
        <v>349</v>
      </c>
      <c r="C41" s="88" t="s">
        <v>454</v>
      </c>
      <c r="Y41" s="88" t="s">
        <v>453</v>
      </c>
    </row>
    <row r="42" spans="1:25">
      <c r="C42" s="218">
        <f>(C26/C14-1)*100</f>
        <v>-5.6100467076877214</v>
      </c>
      <c r="Y42" s="218">
        <f>(Y26/Y14-1)*100</f>
        <v>5.5222190549322647</v>
      </c>
    </row>
    <row r="43" spans="1:25">
      <c r="C43" s="218">
        <f>(C27/C15-1)*100</f>
        <v>-5.9926369881775461</v>
      </c>
      <c r="Y43" s="218">
        <f>(Y27/Y15-1)*100</f>
        <v>7.6536612497670964</v>
      </c>
    </row>
    <row r="44" spans="1:25">
      <c r="C44" s="218">
        <f>(SUM(C21:C27)/SUM(C9:C15)-1)*100</f>
        <v>-18.744191466610229</v>
      </c>
      <c r="Y44" s="218">
        <f>(SUM(Y21:Y27)/SUM(Y9:Y15)-1)*100</f>
        <v>-0.72838419428522538</v>
      </c>
    </row>
    <row r="47" spans="1:25" ht="13">
      <c r="A47" s="1305" t="s">
        <v>19</v>
      </c>
      <c r="B47" s="1353"/>
      <c r="C47" s="1254"/>
      <c r="D47" s="1353"/>
      <c r="E47" s="1254"/>
      <c r="F47" s="1254"/>
      <c r="G47" s="1353"/>
      <c r="H47" s="1254"/>
      <c r="I47" s="1353"/>
      <c r="J47" s="1353"/>
      <c r="K47" s="1353"/>
      <c r="L47" s="1353"/>
      <c r="M47" s="1353"/>
      <c r="N47" s="1353"/>
      <c r="O47" s="1254"/>
      <c r="P47" s="1353"/>
      <c r="Q47" s="1254"/>
      <c r="R47" s="1254"/>
      <c r="S47" s="1353"/>
      <c r="T47" s="1254"/>
      <c r="U47" s="1254"/>
      <c r="V47" s="1353"/>
      <c r="W47" s="1254"/>
    </row>
    <row r="48" spans="1:25">
      <c r="A48" s="906" t="s">
        <v>707</v>
      </c>
      <c r="B48" s="908" t="s">
        <v>69</v>
      </c>
      <c r="C48" s="907">
        <v>275896</v>
      </c>
      <c r="D48" s="907">
        <v>1441</v>
      </c>
      <c r="E48" s="907">
        <v>202160</v>
      </c>
      <c r="F48" s="907">
        <v>282680</v>
      </c>
      <c r="G48" s="907">
        <v>1286</v>
      </c>
      <c r="H48" s="907">
        <v>205526</v>
      </c>
      <c r="I48" s="907">
        <v>58297</v>
      </c>
      <c r="J48" s="907">
        <v>343</v>
      </c>
      <c r="K48" s="907">
        <v>36291</v>
      </c>
      <c r="L48" s="907">
        <v>1752</v>
      </c>
      <c r="M48" s="907">
        <v>47</v>
      </c>
      <c r="N48" s="907">
        <v>4701</v>
      </c>
      <c r="O48" s="907">
        <v>161078</v>
      </c>
      <c r="P48" s="907">
        <v>732</v>
      </c>
      <c r="Q48" s="907">
        <v>83010</v>
      </c>
      <c r="R48" s="907">
        <v>172644</v>
      </c>
      <c r="S48" s="907">
        <v>1082</v>
      </c>
      <c r="T48" s="907">
        <v>105904</v>
      </c>
      <c r="U48" s="907">
        <v>103371</v>
      </c>
      <c r="V48" s="907">
        <v>466</v>
      </c>
      <c r="W48" s="907">
        <v>60840</v>
      </c>
    </row>
    <row r="49" spans="1:23" ht="13">
      <c r="A49" s="905"/>
      <c r="B49" s="908" t="s">
        <v>70</v>
      </c>
      <c r="C49" s="907">
        <v>222550</v>
      </c>
      <c r="D49" s="907">
        <v>1777</v>
      </c>
      <c r="E49" s="907">
        <v>228843</v>
      </c>
      <c r="F49" s="907">
        <v>323366</v>
      </c>
      <c r="G49" s="907">
        <v>1461</v>
      </c>
      <c r="H49" s="907">
        <v>313883</v>
      </c>
      <c r="I49" s="907">
        <v>53984</v>
      </c>
      <c r="J49" s="907">
        <v>390</v>
      </c>
      <c r="K49" s="907">
        <v>62853</v>
      </c>
      <c r="L49" s="907">
        <v>8984</v>
      </c>
      <c r="M49" s="907">
        <v>60</v>
      </c>
      <c r="N49" s="907">
        <v>10275</v>
      </c>
      <c r="O49" s="907">
        <v>139723</v>
      </c>
      <c r="P49" s="907">
        <v>979</v>
      </c>
      <c r="Q49" s="907">
        <v>92355</v>
      </c>
      <c r="R49" s="907">
        <v>169749</v>
      </c>
      <c r="S49" s="907">
        <v>1297</v>
      </c>
      <c r="T49" s="907">
        <v>158719</v>
      </c>
      <c r="U49" s="907">
        <v>96973</v>
      </c>
      <c r="V49" s="907">
        <v>627</v>
      </c>
      <c r="W49" s="907">
        <v>69525</v>
      </c>
    </row>
    <row r="50" spans="1:23" ht="13">
      <c r="A50" s="905"/>
      <c r="B50" s="908" t="s">
        <v>71</v>
      </c>
      <c r="C50" s="907">
        <v>302579</v>
      </c>
      <c r="D50" s="907">
        <v>2119</v>
      </c>
      <c r="E50" s="907">
        <v>342945</v>
      </c>
      <c r="F50" s="907">
        <v>350889</v>
      </c>
      <c r="G50" s="907">
        <v>1706</v>
      </c>
      <c r="H50" s="907">
        <v>355824</v>
      </c>
      <c r="I50" s="907">
        <v>75727</v>
      </c>
      <c r="J50" s="907">
        <v>474</v>
      </c>
      <c r="K50" s="907">
        <v>65969</v>
      </c>
      <c r="L50" s="907">
        <v>8693</v>
      </c>
      <c r="M50" s="907">
        <v>77</v>
      </c>
      <c r="N50" s="907">
        <v>10409</v>
      </c>
      <c r="O50" s="907">
        <v>199220</v>
      </c>
      <c r="P50" s="907">
        <v>1367</v>
      </c>
      <c r="Q50" s="907">
        <v>163186</v>
      </c>
      <c r="R50" s="907">
        <v>167190</v>
      </c>
      <c r="S50" s="907">
        <v>1514</v>
      </c>
      <c r="T50" s="907">
        <v>199299</v>
      </c>
      <c r="U50" s="907">
        <v>222640</v>
      </c>
      <c r="V50" s="907">
        <v>895</v>
      </c>
      <c r="W50" s="907">
        <v>113630</v>
      </c>
    </row>
    <row r="51" spans="1:23" ht="13">
      <c r="A51" s="905"/>
      <c r="B51" s="908" t="s">
        <v>72</v>
      </c>
      <c r="C51" s="907">
        <v>227113</v>
      </c>
      <c r="D51" s="907">
        <v>1860</v>
      </c>
      <c r="E51" s="907">
        <v>307717</v>
      </c>
      <c r="F51" s="907">
        <v>238421</v>
      </c>
      <c r="G51" s="907">
        <v>1456</v>
      </c>
      <c r="H51" s="907">
        <v>340512</v>
      </c>
      <c r="I51" s="907">
        <v>49226</v>
      </c>
      <c r="J51" s="907">
        <v>421</v>
      </c>
      <c r="K51" s="907">
        <v>59573</v>
      </c>
      <c r="L51" s="907">
        <v>6538</v>
      </c>
      <c r="M51" s="907">
        <v>52</v>
      </c>
      <c r="N51" s="907">
        <v>7747</v>
      </c>
      <c r="O51" s="907">
        <v>178789</v>
      </c>
      <c r="P51" s="907">
        <v>1256</v>
      </c>
      <c r="Q51" s="907">
        <v>163777</v>
      </c>
      <c r="R51" s="907">
        <v>171648</v>
      </c>
      <c r="S51" s="907">
        <v>1334</v>
      </c>
      <c r="T51" s="907">
        <v>179309</v>
      </c>
      <c r="U51" s="907">
        <v>153862</v>
      </c>
      <c r="V51" s="907">
        <v>791</v>
      </c>
      <c r="W51" s="907">
        <v>113544</v>
      </c>
    </row>
    <row r="52" spans="1:23" ht="13">
      <c r="A52" s="905"/>
      <c r="B52" s="908" t="s">
        <v>73</v>
      </c>
      <c r="C52" s="907">
        <v>240645</v>
      </c>
      <c r="D52" s="907">
        <v>2043</v>
      </c>
      <c r="E52" s="907">
        <v>323983</v>
      </c>
      <c r="F52" s="907">
        <v>211917</v>
      </c>
      <c r="G52" s="907">
        <v>1568</v>
      </c>
      <c r="H52" s="907">
        <v>357407</v>
      </c>
      <c r="I52" s="907">
        <v>101101</v>
      </c>
      <c r="J52" s="907">
        <v>439</v>
      </c>
      <c r="K52" s="907">
        <v>54345</v>
      </c>
      <c r="L52" s="907">
        <v>5886</v>
      </c>
      <c r="M52" s="907">
        <v>64</v>
      </c>
      <c r="N52" s="907">
        <v>9173</v>
      </c>
      <c r="O52" s="907">
        <v>182165</v>
      </c>
      <c r="P52" s="907">
        <v>1390</v>
      </c>
      <c r="Q52" s="907">
        <v>200347</v>
      </c>
      <c r="R52" s="907">
        <v>129262</v>
      </c>
      <c r="S52" s="907">
        <v>1435</v>
      </c>
      <c r="T52" s="907">
        <v>222251</v>
      </c>
      <c r="U52" s="907">
        <v>143187</v>
      </c>
      <c r="V52" s="907">
        <v>855</v>
      </c>
      <c r="W52" s="907">
        <v>129933</v>
      </c>
    </row>
    <row r="53" spans="1:23" ht="13">
      <c r="A53" s="905"/>
      <c r="B53" s="908" t="s">
        <v>74</v>
      </c>
      <c r="C53" s="907">
        <v>255328</v>
      </c>
      <c r="D53" s="907">
        <v>1954</v>
      </c>
      <c r="E53" s="907">
        <v>297408</v>
      </c>
      <c r="F53" s="907">
        <v>214847</v>
      </c>
      <c r="G53" s="907">
        <v>1496</v>
      </c>
      <c r="H53" s="907">
        <v>355475</v>
      </c>
      <c r="I53" s="907">
        <v>50370</v>
      </c>
      <c r="J53" s="907">
        <v>442</v>
      </c>
      <c r="K53" s="907">
        <v>97683</v>
      </c>
      <c r="L53" s="907">
        <v>3300</v>
      </c>
      <c r="M53" s="907">
        <v>74</v>
      </c>
      <c r="N53" s="907">
        <v>12407</v>
      </c>
      <c r="O53" s="907">
        <v>192774</v>
      </c>
      <c r="P53" s="907">
        <v>1312</v>
      </c>
      <c r="Q53" s="907">
        <v>182619</v>
      </c>
      <c r="R53" s="907">
        <v>165083</v>
      </c>
      <c r="S53" s="907">
        <v>1377</v>
      </c>
      <c r="T53" s="907">
        <v>214625</v>
      </c>
      <c r="U53" s="907">
        <v>108802</v>
      </c>
      <c r="V53" s="907">
        <v>803</v>
      </c>
      <c r="W53" s="907">
        <v>140708</v>
      </c>
    </row>
    <row r="54" spans="1:23" ht="13">
      <c r="A54" s="905"/>
      <c r="B54" s="908" t="s">
        <v>75</v>
      </c>
      <c r="C54" s="907">
        <v>236840</v>
      </c>
      <c r="D54" s="907">
        <v>2019</v>
      </c>
      <c r="E54" s="907">
        <v>377874</v>
      </c>
      <c r="F54" s="907">
        <v>283313</v>
      </c>
      <c r="G54" s="907">
        <v>1471</v>
      </c>
      <c r="H54" s="907">
        <v>407050</v>
      </c>
      <c r="I54" s="907">
        <v>144544</v>
      </c>
      <c r="J54" s="907">
        <v>450</v>
      </c>
      <c r="K54" s="907">
        <v>64236</v>
      </c>
      <c r="L54" s="907">
        <v>6954</v>
      </c>
      <c r="M54" s="907">
        <v>68</v>
      </c>
      <c r="N54" s="907">
        <v>9752</v>
      </c>
      <c r="O54" s="907">
        <v>223952</v>
      </c>
      <c r="P54" s="907">
        <v>1354</v>
      </c>
      <c r="Q54" s="907">
        <v>214490</v>
      </c>
      <c r="R54" s="907">
        <v>369272</v>
      </c>
      <c r="S54" s="907">
        <v>1410</v>
      </c>
      <c r="T54" s="907">
        <v>224832</v>
      </c>
      <c r="U54" s="907">
        <v>167587</v>
      </c>
      <c r="V54" s="907">
        <v>863</v>
      </c>
      <c r="W54" s="907">
        <v>155651</v>
      </c>
    </row>
    <row r="55" spans="1:23" ht="13">
      <c r="A55" s="905"/>
      <c r="B55" s="908" t="s">
        <v>76</v>
      </c>
      <c r="C55" s="907">
        <v>216175</v>
      </c>
      <c r="D55" s="907">
        <v>1526</v>
      </c>
      <c r="E55" s="907">
        <v>321064</v>
      </c>
      <c r="F55" s="907">
        <v>247122</v>
      </c>
      <c r="G55" s="907">
        <v>1387</v>
      </c>
      <c r="H55" s="907">
        <v>362021</v>
      </c>
      <c r="I55" s="907">
        <v>77486</v>
      </c>
      <c r="J55" s="907">
        <v>413</v>
      </c>
      <c r="K55" s="907">
        <v>72060</v>
      </c>
      <c r="L55" s="907">
        <v>6030</v>
      </c>
      <c r="M55" s="907">
        <v>56</v>
      </c>
      <c r="N55" s="907">
        <v>11317</v>
      </c>
      <c r="O55" s="907">
        <v>145416</v>
      </c>
      <c r="P55" s="907">
        <v>1152</v>
      </c>
      <c r="Q55" s="907">
        <v>195869</v>
      </c>
      <c r="R55" s="907">
        <v>188187</v>
      </c>
      <c r="S55" s="907">
        <v>1353</v>
      </c>
      <c r="T55" s="907">
        <v>219406</v>
      </c>
      <c r="U55" s="907">
        <v>75372</v>
      </c>
      <c r="V55" s="907">
        <v>640</v>
      </c>
      <c r="W55" s="907">
        <v>129107</v>
      </c>
    </row>
    <row r="56" spans="1:23" ht="13">
      <c r="A56" s="905"/>
      <c r="B56" s="908" t="s">
        <v>177</v>
      </c>
      <c r="C56" s="907">
        <v>256410</v>
      </c>
      <c r="D56" s="907">
        <v>2039</v>
      </c>
      <c r="E56" s="907">
        <v>340042</v>
      </c>
      <c r="F56" s="907">
        <v>262038</v>
      </c>
      <c r="G56" s="907">
        <v>1571</v>
      </c>
      <c r="H56" s="907">
        <v>361085</v>
      </c>
      <c r="I56" s="907">
        <v>41989</v>
      </c>
      <c r="J56" s="907">
        <v>454</v>
      </c>
      <c r="K56" s="907">
        <v>56481</v>
      </c>
      <c r="L56" s="907">
        <v>7040</v>
      </c>
      <c r="M56" s="907">
        <v>71</v>
      </c>
      <c r="N56" s="907">
        <v>10884</v>
      </c>
      <c r="O56" s="907">
        <v>172675</v>
      </c>
      <c r="P56" s="907">
        <v>1425</v>
      </c>
      <c r="Q56" s="907">
        <v>210926</v>
      </c>
      <c r="R56" s="907">
        <v>146936</v>
      </c>
      <c r="S56" s="907">
        <v>1500</v>
      </c>
      <c r="T56" s="907">
        <v>236973</v>
      </c>
      <c r="U56" s="907">
        <v>97043</v>
      </c>
      <c r="V56" s="907">
        <v>840</v>
      </c>
      <c r="W56" s="907">
        <v>139024</v>
      </c>
    </row>
    <row r="57" spans="1:23" ht="13">
      <c r="A57" s="905"/>
      <c r="B57" s="908" t="s">
        <v>252</v>
      </c>
      <c r="C57" s="907">
        <v>229564</v>
      </c>
      <c r="D57" s="907">
        <v>1910</v>
      </c>
      <c r="E57" s="907">
        <v>334332</v>
      </c>
      <c r="F57" s="907">
        <v>293377</v>
      </c>
      <c r="G57" s="907">
        <v>1523</v>
      </c>
      <c r="H57" s="907">
        <v>380461</v>
      </c>
      <c r="I57" s="907">
        <v>53244</v>
      </c>
      <c r="J57" s="907">
        <v>446</v>
      </c>
      <c r="K57" s="907">
        <v>64174</v>
      </c>
      <c r="L57" s="907">
        <v>6175</v>
      </c>
      <c r="M57" s="907">
        <v>62</v>
      </c>
      <c r="N57" s="907">
        <v>13500</v>
      </c>
      <c r="O57" s="907">
        <v>162000</v>
      </c>
      <c r="P57" s="907">
        <v>1349</v>
      </c>
      <c r="Q57" s="907">
        <v>232248</v>
      </c>
      <c r="R57" s="907">
        <v>186000</v>
      </c>
      <c r="S57" s="907">
        <v>1423</v>
      </c>
      <c r="T57" s="907">
        <v>261468</v>
      </c>
      <c r="U57" s="907">
        <v>127879</v>
      </c>
      <c r="V57" s="907">
        <v>785</v>
      </c>
      <c r="W57" s="907">
        <v>150042</v>
      </c>
    </row>
    <row r="58" spans="1:23" ht="13">
      <c r="A58" s="905"/>
      <c r="B58" s="908" t="s">
        <v>253</v>
      </c>
      <c r="C58" s="907">
        <v>171123</v>
      </c>
      <c r="D58" s="907">
        <v>2044</v>
      </c>
      <c r="E58" s="907">
        <v>374248</v>
      </c>
      <c r="F58" s="907">
        <v>216411</v>
      </c>
      <c r="G58" s="907">
        <v>1575</v>
      </c>
      <c r="H58" s="907">
        <v>439542</v>
      </c>
      <c r="I58" s="907">
        <v>128561</v>
      </c>
      <c r="J58" s="907">
        <v>471</v>
      </c>
      <c r="K58" s="907">
        <v>80805</v>
      </c>
      <c r="L58" s="907">
        <v>6376</v>
      </c>
      <c r="M58" s="907">
        <v>72</v>
      </c>
      <c r="N58" s="907">
        <v>9306</v>
      </c>
      <c r="O58" s="907">
        <v>153208</v>
      </c>
      <c r="P58" s="907">
        <v>1423</v>
      </c>
      <c r="Q58" s="907">
        <v>247650</v>
      </c>
      <c r="R58" s="907">
        <v>185800</v>
      </c>
      <c r="S58" s="907">
        <v>1499</v>
      </c>
      <c r="T58" s="907">
        <v>351979</v>
      </c>
      <c r="U58" s="907">
        <v>109646</v>
      </c>
      <c r="V58" s="907">
        <v>857</v>
      </c>
      <c r="W58" s="907">
        <v>177813</v>
      </c>
    </row>
    <row r="59" spans="1:23" ht="13">
      <c r="A59" s="905"/>
      <c r="B59" s="908" t="s">
        <v>254</v>
      </c>
      <c r="C59" s="907">
        <v>197492</v>
      </c>
      <c r="D59" s="907">
        <v>1339</v>
      </c>
      <c r="E59" s="907">
        <v>353307</v>
      </c>
      <c r="F59" s="907">
        <v>207881</v>
      </c>
      <c r="G59" s="907">
        <v>1207</v>
      </c>
      <c r="H59" s="907">
        <v>428478</v>
      </c>
      <c r="I59" s="907">
        <v>78536</v>
      </c>
      <c r="J59" s="907">
        <v>378</v>
      </c>
      <c r="K59" s="907">
        <v>85095</v>
      </c>
      <c r="L59" s="907">
        <v>4388</v>
      </c>
      <c r="M59" s="907">
        <v>55</v>
      </c>
      <c r="N59" s="907">
        <v>13145</v>
      </c>
      <c r="O59" s="907">
        <v>161649</v>
      </c>
      <c r="P59" s="907">
        <v>941</v>
      </c>
      <c r="Q59" s="907">
        <v>234118</v>
      </c>
      <c r="R59" s="907">
        <v>202613</v>
      </c>
      <c r="S59" s="907">
        <v>1188</v>
      </c>
      <c r="T59" s="907">
        <v>347601</v>
      </c>
      <c r="U59" s="907">
        <v>121149</v>
      </c>
      <c r="V59" s="907">
        <v>560</v>
      </c>
      <c r="W59" s="907">
        <v>155214</v>
      </c>
    </row>
    <row r="60" spans="1:23">
      <c r="A60" s="906" t="s">
        <v>803</v>
      </c>
      <c r="B60" s="908" t="s">
        <v>69</v>
      </c>
      <c r="C60" s="907">
        <v>206679</v>
      </c>
      <c r="D60" s="907">
        <v>1502</v>
      </c>
      <c r="E60" s="907">
        <v>222612</v>
      </c>
      <c r="F60" s="907">
        <v>293303</v>
      </c>
      <c r="G60" s="907">
        <v>1201</v>
      </c>
      <c r="H60" s="907">
        <v>213531</v>
      </c>
      <c r="I60" s="907">
        <v>60636</v>
      </c>
      <c r="J60" s="907">
        <v>375</v>
      </c>
      <c r="K60" s="907">
        <v>46251</v>
      </c>
      <c r="L60" s="907">
        <v>10516</v>
      </c>
      <c r="M60" s="907">
        <v>46</v>
      </c>
      <c r="N60" s="907">
        <v>6354</v>
      </c>
      <c r="O60" s="907">
        <v>73658</v>
      </c>
      <c r="P60" s="907">
        <v>744</v>
      </c>
      <c r="Q60" s="907">
        <v>71632</v>
      </c>
      <c r="R60" s="907">
        <v>223613</v>
      </c>
      <c r="S60" s="907">
        <v>1209</v>
      </c>
      <c r="T60" s="907">
        <v>109737</v>
      </c>
      <c r="U60" s="907">
        <v>87105</v>
      </c>
      <c r="V60" s="907">
        <v>479</v>
      </c>
      <c r="W60" s="907">
        <v>65034</v>
      </c>
    </row>
    <row r="61" spans="1:23" ht="13">
      <c r="A61" s="905"/>
      <c r="B61" s="908" t="s">
        <v>70</v>
      </c>
      <c r="C61" s="907">
        <v>164221</v>
      </c>
      <c r="D61" s="907">
        <v>1754</v>
      </c>
      <c r="E61" s="907">
        <v>288995</v>
      </c>
      <c r="F61" s="907">
        <v>232580</v>
      </c>
      <c r="G61" s="907">
        <v>1406</v>
      </c>
      <c r="H61" s="907">
        <v>277735</v>
      </c>
      <c r="I61" s="907">
        <v>58194</v>
      </c>
      <c r="J61" s="907">
        <v>443</v>
      </c>
      <c r="K61" s="907">
        <v>64827</v>
      </c>
      <c r="L61" s="907">
        <v>6106</v>
      </c>
      <c r="M61" s="907">
        <v>44</v>
      </c>
      <c r="N61" s="907">
        <v>6673</v>
      </c>
      <c r="O61" s="907">
        <v>182039</v>
      </c>
      <c r="P61" s="907">
        <v>953</v>
      </c>
      <c r="Q61" s="907">
        <v>93492</v>
      </c>
      <c r="R61" s="907">
        <v>117552</v>
      </c>
      <c r="S61" s="907">
        <v>1324</v>
      </c>
      <c r="T61" s="907">
        <v>178407</v>
      </c>
      <c r="U61" s="907">
        <v>83801</v>
      </c>
      <c r="V61" s="907">
        <v>643</v>
      </c>
      <c r="W61" s="907">
        <v>85133</v>
      </c>
    </row>
    <row r="62" spans="1:23" ht="13">
      <c r="A62" s="905"/>
      <c r="B62" s="908" t="s">
        <v>71</v>
      </c>
      <c r="C62" s="907">
        <v>213837</v>
      </c>
      <c r="D62" s="907">
        <v>2181</v>
      </c>
      <c r="E62" s="907">
        <v>350942</v>
      </c>
      <c r="F62" s="907">
        <v>309538</v>
      </c>
      <c r="G62" s="907">
        <v>1593</v>
      </c>
      <c r="H62" s="907">
        <v>379290</v>
      </c>
      <c r="I62" s="907">
        <v>80397</v>
      </c>
      <c r="J62" s="907">
        <v>474</v>
      </c>
      <c r="K62" s="907">
        <v>81173</v>
      </c>
      <c r="L62" s="907">
        <v>17017</v>
      </c>
      <c r="M62" s="907">
        <v>82</v>
      </c>
      <c r="N62" s="907">
        <v>11094</v>
      </c>
      <c r="O62" s="907">
        <v>207981</v>
      </c>
      <c r="P62" s="907">
        <v>1321</v>
      </c>
      <c r="Q62" s="907">
        <v>157505</v>
      </c>
      <c r="R62" s="907">
        <v>234616</v>
      </c>
      <c r="S62" s="907">
        <v>1666</v>
      </c>
      <c r="T62" s="907">
        <v>235998</v>
      </c>
      <c r="U62" s="907">
        <v>108061</v>
      </c>
      <c r="V62" s="907">
        <v>870</v>
      </c>
      <c r="W62" s="907">
        <v>121824</v>
      </c>
    </row>
    <row r="63" spans="1:23" ht="13">
      <c r="A63" s="905"/>
      <c r="B63" s="908" t="s">
        <v>72</v>
      </c>
      <c r="C63" s="907">
        <v>194691</v>
      </c>
      <c r="D63" s="907">
        <v>1851</v>
      </c>
      <c r="E63" s="907">
        <v>306375</v>
      </c>
      <c r="F63" s="907">
        <v>256409</v>
      </c>
      <c r="G63" s="907">
        <v>1343</v>
      </c>
      <c r="H63" s="907">
        <v>326532</v>
      </c>
      <c r="I63" s="907">
        <v>54059</v>
      </c>
      <c r="J63" s="907">
        <v>430</v>
      </c>
      <c r="K63" s="907">
        <v>82910</v>
      </c>
      <c r="L63" s="907">
        <v>10560</v>
      </c>
      <c r="M63" s="907">
        <v>53</v>
      </c>
      <c r="N63" s="907">
        <v>9470</v>
      </c>
      <c r="O63" s="907">
        <v>200138</v>
      </c>
      <c r="P63" s="907">
        <v>1227</v>
      </c>
      <c r="Q63" s="907">
        <v>169194</v>
      </c>
      <c r="R63" s="907">
        <v>333135</v>
      </c>
      <c r="S63" s="907">
        <v>1446</v>
      </c>
      <c r="T63" s="907">
        <v>201384</v>
      </c>
      <c r="U63" s="907">
        <v>107542</v>
      </c>
      <c r="V63" s="907">
        <v>763</v>
      </c>
      <c r="W63" s="907">
        <v>132422</v>
      </c>
    </row>
    <row r="64" spans="1:23" ht="13">
      <c r="A64" s="905"/>
      <c r="B64" s="908" t="s">
        <v>73</v>
      </c>
      <c r="C64" s="907">
        <v>198205</v>
      </c>
      <c r="D64" s="907">
        <v>2089</v>
      </c>
      <c r="E64" s="907">
        <v>341381</v>
      </c>
      <c r="F64" s="907">
        <v>292294</v>
      </c>
      <c r="G64" s="907">
        <v>1441</v>
      </c>
      <c r="H64" s="907">
        <v>367512</v>
      </c>
      <c r="I64" s="907">
        <v>86946</v>
      </c>
      <c r="J64" s="907">
        <v>436</v>
      </c>
      <c r="K64" s="907">
        <v>183521</v>
      </c>
      <c r="L64" s="907">
        <v>4298</v>
      </c>
      <c r="M64" s="907">
        <v>80</v>
      </c>
      <c r="N64" s="907">
        <v>14239</v>
      </c>
      <c r="O64" s="907">
        <v>170545</v>
      </c>
      <c r="P64" s="907">
        <v>1359</v>
      </c>
      <c r="Q64" s="907">
        <v>210559</v>
      </c>
      <c r="R64" s="907">
        <v>517237</v>
      </c>
      <c r="S64" s="907">
        <v>1542</v>
      </c>
      <c r="T64" s="907">
        <v>214635</v>
      </c>
      <c r="U64" s="907">
        <v>111815</v>
      </c>
      <c r="V64" s="907">
        <v>827</v>
      </c>
      <c r="W64" s="907">
        <v>140046</v>
      </c>
    </row>
    <row r="65" spans="1:23" ht="13">
      <c r="A65" s="905"/>
      <c r="B65" s="908" t="s">
        <v>74</v>
      </c>
      <c r="C65" s="907">
        <v>190859</v>
      </c>
      <c r="D65" s="907">
        <v>2059</v>
      </c>
      <c r="E65" s="907">
        <v>351364</v>
      </c>
      <c r="F65" s="907">
        <v>161514</v>
      </c>
      <c r="G65" s="907">
        <v>1485</v>
      </c>
      <c r="H65" s="907">
        <v>363578</v>
      </c>
      <c r="I65" s="907">
        <v>76517</v>
      </c>
      <c r="J65" s="907">
        <v>458</v>
      </c>
      <c r="K65" s="907">
        <v>90596</v>
      </c>
      <c r="L65" s="907">
        <v>8812</v>
      </c>
      <c r="M65" s="907">
        <v>84</v>
      </c>
      <c r="N65" s="907">
        <v>19724</v>
      </c>
      <c r="O65" s="907">
        <v>219055</v>
      </c>
      <c r="P65" s="907">
        <v>1364</v>
      </c>
      <c r="Q65" s="907">
        <v>211941</v>
      </c>
      <c r="R65" s="907">
        <v>273446</v>
      </c>
      <c r="S65" s="907">
        <v>1590</v>
      </c>
      <c r="T65" s="907">
        <v>255522</v>
      </c>
      <c r="U65" s="907">
        <v>129216</v>
      </c>
      <c r="V65" s="907">
        <v>830</v>
      </c>
      <c r="W65" s="907">
        <v>137354</v>
      </c>
    </row>
    <row r="66" spans="1:23" ht="13">
      <c r="A66" s="905"/>
      <c r="B66" s="908" t="s">
        <v>75</v>
      </c>
      <c r="C66" s="907">
        <v>220061</v>
      </c>
      <c r="D66" s="907">
        <v>2053</v>
      </c>
      <c r="E66" s="907">
        <v>368615</v>
      </c>
      <c r="F66" s="907">
        <v>278926</v>
      </c>
      <c r="G66" s="907">
        <v>1473</v>
      </c>
      <c r="H66" s="907">
        <v>380878</v>
      </c>
      <c r="I66" s="907">
        <v>157459</v>
      </c>
      <c r="J66" s="907">
        <v>476</v>
      </c>
      <c r="K66" s="907">
        <v>96769</v>
      </c>
      <c r="L66" s="907">
        <v>3794</v>
      </c>
      <c r="M66" s="907">
        <v>67</v>
      </c>
      <c r="N66" s="907">
        <v>13658</v>
      </c>
      <c r="O66" s="907">
        <v>219459</v>
      </c>
      <c r="P66" s="907">
        <v>1397</v>
      </c>
      <c r="Q66" s="907">
        <v>228456</v>
      </c>
      <c r="R66" s="907">
        <v>285089</v>
      </c>
      <c r="S66" s="907">
        <v>1601</v>
      </c>
      <c r="T66" s="907">
        <v>246949</v>
      </c>
      <c r="U66" s="907">
        <v>116179</v>
      </c>
      <c r="V66" s="907">
        <v>839</v>
      </c>
      <c r="W66" s="907">
        <v>159101</v>
      </c>
    </row>
    <row r="67" spans="1:23" ht="13">
      <c r="A67" s="905"/>
      <c r="B67" s="908" t="s">
        <v>76</v>
      </c>
      <c r="C67" s="907" t="s">
        <v>804</v>
      </c>
      <c r="D67" s="907" t="s">
        <v>804</v>
      </c>
      <c r="E67" s="907" t="s">
        <v>804</v>
      </c>
      <c r="F67" s="907" t="s">
        <v>804</v>
      </c>
      <c r="G67" s="907" t="s">
        <v>804</v>
      </c>
      <c r="H67" s="907" t="s">
        <v>804</v>
      </c>
      <c r="I67" s="907" t="s">
        <v>804</v>
      </c>
      <c r="J67" s="907" t="s">
        <v>804</v>
      </c>
      <c r="K67" s="907" t="s">
        <v>804</v>
      </c>
      <c r="L67" s="907" t="s">
        <v>804</v>
      </c>
      <c r="M67" s="907" t="s">
        <v>804</v>
      </c>
      <c r="N67" s="907" t="s">
        <v>804</v>
      </c>
      <c r="O67" s="907" t="s">
        <v>804</v>
      </c>
      <c r="P67" s="907" t="s">
        <v>804</v>
      </c>
      <c r="Q67" s="907" t="s">
        <v>804</v>
      </c>
      <c r="R67" s="907" t="s">
        <v>804</v>
      </c>
      <c r="S67" s="907" t="s">
        <v>804</v>
      </c>
      <c r="T67" s="907" t="s">
        <v>804</v>
      </c>
      <c r="U67" s="907" t="s">
        <v>804</v>
      </c>
      <c r="V67" s="907" t="s">
        <v>804</v>
      </c>
      <c r="W67" s="907" t="s">
        <v>804</v>
      </c>
    </row>
    <row r="68" spans="1:23" ht="13">
      <c r="A68" s="905"/>
      <c r="B68" s="908" t="s">
        <v>177</v>
      </c>
      <c r="C68" s="907" t="s">
        <v>804</v>
      </c>
      <c r="D68" s="907" t="s">
        <v>804</v>
      </c>
      <c r="E68" s="907" t="s">
        <v>804</v>
      </c>
      <c r="F68" s="907" t="s">
        <v>804</v>
      </c>
      <c r="G68" s="907" t="s">
        <v>804</v>
      </c>
      <c r="H68" s="907" t="s">
        <v>804</v>
      </c>
      <c r="I68" s="907" t="s">
        <v>804</v>
      </c>
      <c r="J68" s="907" t="s">
        <v>804</v>
      </c>
      <c r="K68" s="907" t="s">
        <v>804</v>
      </c>
      <c r="L68" s="907" t="s">
        <v>804</v>
      </c>
      <c r="M68" s="907" t="s">
        <v>804</v>
      </c>
      <c r="N68" s="907" t="s">
        <v>804</v>
      </c>
      <c r="O68" s="907" t="s">
        <v>804</v>
      </c>
      <c r="P68" s="907" t="s">
        <v>804</v>
      </c>
      <c r="Q68" s="907" t="s">
        <v>804</v>
      </c>
      <c r="R68" s="907" t="s">
        <v>804</v>
      </c>
      <c r="S68" s="907" t="s">
        <v>804</v>
      </c>
      <c r="T68" s="907" t="s">
        <v>804</v>
      </c>
      <c r="U68" s="907" t="s">
        <v>804</v>
      </c>
      <c r="V68" s="907" t="s">
        <v>804</v>
      </c>
      <c r="W68" s="907" t="s">
        <v>804</v>
      </c>
    </row>
    <row r="69" spans="1:23" ht="13">
      <c r="A69" s="905"/>
      <c r="B69" s="908" t="s">
        <v>252</v>
      </c>
      <c r="C69" s="907" t="s">
        <v>804</v>
      </c>
      <c r="D69" s="907" t="s">
        <v>804</v>
      </c>
      <c r="E69" s="907" t="s">
        <v>804</v>
      </c>
      <c r="F69" s="907" t="s">
        <v>804</v>
      </c>
      <c r="G69" s="907" t="s">
        <v>804</v>
      </c>
      <c r="H69" s="907" t="s">
        <v>804</v>
      </c>
      <c r="I69" s="907" t="s">
        <v>804</v>
      </c>
      <c r="J69" s="907" t="s">
        <v>804</v>
      </c>
      <c r="K69" s="907" t="s">
        <v>804</v>
      </c>
      <c r="L69" s="907" t="s">
        <v>804</v>
      </c>
      <c r="M69" s="907" t="s">
        <v>804</v>
      </c>
      <c r="N69" s="907" t="s">
        <v>804</v>
      </c>
      <c r="O69" s="907" t="s">
        <v>804</v>
      </c>
      <c r="P69" s="907" t="s">
        <v>804</v>
      </c>
      <c r="Q69" s="907" t="s">
        <v>804</v>
      </c>
      <c r="R69" s="907" t="s">
        <v>804</v>
      </c>
      <c r="S69" s="907" t="s">
        <v>804</v>
      </c>
      <c r="T69" s="907" t="s">
        <v>804</v>
      </c>
      <c r="U69" s="907" t="s">
        <v>804</v>
      </c>
      <c r="V69" s="907" t="s">
        <v>804</v>
      </c>
      <c r="W69" s="907" t="s">
        <v>804</v>
      </c>
    </row>
    <row r="70" spans="1:23" ht="13">
      <c r="A70" s="905"/>
      <c r="B70" s="908" t="s">
        <v>253</v>
      </c>
      <c r="C70" s="907" t="s">
        <v>804</v>
      </c>
      <c r="D70" s="907" t="s">
        <v>804</v>
      </c>
      <c r="E70" s="907" t="s">
        <v>804</v>
      </c>
      <c r="F70" s="907" t="s">
        <v>804</v>
      </c>
      <c r="G70" s="907" t="s">
        <v>804</v>
      </c>
      <c r="H70" s="907" t="s">
        <v>804</v>
      </c>
      <c r="I70" s="907" t="s">
        <v>804</v>
      </c>
      <c r="J70" s="907" t="s">
        <v>804</v>
      </c>
      <c r="K70" s="907" t="s">
        <v>804</v>
      </c>
      <c r="L70" s="907" t="s">
        <v>804</v>
      </c>
      <c r="M70" s="907" t="s">
        <v>804</v>
      </c>
      <c r="N70" s="907" t="s">
        <v>804</v>
      </c>
      <c r="O70" s="907" t="s">
        <v>804</v>
      </c>
      <c r="P70" s="907" t="s">
        <v>804</v>
      </c>
      <c r="Q70" s="907" t="s">
        <v>804</v>
      </c>
      <c r="R70" s="907" t="s">
        <v>804</v>
      </c>
      <c r="S70" s="907" t="s">
        <v>804</v>
      </c>
      <c r="T70" s="907" t="s">
        <v>804</v>
      </c>
      <c r="U70" s="907" t="s">
        <v>804</v>
      </c>
      <c r="V70" s="907" t="s">
        <v>804</v>
      </c>
      <c r="W70" s="907" t="s">
        <v>804</v>
      </c>
    </row>
    <row r="71" spans="1:23" ht="13">
      <c r="A71" s="905"/>
      <c r="B71" s="908" t="s">
        <v>254</v>
      </c>
      <c r="C71" s="907" t="s">
        <v>804</v>
      </c>
      <c r="D71" s="907" t="s">
        <v>804</v>
      </c>
      <c r="E71" s="907" t="s">
        <v>804</v>
      </c>
      <c r="F71" s="907" t="s">
        <v>804</v>
      </c>
      <c r="G71" s="907" t="s">
        <v>804</v>
      </c>
      <c r="H71" s="907" t="s">
        <v>804</v>
      </c>
      <c r="I71" s="907" t="s">
        <v>804</v>
      </c>
      <c r="J71" s="907" t="s">
        <v>804</v>
      </c>
      <c r="K71" s="907" t="s">
        <v>804</v>
      </c>
      <c r="L71" s="907" t="s">
        <v>804</v>
      </c>
      <c r="M71" s="907" t="s">
        <v>804</v>
      </c>
      <c r="N71" s="907" t="s">
        <v>804</v>
      </c>
      <c r="O71" s="907" t="s">
        <v>804</v>
      </c>
      <c r="P71" s="907" t="s">
        <v>804</v>
      </c>
      <c r="Q71" s="907" t="s">
        <v>804</v>
      </c>
      <c r="R71" s="907" t="s">
        <v>804</v>
      </c>
      <c r="S71" s="907" t="s">
        <v>804</v>
      </c>
      <c r="T71" s="907" t="s">
        <v>804</v>
      </c>
      <c r="U71" s="907" t="s">
        <v>804</v>
      </c>
      <c r="V71" s="907" t="s">
        <v>804</v>
      </c>
      <c r="W71" s="907" t="s">
        <v>804</v>
      </c>
    </row>
    <row r="72" spans="1:23">
      <c r="A72" s="780"/>
      <c r="B72" s="795"/>
      <c r="C72" s="779"/>
      <c r="D72" s="779"/>
      <c r="E72" s="779"/>
      <c r="F72" s="779"/>
      <c r="G72" s="779"/>
      <c r="H72" s="779"/>
      <c r="I72" s="779"/>
      <c r="J72" s="779"/>
      <c r="K72" s="779"/>
      <c r="L72" s="779"/>
      <c r="M72" s="779"/>
      <c r="N72" s="779"/>
      <c r="O72" s="779"/>
      <c r="P72" s="779"/>
      <c r="Q72" s="779"/>
      <c r="R72" s="779"/>
      <c r="S72" s="779"/>
      <c r="T72" s="779"/>
      <c r="U72" s="779"/>
      <c r="V72" s="779"/>
      <c r="W72" s="779"/>
    </row>
    <row r="73" spans="1:23" ht="13">
      <c r="A73" s="781"/>
      <c r="B73" s="795"/>
      <c r="C73" s="779"/>
      <c r="D73" s="779"/>
      <c r="E73" s="779"/>
      <c r="F73" s="779"/>
      <c r="G73" s="779"/>
      <c r="H73" s="779"/>
      <c r="I73" s="779"/>
      <c r="J73" s="779"/>
      <c r="K73" s="779"/>
      <c r="L73" s="779"/>
      <c r="M73" s="779"/>
      <c r="N73" s="779"/>
      <c r="O73" s="779"/>
      <c r="P73" s="779"/>
      <c r="Q73" s="779"/>
      <c r="R73" s="779"/>
      <c r="S73" s="779"/>
      <c r="T73" s="779"/>
      <c r="U73" s="779"/>
      <c r="V73" s="779"/>
      <c r="W73" s="779"/>
    </row>
    <row r="74" spans="1:23" ht="13">
      <c r="A74" s="781"/>
      <c r="B74" s="795"/>
      <c r="C74" s="779"/>
      <c r="D74" s="779"/>
      <c r="E74" s="779"/>
      <c r="F74" s="779"/>
      <c r="G74" s="779"/>
      <c r="H74" s="779"/>
      <c r="I74" s="779"/>
      <c r="J74" s="779"/>
      <c r="K74" s="779"/>
      <c r="L74" s="779"/>
      <c r="M74" s="779"/>
      <c r="N74" s="779"/>
      <c r="O74" s="779"/>
      <c r="P74" s="779"/>
      <c r="Q74" s="779"/>
      <c r="R74" s="779"/>
      <c r="S74" s="779"/>
      <c r="T74" s="779"/>
      <c r="U74" s="779"/>
      <c r="V74" s="779"/>
      <c r="W74" s="779"/>
    </row>
    <row r="75" spans="1:23" ht="13">
      <c r="A75" s="781"/>
      <c r="B75" s="795"/>
      <c r="C75" s="779"/>
      <c r="D75" s="779"/>
      <c r="E75" s="779"/>
      <c r="F75" s="779"/>
      <c r="G75" s="779"/>
      <c r="H75" s="779"/>
      <c r="I75" s="779"/>
      <c r="J75" s="779"/>
      <c r="K75" s="779"/>
      <c r="L75" s="779"/>
      <c r="M75" s="779"/>
      <c r="N75" s="779"/>
      <c r="O75" s="779"/>
      <c r="P75" s="779"/>
      <c r="Q75" s="779"/>
      <c r="R75" s="779"/>
      <c r="S75" s="779"/>
      <c r="T75" s="779"/>
      <c r="U75" s="779"/>
      <c r="V75" s="779"/>
      <c r="W75" s="779"/>
    </row>
    <row r="76" spans="1:23" ht="13">
      <c r="A76" s="781"/>
      <c r="B76" s="795"/>
      <c r="C76" s="779"/>
      <c r="D76" s="779"/>
      <c r="E76" s="779"/>
      <c r="F76" s="779"/>
      <c r="G76" s="779"/>
      <c r="H76" s="779"/>
      <c r="I76" s="779"/>
      <c r="J76" s="779"/>
      <c r="K76" s="779"/>
      <c r="L76" s="779"/>
      <c r="M76" s="779"/>
      <c r="N76" s="779"/>
      <c r="O76" s="779"/>
      <c r="P76" s="779"/>
      <c r="Q76" s="779"/>
      <c r="R76" s="779"/>
      <c r="S76" s="779"/>
      <c r="T76" s="779"/>
      <c r="U76" s="779"/>
      <c r="V76" s="779"/>
      <c r="W76" s="779"/>
    </row>
    <row r="77" spans="1:23" ht="13">
      <c r="A77" s="781"/>
      <c r="B77" s="795"/>
      <c r="C77" s="779"/>
      <c r="D77" s="779"/>
      <c r="E77" s="779"/>
      <c r="F77" s="779"/>
      <c r="G77" s="779"/>
      <c r="H77" s="779"/>
      <c r="I77" s="779"/>
      <c r="J77" s="779"/>
      <c r="K77" s="779"/>
      <c r="L77" s="779"/>
      <c r="M77" s="779"/>
      <c r="N77" s="779"/>
      <c r="O77" s="779"/>
      <c r="P77" s="779"/>
      <c r="Q77" s="779"/>
      <c r="R77" s="779"/>
      <c r="S77" s="779"/>
      <c r="T77" s="779"/>
      <c r="U77" s="779"/>
      <c r="V77" s="779"/>
      <c r="W77" s="779"/>
    </row>
    <row r="78" spans="1:23" ht="13">
      <c r="A78" s="781"/>
      <c r="B78" s="795"/>
      <c r="C78" s="779"/>
      <c r="D78" s="779"/>
      <c r="E78" s="779"/>
      <c r="F78" s="779"/>
      <c r="G78" s="779"/>
      <c r="H78" s="779"/>
      <c r="I78" s="779"/>
      <c r="J78" s="779"/>
      <c r="K78" s="779"/>
      <c r="L78" s="779"/>
      <c r="M78" s="779"/>
      <c r="N78" s="779"/>
      <c r="O78" s="779"/>
      <c r="P78" s="779"/>
      <c r="Q78" s="779"/>
      <c r="R78" s="779"/>
      <c r="S78" s="779"/>
      <c r="T78" s="779"/>
      <c r="U78" s="779"/>
      <c r="V78" s="779"/>
      <c r="W78" s="779"/>
    </row>
    <row r="79" spans="1:23" ht="13">
      <c r="A79" s="781"/>
      <c r="B79" s="795"/>
      <c r="C79" s="779"/>
      <c r="D79" s="779"/>
      <c r="E79" s="779"/>
      <c r="F79" s="779"/>
      <c r="G79" s="779"/>
      <c r="H79" s="779"/>
      <c r="I79" s="779"/>
      <c r="J79" s="779"/>
      <c r="K79" s="779"/>
      <c r="L79" s="779"/>
      <c r="M79" s="779"/>
      <c r="N79" s="779"/>
      <c r="O79" s="779"/>
      <c r="P79" s="779"/>
      <c r="Q79" s="779"/>
      <c r="R79" s="779"/>
      <c r="S79" s="779"/>
      <c r="T79" s="779"/>
      <c r="U79" s="779"/>
      <c r="V79" s="779"/>
      <c r="W79" s="779"/>
    </row>
    <row r="80" spans="1:23" ht="13">
      <c r="A80" s="781"/>
      <c r="B80" s="795"/>
      <c r="C80" s="779"/>
      <c r="D80" s="779"/>
      <c r="E80" s="779"/>
      <c r="F80" s="779"/>
      <c r="G80" s="779"/>
      <c r="H80" s="779"/>
      <c r="I80" s="779"/>
      <c r="J80" s="779"/>
      <c r="K80" s="779"/>
      <c r="L80" s="779"/>
      <c r="M80" s="779"/>
      <c r="N80" s="779"/>
      <c r="O80" s="779"/>
      <c r="P80" s="779"/>
      <c r="Q80" s="779"/>
      <c r="R80" s="779"/>
      <c r="S80" s="779"/>
      <c r="T80" s="779"/>
      <c r="U80" s="779"/>
      <c r="V80" s="779"/>
      <c r="W80" s="779"/>
    </row>
    <row r="81" spans="1:23" ht="13">
      <c r="A81" s="781"/>
      <c r="B81" s="795"/>
      <c r="C81" s="779"/>
      <c r="D81" s="779"/>
      <c r="E81" s="779"/>
      <c r="F81" s="779"/>
      <c r="G81" s="779"/>
      <c r="H81" s="779"/>
      <c r="I81" s="779"/>
      <c r="J81" s="779"/>
      <c r="K81" s="779"/>
      <c r="L81" s="779"/>
      <c r="M81" s="779"/>
      <c r="N81" s="779"/>
      <c r="O81" s="779"/>
      <c r="P81" s="779"/>
      <c r="Q81" s="779"/>
      <c r="R81" s="779"/>
      <c r="S81" s="779"/>
      <c r="T81" s="779"/>
      <c r="U81" s="779"/>
      <c r="V81" s="779"/>
      <c r="W81" s="779"/>
    </row>
    <row r="82" spans="1:23" ht="13">
      <c r="A82" s="781"/>
      <c r="B82" s="795"/>
      <c r="C82" s="779"/>
      <c r="D82" s="779"/>
      <c r="E82" s="779"/>
      <c r="F82" s="779"/>
      <c r="G82" s="779"/>
      <c r="H82" s="779"/>
      <c r="I82" s="779"/>
      <c r="J82" s="779"/>
      <c r="K82" s="779"/>
      <c r="L82" s="779"/>
      <c r="M82" s="779"/>
      <c r="N82" s="779"/>
      <c r="O82" s="779"/>
      <c r="P82" s="779"/>
      <c r="Q82" s="779"/>
      <c r="R82" s="779"/>
      <c r="S82" s="779"/>
      <c r="T82" s="779"/>
      <c r="U82" s="779"/>
      <c r="V82" s="779"/>
      <c r="W82" s="779"/>
    </row>
    <row r="83" spans="1:23" ht="13">
      <c r="A83" s="781"/>
      <c r="B83" s="795"/>
      <c r="C83" s="779"/>
      <c r="D83" s="779"/>
      <c r="E83" s="779"/>
      <c r="F83" s="779"/>
      <c r="G83" s="779"/>
      <c r="H83" s="779"/>
      <c r="I83" s="779"/>
      <c r="J83" s="779"/>
      <c r="K83" s="779"/>
      <c r="L83" s="779"/>
      <c r="M83" s="779"/>
      <c r="N83" s="779"/>
      <c r="O83" s="779"/>
      <c r="P83" s="779"/>
      <c r="Q83" s="779"/>
      <c r="R83" s="779"/>
      <c r="S83" s="779"/>
      <c r="T83" s="779"/>
      <c r="U83" s="779"/>
      <c r="V83" s="779"/>
      <c r="W83" s="779"/>
    </row>
  </sheetData>
  <mergeCells count="14">
    <mergeCell ref="A8:W8"/>
    <mergeCell ref="A47:W47"/>
    <mergeCell ref="U5:W5"/>
    <mergeCell ref="A1:W1"/>
    <mergeCell ref="A2:W2"/>
    <mergeCell ref="A3:W3"/>
    <mergeCell ref="A4:B7"/>
    <mergeCell ref="C4:W4"/>
    <mergeCell ref="C5:E5"/>
    <mergeCell ref="F5:H5"/>
    <mergeCell ref="I5:K5"/>
    <mergeCell ref="L5:N5"/>
    <mergeCell ref="O5:Q5"/>
    <mergeCell ref="R5:T5"/>
  </mergeCells>
  <pageMargins left="0.78740157499999996" right="0.78740157499999996" top="0.984251969" bottom="0.984251969" header="0.5" footer="0.5"/>
  <pageSetup fitToHeight="0" orientation="landscape" verticalDpi="300" r:id="rId1"/>
  <headerFooter alignWithMargins="0">
    <oddFooter>&amp;CAbgerufen am 14.01.19 / 13:05:01&amp;L&amp;RSeite &amp;P von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L421"/>
  <sheetViews>
    <sheetView topLeftCell="A94" workbookViewId="0">
      <pane xSplit="1" topLeftCell="B1" activePane="topRight" state="frozen"/>
      <selection activeCell="A222" sqref="A222"/>
      <selection pane="topRight" activeCell="AJ80" sqref="AJ80"/>
    </sheetView>
  </sheetViews>
  <sheetFormatPr baseColWidth="10" defaultRowHeight="12.5"/>
  <cols>
    <col min="1" max="4" width="1.54296875" customWidth="1"/>
    <col min="5" max="5" width="24.54296875" customWidth="1"/>
    <col min="6" max="10" width="9.54296875" customWidth="1"/>
    <col min="11" max="11" width="12.54296875" customWidth="1"/>
    <col min="12" max="12" width="16.453125" customWidth="1"/>
    <col min="27" max="27" width="9.26953125" customWidth="1"/>
    <col min="28" max="28" width="6" customWidth="1"/>
    <col min="31" max="31" width="14.1796875" customWidth="1"/>
  </cols>
  <sheetData>
    <row r="1" spans="1:38" ht="71.650000000000006" customHeight="1"/>
    <row r="3" spans="1:38" ht="20.5">
      <c r="A3" s="138" t="s">
        <v>825</v>
      </c>
      <c r="B3" s="139"/>
      <c r="C3" s="139"/>
      <c r="D3" s="139"/>
      <c r="E3" s="139"/>
      <c r="F3" s="139"/>
      <c r="G3" s="139"/>
      <c r="H3" s="139"/>
      <c r="I3" s="139"/>
      <c r="J3" s="139"/>
      <c r="K3" s="140"/>
      <c r="N3" s="138" t="s">
        <v>830</v>
      </c>
      <c r="O3" s="139"/>
      <c r="P3" s="139"/>
      <c r="Q3" s="139"/>
      <c r="R3" s="139"/>
      <c r="S3" s="139"/>
      <c r="T3" s="139"/>
      <c r="U3" s="139"/>
      <c r="V3" s="139"/>
      <c r="W3" s="139"/>
      <c r="X3" s="140"/>
      <c r="AA3" s="138" t="s">
        <v>835</v>
      </c>
      <c r="AB3" s="139"/>
      <c r="AC3" s="139"/>
      <c r="AD3" s="139"/>
      <c r="AE3" s="139"/>
      <c r="AF3" s="139"/>
      <c r="AG3" s="139"/>
      <c r="AH3" s="139"/>
      <c r="AI3" s="139"/>
      <c r="AJ3" s="139"/>
      <c r="AK3" s="140"/>
      <c r="AL3" s="823"/>
    </row>
    <row r="4" spans="1:38" ht="15.5">
      <c r="A4" s="141" t="s">
        <v>186</v>
      </c>
      <c r="B4" s="142"/>
      <c r="C4" s="142"/>
      <c r="D4" s="142"/>
      <c r="E4" s="142"/>
      <c r="F4" s="142"/>
      <c r="G4" s="142"/>
      <c r="H4" s="142"/>
      <c r="I4" s="142"/>
      <c r="J4" s="142"/>
      <c r="K4" s="143"/>
      <c r="N4" s="141" t="s">
        <v>186</v>
      </c>
      <c r="O4" s="142"/>
      <c r="P4" s="142"/>
      <c r="Q4" s="142"/>
      <c r="R4" s="142"/>
      <c r="S4" s="142"/>
      <c r="T4" s="142"/>
      <c r="U4" s="142"/>
      <c r="V4" s="142"/>
      <c r="W4" s="142"/>
      <c r="X4" s="143"/>
      <c r="AA4" s="141" t="s">
        <v>186</v>
      </c>
      <c r="AB4" s="142"/>
      <c r="AC4" s="142"/>
      <c r="AD4" s="142"/>
      <c r="AE4" s="142"/>
      <c r="AF4" s="142"/>
      <c r="AG4" s="142"/>
      <c r="AH4" s="142"/>
      <c r="AI4" s="142"/>
      <c r="AJ4" s="142"/>
      <c r="AK4" s="143"/>
      <c r="AL4" s="823"/>
    </row>
    <row r="5" spans="1:38" ht="13.5">
      <c r="A5" s="144"/>
      <c r="B5" s="145"/>
      <c r="C5" s="145"/>
      <c r="D5" s="145"/>
      <c r="E5" s="146"/>
      <c r="F5" s="146"/>
      <c r="G5" s="146"/>
      <c r="H5" s="146"/>
      <c r="I5" s="147" t="s">
        <v>187</v>
      </c>
      <c r="J5" s="147"/>
      <c r="K5" s="148"/>
      <c r="N5" s="144"/>
      <c r="O5" s="145"/>
      <c r="P5" s="145"/>
      <c r="Q5" s="145"/>
      <c r="R5" s="146"/>
      <c r="S5" s="146"/>
      <c r="T5" s="146"/>
      <c r="U5" s="146"/>
      <c r="V5" s="147" t="s">
        <v>187</v>
      </c>
      <c r="W5" s="147"/>
      <c r="X5" s="148"/>
      <c r="AA5" s="144"/>
      <c r="AB5" s="145"/>
      <c r="AC5" s="145"/>
      <c r="AD5" s="145"/>
      <c r="AE5" s="146"/>
      <c r="AF5" s="146"/>
      <c r="AG5" s="146"/>
      <c r="AH5" s="146"/>
      <c r="AI5" s="147" t="s">
        <v>187</v>
      </c>
      <c r="AJ5" s="147"/>
      <c r="AK5" s="148"/>
      <c r="AL5" s="823"/>
    </row>
    <row r="6" spans="1:38" ht="13.5">
      <c r="A6" s="144"/>
      <c r="B6" s="145"/>
      <c r="C6" s="145"/>
      <c r="D6" s="145"/>
      <c r="E6" s="146"/>
      <c r="F6" s="149"/>
      <c r="G6" s="149"/>
      <c r="H6" s="150"/>
      <c r="I6" s="151" t="s">
        <v>793</v>
      </c>
      <c r="J6" s="152"/>
      <c r="K6" s="149" t="s">
        <v>189</v>
      </c>
      <c r="N6" s="144"/>
      <c r="O6" s="145"/>
      <c r="P6" s="145"/>
      <c r="Q6" s="145"/>
      <c r="R6" s="146"/>
      <c r="S6" s="149"/>
      <c r="T6" s="149"/>
      <c r="U6" s="150"/>
      <c r="V6" s="151" t="s">
        <v>801</v>
      </c>
      <c r="W6" s="152"/>
      <c r="X6" s="149" t="s">
        <v>189</v>
      </c>
      <c r="AA6" s="144"/>
      <c r="AB6" s="145"/>
      <c r="AC6" s="145"/>
      <c r="AD6" s="145"/>
      <c r="AE6" s="146"/>
      <c r="AF6" s="149"/>
      <c r="AG6" s="149"/>
      <c r="AH6" s="150"/>
      <c r="AI6" s="151" t="s">
        <v>826</v>
      </c>
      <c r="AJ6" s="152"/>
      <c r="AK6" s="149" t="s">
        <v>189</v>
      </c>
      <c r="AL6" s="823"/>
    </row>
    <row r="7" spans="1:38" ht="13.5">
      <c r="A7" s="153" t="s">
        <v>190</v>
      </c>
      <c r="B7" s="154"/>
      <c r="C7" s="154"/>
      <c r="D7" s="154"/>
      <c r="E7" s="155"/>
      <c r="F7" s="149" t="s">
        <v>69</v>
      </c>
      <c r="G7" s="149" t="s">
        <v>254</v>
      </c>
      <c r="H7" s="150" t="s">
        <v>69</v>
      </c>
      <c r="I7" s="156" t="s">
        <v>191</v>
      </c>
      <c r="J7" s="148"/>
      <c r="K7" s="149" t="s">
        <v>793</v>
      </c>
      <c r="N7" s="153" t="s">
        <v>190</v>
      </c>
      <c r="O7" s="154"/>
      <c r="P7" s="154"/>
      <c r="Q7" s="154"/>
      <c r="R7" s="155"/>
      <c r="S7" s="149" t="s">
        <v>70</v>
      </c>
      <c r="T7" s="149" t="s">
        <v>69</v>
      </c>
      <c r="U7" s="150" t="s">
        <v>70</v>
      </c>
      <c r="V7" s="156" t="s">
        <v>191</v>
      </c>
      <c r="W7" s="148"/>
      <c r="X7" s="149" t="s">
        <v>801</v>
      </c>
      <c r="AA7" s="153" t="s">
        <v>190</v>
      </c>
      <c r="AB7" s="154"/>
      <c r="AC7" s="154"/>
      <c r="AD7" s="154"/>
      <c r="AE7" s="155"/>
      <c r="AF7" s="149" t="s">
        <v>71</v>
      </c>
      <c r="AG7" s="149" t="s">
        <v>70</v>
      </c>
      <c r="AH7" s="150" t="s">
        <v>71</v>
      </c>
      <c r="AI7" s="156" t="s">
        <v>191</v>
      </c>
      <c r="AJ7" s="148"/>
      <c r="AK7" s="149" t="s">
        <v>826</v>
      </c>
      <c r="AL7" s="823"/>
    </row>
    <row r="8" spans="1:38" ht="13.5">
      <c r="A8" s="144"/>
      <c r="B8" s="145"/>
      <c r="C8" s="145"/>
      <c r="D8" s="145"/>
      <c r="E8" s="157"/>
      <c r="F8" s="149" t="s">
        <v>803</v>
      </c>
      <c r="G8" s="149" t="s">
        <v>707</v>
      </c>
      <c r="H8" s="149" t="s">
        <v>707</v>
      </c>
      <c r="I8" s="146"/>
      <c r="J8" s="145"/>
      <c r="K8" s="158" t="s">
        <v>191</v>
      </c>
      <c r="N8" s="144"/>
      <c r="O8" s="145"/>
      <c r="P8" s="145"/>
      <c r="Q8" s="145"/>
      <c r="R8" s="157"/>
      <c r="S8" s="149" t="s">
        <v>803</v>
      </c>
      <c r="T8" s="149" t="s">
        <v>803</v>
      </c>
      <c r="U8" s="149" t="s">
        <v>707</v>
      </c>
      <c r="V8" s="146"/>
      <c r="W8" s="145"/>
      <c r="X8" s="158" t="s">
        <v>191</v>
      </c>
      <c r="AA8" s="144"/>
      <c r="AB8" s="145"/>
      <c r="AC8" s="145"/>
      <c r="AD8" s="145"/>
      <c r="AE8" s="157"/>
      <c r="AF8" s="149" t="s">
        <v>803</v>
      </c>
      <c r="AG8" s="149" t="s">
        <v>803</v>
      </c>
      <c r="AH8" s="149" t="s">
        <v>707</v>
      </c>
      <c r="AI8" s="146"/>
      <c r="AJ8" s="145"/>
      <c r="AK8" s="158" t="s">
        <v>191</v>
      </c>
      <c r="AL8" s="823"/>
    </row>
    <row r="9" spans="1:38" ht="20.149999999999999" customHeight="1">
      <c r="A9" s="144"/>
      <c r="B9" s="145"/>
      <c r="C9" s="145"/>
      <c r="D9" s="145"/>
      <c r="E9" s="157"/>
      <c r="F9" s="149"/>
      <c r="G9" s="149"/>
      <c r="H9" s="149"/>
      <c r="I9" s="149" t="s">
        <v>254</v>
      </c>
      <c r="J9" s="149" t="s">
        <v>69</v>
      </c>
      <c r="K9" s="158" t="s">
        <v>189</v>
      </c>
      <c r="N9" s="144"/>
      <c r="O9" s="145"/>
      <c r="P9" s="145"/>
      <c r="Q9" s="145"/>
      <c r="R9" s="157"/>
      <c r="S9" s="149"/>
      <c r="T9" s="149"/>
      <c r="U9" s="149"/>
      <c r="V9" s="149" t="s">
        <v>69</v>
      </c>
      <c r="W9" s="149" t="s">
        <v>70</v>
      </c>
      <c r="X9" s="158" t="s">
        <v>189</v>
      </c>
      <c r="AA9" s="144"/>
      <c r="AB9" s="145"/>
      <c r="AC9" s="145"/>
      <c r="AD9" s="145"/>
      <c r="AE9" s="157"/>
      <c r="AF9" s="149"/>
      <c r="AG9" s="149"/>
      <c r="AH9" s="149"/>
      <c r="AI9" s="149" t="s">
        <v>70</v>
      </c>
      <c r="AJ9" s="149" t="s">
        <v>71</v>
      </c>
      <c r="AK9" s="158" t="s">
        <v>189</v>
      </c>
      <c r="AL9" s="823"/>
    </row>
    <row r="10" spans="1:38" ht="13.5">
      <c r="A10" s="159"/>
      <c r="B10" s="160"/>
      <c r="C10" s="160"/>
      <c r="D10" s="160"/>
      <c r="E10" s="148"/>
      <c r="F10" s="161"/>
      <c r="G10" s="161"/>
      <c r="H10" s="161"/>
      <c r="I10" s="162" t="s">
        <v>707</v>
      </c>
      <c r="J10" s="162" t="s">
        <v>707</v>
      </c>
      <c r="K10" s="163" t="s">
        <v>702</v>
      </c>
      <c r="N10" s="159"/>
      <c r="O10" s="160"/>
      <c r="P10" s="160"/>
      <c r="Q10" s="160"/>
      <c r="R10" s="148"/>
      <c r="S10" s="161"/>
      <c r="T10" s="161"/>
      <c r="U10" s="161"/>
      <c r="V10" s="162" t="s">
        <v>803</v>
      </c>
      <c r="W10" s="162" t="s">
        <v>707</v>
      </c>
      <c r="X10" s="163" t="s">
        <v>715</v>
      </c>
      <c r="AA10" s="159"/>
      <c r="AB10" s="160"/>
      <c r="AC10" s="160"/>
      <c r="AD10" s="160"/>
      <c r="AE10" s="148"/>
      <c r="AF10" s="161"/>
      <c r="AG10" s="161"/>
      <c r="AH10" s="161"/>
      <c r="AI10" s="162" t="s">
        <v>803</v>
      </c>
      <c r="AJ10" s="162" t="s">
        <v>707</v>
      </c>
      <c r="AK10" s="163" t="s">
        <v>726</v>
      </c>
      <c r="AL10" s="823"/>
    </row>
    <row r="11" spans="1:38" ht="13">
      <c r="A11" s="164" t="s">
        <v>194</v>
      </c>
      <c r="B11" s="165"/>
      <c r="C11" s="165"/>
      <c r="D11" s="165"/>
      <c r="E11" s="165"/>
      <c r="F11" s="165"/>
      <c r="G11" s="165"/>
      <c r="H11" s="165"/>
      <c r="I11" s="165"/>
      <c r="J11" s="165"/>
      <c r="K11" s="166"/>
      <c r="N11" s="164" t="s">
        <v>194</v>
      </c>
      <c r="O11" s="165"/>
      <c r="P11" s="165"/>
      <c r="Q11" s="165"/>
      <c r="R11" s="165"/>
      <c r="S11" s="165"/>
      <c r="T11" s="165"/>
      <c r="U11" s="165"/>
      <c r="V11" s="165"/>
      <c r="W11" s="165"/>
      <c r="X11" s="166"/>
      <c r="AA11" s="164" t="s">
        <v>194</v>
      </c>
      <c r="AB11" s="165"/>
      <c r="AC11" s="165"/>
      <c r="AD11" s="165"/>
      <c r="AE11" s="165"/>
      <c r="AF11" s="165"/>
      <c r="AG11" s="165"/>
      <c r="AH11" s="165"/>
      <c r="AI11" s="165"/>
      <c r="AJ11" s="165"/>
      <c r="AK11" s="166"/>
      <c r="AL11" s="823"/>
    </row>
    <row r="12" spans="1:38">
      <c r="A12" s="167" t="s">
        <v>195</v>
      </c>
      <c r="B12" s="168"/>
      <c r="C12" s="169"/>
      <c r="D12" s="169"/>
      <c r="E12" s="169"/>
      <c r="F12" s="170"/>
      <c r="G12" s="171"/>
      <c r="H12" s="170"/>
      <c r="I12" s="172"/>
      <c r="J12" s="173"/>
      <c r="K12" s="174"/>
      <c r="N12" s="167" t="s">
        <v>195</v>
      </c>
      <c r="O12" s="168"/>
      <c r="P12" s="169"/>
      <c r="Q12" s="169"/>
      <c r="R12" s="169"/>
      <c r="S12" s="170"/>
      <c r="T12" s="171"/>
      <c r="U12" s="170"/>
      <c r="V12" s="172"/>
      <c r="W12" s="173"/>
      <c r="X12" s="174"/>
      <c r="AA12" s="167" t="s">
        <v>195</v>
      </c>
      <c r="AB12" s="168"/>
      <c r="AC12" s="169"/>
      <c r="AD12" s="169"/>
      <c r="AE12" s="169"/>
      <c r="AF12" s="170"/>
      <c r="AG12" s="171"/>
      <c r="AH12" s="170"/>
      <c r="AI12" s="172"/>
      <c r="AJ12" s="173"/>
      <c r="AK12" s="174"/>
      <c r="AL12" s="823"/>
    </row>
    <row r="13" spans="1:38">
      <c r="A13" s="167" t="s">
        <v>196</v>
      </c>
      <c r="B13" s="168"/>
      <c r="C13" s="169"/>
      <c r="D13" s="169"/>
      <c r="E13" s="169"/>
      <c r="F13" s="170"/>
      <c r="G13" s="171"/>
      <c r="H13" s="170"/>
      <c r="I13" s="172"/>
      <c r="J13" s="173"/>
      <c r="K13" s="174"/>
      <c r="N13" s="167" t="s">
        <v>196</v>
      </c>
      <c r="O13" s="168"/>
      <c r="P13" s="169"/>
      <c r="Q13" s="169"/>
      <c r="R13" s="169"/>
      <c r="S13" s="170"/>
      <c r="T13" s="171"/>
      <c r="U13" s="170"/>
      <c r="V13" s="172"/>
      <c r="W13" s="173"/>
      <c r="X13" s="174"/>
      <c r="AA13" s="167" t="s">
        <v>196</v>
      </c>
      <c r="AB13" s="168"/>
      <c r="AC13" s="169"/>
      <c r="AD13" s="169"/>
      <c r="AE13" s="169"/>
      <c r="AF13" s="170"/>
      <c r="AG13" s="171"/>
      <c r="AH13" s="170"/>
      <c r="AI13" s="172"/>
      <c r="AJ13" s="173"/>
      <c r="AK13" s="174"/>
      <c r="AL13" s="823"/>
    </row>
    <row r="14" spans="1:38">
      <c r="A14" s="175" t="s">
        <v>8</v>
      </c>
      <c r="B14" s="171"/>
      <c r="C14" s="171"/>
      <c r="D14" s="171"/>
      <c r="E14" s="171"/>
      <c r="F14" s="176">
        <v>3461</v>
      </c>
      <c r="G14" s="176">
        <v>4879</v>
      </c>
      <c r="H14" s="176">
        <v>3428</v>
      </c>
      <c r="I14" s="177">
        <v>-29.1</v>
      </c>
      <c r="J14" s="178">
        <v>1</v>
      </c>
      <c r="K14" s="179">
        <v>1</v>
      </c>
      <c r="N14" s="175" t="s">
        <v>8</v>
      </c>
      <c r="O14" s="171"/>
      <c r="P14" s="171"/>
      <c r="Q14" s="171"/>
      <c r="R14" s="171"/>
      <c r="S14" s="176">
        <v>3699</v>
      </c>
      <c r="T14" s="176">
        <v>3461</v>
      </c>
      <c r="U14" s="176">
        <v>4947</v>
      </c>
      <c r="V14" s="177">
        <v>6.9</v>
      </c>
      <c r="W14" s="178">
        <v>-25.2</v>
      </c>
      <c r="X14" s="179">
        <v>-14.5</v>
      </c>
      <c r="AA14" s="175" t="s">
        <v>8</v>
      </c>
      <c r="AB14" s="171"/>
      <c r="AC14" s="171"/>
      <c r="AD14" s="171"/>
      <c r="AE14" s="171"/>
      <c r="AF14" s="176">
        <v>3790</v>
      </c>
      <c r="AG14" s="176">
        <v>3699</v>
      </c>
      <c r="AH14" s="176">
        <v>5359</v>
      </c>
      <c r="AI14" s="177">
        <v>2.5</v>
      </c>
      <c r="AJ14" s="178">
        <v>-29.3</v>
      </c>
      <c r="AK14" s="179">
        <v>-20.3</v>
      </c>
      <c r="AL14" s="823"/>
    </row>
    <row r="15" spans="1:38">
      <c r="A15" s="175"/>
      <c r="B15" s="171" t="s">
        <v>197</v>
      </c>
      <c r="C15" s="171"/>
      <c r="D15" s="171"/>
      <c r="E15" s="171"/>
      <c r="F15" s="170"/>
      <c r="G15" s="171"/>
      <c r="H15" s="170"/>
      <c r="I15" s="177"/>
      <c r="J15" s="178"/>
      <c r="K15" s="180"/>
      <c r="N15" s="175"/>
      <c r="O15" s="171" t="s">
        <v>197</v>
      </c>
      <c r="P15" s="171"/>
      <c r="Q15" s="171"/>
      <c r="R15" s="171"/>
      <c r="S15" s="170"/>
      <c r="T15" s="171"/>
      <c r="U15" s="170"/>
      <c r="V15" s="177"/>
      <c r="W15" s="178"/>
      <c r="X15" s="180"/>
      <c r="AA15" s="175"/>
      <c r="AB15" s="171" t="s">
        <v>197</v>
      </c>
      <c r="AC15" s="171"/>
      <c r="AD15" s="171"/>
      <c r="AE15" s="171"/>
      <c r="AF15" s="170"/>
      <c r="AG15" s="171"/>
      <c r="AH15" s="170"/>
      <c r="AI15" s="177"/>
      <c r="AJ15" s="178"/>
      <c r="AK15" s="180"/>
      <c r="AL15" s="823"/>
    </row>
    <row r="16" spans="1:38">
      <c r="A16" s="175"/>
      <c r="B16" s="171"/>
      <c r="C16" s="171" t="s">
        <v>198</v>
      </c>
      <c r="D16" s="171"/>
      <c r="E16" s="171"/>
      <c r="F16" s="176">
        <v>1411</v>
      </c>
      <c r="G16" s="176">
        <v>1909</v>
      </c>
      <c r="H16" s="176">
        <v>2093</v>
      </c>
      <c r="I16" s="177">
        <v>-26.1</v>
      </c>
      <c r="J16" s="178">
        <v>-32.6</v>
      </c>
      <c r="K16" s="179">
        <v>-32.6</v>
      </c>
      <c r="N16" s="175"/>
      <c r="O16" s="171"/>
      <c r="P16" s="171" t="s">
        <v>198</v>
      </c>
      <c r="Q16" s="171"/>
      <c r="R16" s="171"/>
      <c r="S16" s="176">
        <v>1573</v>
      </c>
      <c r="T16" s="176">
        <v>1411</v>
      </c>
      <c r="U16" s="176">
        <v>1830</v>
      </c>
      <c r="V16" s="177">
        <v>11.5</v>
      </c>
      <c r="W16" s="178">
        <v>-14</v>
      </c>
      <c r="X16" s="179">
        <v>-23.9</v>
      </c>
      <c r="AA16" s="175"/>
      <c r="AB16" s="171"/>
      <c r="AC16" s="171" t="s">
        <v>198</v>
      </c>
      <c r="AD16" s="171"/>
      <c r="AE16" s="171"/>
      <c r="AF16" s="176">
        <v>1661</v>
      </c>
      <c r="AG16" s="176">
        <v>1573</v>
      </c>
      <c r="AH16" s="176">
        <v>1990</v>
      </c>
      <c r="AI16" s="177">
        <v>5.6</v>
      </c>
      <c r="AJ16" s="178">
        <v>-16.5</v>
      </c>
      <c r="AK16" s="179">
        <v>-21.4</v>
      </c>
      <c r="AL16" s="823"/>
    </row>
    <row r="17" spans="1:38" ht="17.649999999999999" customHeight="1">
      <c r="A17" s="175"/>
      <c r="B17" s="171"/>
      <c r="C17" s="171" t="s">
        <v>199</v>
      </c>
      <c r="D17" s="171"/>
      <c r="E17" s="171"/>
      <c r="F17" s="176">
        <v>2051</v>
      </c>
      <c r="G17" s="176">
        <v>2969</v>
      </c>
      <c r="H17" s="176">
        <v>1335</v>
      </c>
      <c r="I17" s="177">
        <v>-30.9</v>
      </c>
      <c r="J17" s="178">
        <v>53.6</v>
      </c>
      <c r="K17" s="179">
        <v>53.6</v>
      </c>
      <c r="N17" s="175"/>
      <c r="O17" s="171"/>
      <c r="P17" s="171" t="s">
        <v>199</v>
      </c>
      <c r="Q17" s="171"/>
      <c r="R17" s="171"/>
      <c r="S17" s="176">
        <v>2126</v>
      </c>
      <c r="T17" s="176">
        <v>2051</v>
      </c>
      <c r="U17" s="176">
        <v>3116</v>
      </c>
      <c r="V17" s="177">
        <v>3.7</v>
      </c>
      <c r="W17" s="178">
        <v>-31.8</v>
      </c>
      <c r="X17" s="179">
        <v>-6.2</v>
      </c>
      <c r="AA17" s="175"/>
      <c r="AB17" s="171"/>
      <c r="AC17" s="171" t="s">
        <v>199</v>
      </c>
      <c r="AD17" s="171"/>
      <c r="AE17" s="171"/>
      <c r="AF17" s="176">
        <v>2129</v>
      </c>
      <c r="AG17" s="176">
        <v>2126</v>
      </c>
      <c r="AH17" s="176">
        <v>3369</v>
      </c>
      <c r="AI17" s="177">
        <v>0.1</v>
      </c>
      <c r="AJ17" s="178">
        <v>-36.799999999999997</v>
      </c>
      <c r="AK17" s="179">
        <v>-19.399999999999999</v>
      </c>
      <c r="AL17" s="823"/>
    </row>
    <row r="18" spans="1:38" ht="18.649999999999999" customHeight="1">
      <c r="A18" s="175"/>
      <c r="B18" s="171"/>
      <c r="C18" s="171"/>
      <c r="D18" s="171" t="s">
        <v>200</v>
      </c>
      <c r="E18" s="171"/>
      <c r="F18" s="170"/>
      <c r="G18" s="171"/>
      <c r="H18" s="170"/>
      <c r="I18" s="177"/>
      <c r="J18" s="178"/>
      <c r="K18" s="180"/>
      <c r="N18" s="175"/>
      <c r="O18" s="171"/>
      <c r="P18" s="171"/>
      <c r="Q18" s="171" t="s">
        <v>200</v>
      </c>
      <c r="R18" s="171"/>
      <c r="S18" s="170"/>
      <c r="T18" s="171"/>
      <c r="U18" s="170"/>
      <c r="V18" s="177"/>
      <c r="W18" s="178"/>
      <c r="X18" s="180"/>
      <c r="AA18" s="175"/>
      <c r="AB18" s="171"/>
      <c r="AC18" s="171"/>
      <c r="AD18" s="171" t="s">
        <v>200</v>
      </c>
      <c r="AE18" s="171"/>
      <c r="AF18" s="170"/>
      <c r="AG18" s="171"/>
      <c r="AH18" s="170"/>
      <c r="AI18" s="177"/>
      <c r="AJ18" s="178"/>
      <c r="AK18" s="180"/>
      <c r="AL18" s="823"/>
    </row>
    <row r="19" spans="1:38" ht="20.149999999999999" customHeight="1">
      <c r="A19" s="175"/>
      <c r="B19" s="171"/>
      <c r="C19" s="171"/>
      <c r="D19" s="171"/>
      <c r="E19" s="171" t="s">
        <v>201</v>
      </c>
      <c r="F19" s="176">
        <v>1831</v>
      </c>
      <c r="G19" s="176">
        <v>2050</v>
      </c>
      <c r="H19" s="176">
        <v>1078</v>
      </c>
      <c r="I19" s="177">
        <v>-10.7</v>
      </c>
      <c r="J19" s="178">
        <v>69.900000000000006</v>
      </c>
      <c r="K19" s="179">
        <v>69.900000000000006</v>
      </c>
      <c r="N19" s="175"/>
      <c r="O19" s="171"/>
      <c r="P19" s="171"/>
      <c r="Q19" s="171"/>
      <c r="R19" s="171" t="s">
        <v>201</v>
      </c>
      <c r="S19" s="176">
        <v>1771</v>
      </c>
      <c r="T19" s="176">
        <v>1831</v>
      </c>
      <c r="U19" s="176">
        <v>2645</v>
      </c>
      <c r="V19" s="177">
        <v>-3.3</v>
      </c>
      <c r="W19" s="178">
        <v>-33</v>
      </c>
      <c r="X19" s="179">
        <v>-3.3</v>
      </c>
      <c r="AA19" s="175"/>
      <c r="AB19" s="171"/>
      <c r="AC19" s="171"/>
      <c r="AD19" s="171"/>
      <c r="AE19" s="171" t="s">
        <v>201</v>
      </c>
      <c r="AF19" s="176">
        <v>1863</v>
      </c>
      <c r="AG19" s="176">
        <v>1771</v>
      </c>
      <c r="AH19" s="176">
        <v>3130</v>
      </c>
      <c r="AI19" s="177">
        <v>5.2</v>
      </c>
      <c r="AJ19" s="178">
        <v>-40.5</v>
      </c>
      <c r="AK19" s="179">
        <v>-20.3</v>
      </c>
      <c r="AL19" s="823"/>
    </row>
    <row r="20" spans="1:38" ht="18" customHeight="1">
      <c r="A20" s="175"/>
      <c r="B20" s="171"/>
      <c r="C20" s="171"/>
      <c r="D20" s="171"/>
      <c r="E20" s="171" t="s">
        <v>202</v>
      </c>
      <c r="F20" s="176">
        <v>144</v>
      </c>
      <c r="G20" s="176">
        <v>843</v>
      </c>
      <c r="H20" s="176">
        <v>177</v>
      </c>
      <c r="I20" s="177">
        <v>-82.9</v>
      </c>
      <c r="J20" s="178">
        <v>-18.600000000000001</v>
      </c>
      <c r="K20" s="179">
        <v>-18.600000000000001</v>
      </c>
      <c r="N20" s="175"/>
      <c r="O20" s="171"/>
      <c r="P20" s="171"/>
      <c r="Q20" s="171"/>
      <c r="R20" s="171" t="s">
        <v>202</v>
      </c>
      <c r="S20" s="176">
        <v>264</v>
      </c>
      <c r="T20" s="176">
        <v>144</v>
      </c>
      <c r="U20" s="176">
        <v>399</v>
      </c>
      <c r="V20" s="177">
        <v>83.3</v>
      </c>
      <c r="W20" s="178">
        <v>-33.799999999999997</v>
      </c>
      <c r="X20" s="179">
        <v>-29.2</v>
      </c>
      <c r="AA20" s="175"/>
      <c r="AB20" s="171"/>
      <c r="AC20" s="171"/>
      <c r="AD20" s="171"/>
      <c r="AE20" s="171" t="s">
        <v>202</v>
      </c>
      <c r="AF20" s="176">
        <v>187</v>
      </c>
      <c r="AG20" s="176">
        <v>264</v>
      </c>
      <c r="AH20" s="176">
        <v>154</v>
      </c>
      <c r="AI20" s="177">
        <v>-29.2</v>
      </c>
      <c r="AJ20" s="178">
        <v>21.4</v>
      </c>
      <c r="AK20" s="179">
        <v>-18.5</v>
      </c>
      <c r="AL20" s="823"/>
    </row>
    <row r="21" spans="1:38" ht="26">
      <c r="A21" s="181" t="s">
        <v>203</v>
      </c>
      <c r="B21" s="182"/>
      <c r="C21" s="182"/>
      <c r="D21" s="182"/>
      <c r="E21" s="183"/>
      <c r="F21" s="182"/>
      <c r="G21" s="182"/>
      <c r="H21" s="182"/>
      <c r="I21" s="184"/>
      <c r="J21" s="184"/>
      <c r="K21" s="185"/>
      <c r="N21" s="181" t="s">
        <v>203</v>
      </c>
      <c r="O21" s="182"/>
      <c r="P21" s="182"/>
      <c r="Q21" s="182"/>
      <c r="R21" s="183"/>
      <c r="S21" s="182"/>
      <c r="T21" s="182"/>
      <c r="U21" s="182"/>
      <c r="V21" s="184"/>
      <c r="W21" s="184"/>
      <c r="X21" s="185"/>
      <c r="AA21" s="181" t="s">
        <v>203</v>
      </c>
      <c r="AB21" s="182"/>
      <c r="AC21" s="182"/>
      <c r="AD21" s="182"/>
      <c r="AE21" s="183"/>
      <c r="AF21" s="182"/>
      <c r="AG21" s="182"/>
      <c r="AH21" s="182"/>
      <c r="AI21" s="184"/>
      <c r="AJ21" s="184"/>
      <c r="AK21" s="185"/>
      <c r="AL21" s="823"/>
    </row>
    <row r="22" spans="1:38" ht="13.5">
      <c r="A22" s="186" t="s">
        <v>439</v>
      </c>
      <c r="B22" s="187"/>
      <c r="C22" s="187"/>
      <c r="D22" s="187"/>
      <c r="E22" s="187"/>
      <c r="F22" s="175"/>
      <c r="G22" s="175"/>
      <c r="H22" s="170"/>
      <c r="I22" s="177"/>
      <c r="J22" s="188"/>
      <c r="K22" s="180"/>
      <c r="N22" s="186" t="s">
        <v>439</v>
      </c>
      <c r="O22" s="187"/>
      <c r="P22" s="187"/>
      <c r="Q22" s="187"/>
      <c r="R22" s="187"/>
      <c r="S22" s="175"/>
      <c r="T22" s="175"/>
      <c r="U22" s="170"/>
      <c r="V22" s="177"/>
      <c r="W22" s="188"/>
      <c r="X22" s="180"/>
      <c r="AA22" s="186" t="s">
        <v>439</v>
      </c>
      <c r="AB22" s="187"/>
      <c r="AC22" s="187"/>
      <c r="AD22" s="187"/>
      <c r="AE22" s="187"/>
      <c r="AF22" s="175"/>
      <c r="AG22" s="175"/>
      <c r="AH22" s="170"/>
      <c r="AI22" s="177"/>
      <c r="AJ22" s="188"/>
      <c r="AK22" s="180"/>
      <c r="AL22" s="823"/>
    </row>
    <row r="23" spans="1:38" ht="13.5">
      <c r="A23" s="189" t="s">
        <v>8</v>
      </c>
      <c r="B23" s="187"/>
      <c r="C23" s="187"/>
      <c r="D23" s="187"/>
      <c r="E23" s="187"/>
      <c r="F23" s="190">
        <v>149.1</v>
      </c>
      <c r="G23" s="190">
        <v>151.9</v>
      </c>
      <c r="H23" s="190">
        <v>164.7</v>
      </c>
      <c r="I23" s="191">
        <v>-1.8</v>
      </c>
      <c r="J23" s="192">
        <v>-9.5</v>
      </c>
      <c r="K23" s="193">
        <v>-9.5</v>
      </c>
      <c r="N23" s="189" t="s">
        <v>8</v>
      </c>
      <c r="O23" s="187"/>
      <c r="P23" s="187"/>
      <c r="Q23" s="187"/>
      <c r="R23" s="187"/>
      <c r="S23" s="190">
        <v>131.69999999999999</v>
      </c>
      <c r="T23" s="190">
        <v>149.1</v>
      </c>
      <c r="U23" s="190">
        <v>158.4</v>
      </c>
      <c r="V23" s="191">
        <v>-11.7</v>
      </c>
      <c r="W23" s="192">
        <v>-16.899999999999999</v>
      </c>
      <c r="X23" s="193">
        <v>-13.1</v>
      </c>
      <c r="AA23" s="189" t="s">
        <v>8</v>
      </c>
      <c r="AB23" s="187"/>
      <c r="AC23" s="187"/>
      <c r="AD23" s="187"/>
      <c r="AE23" s="187"/>
      <c r="AF23" s="190">
        <v>182.8</v>
      </c>
      <c r="AG23" s="190">
        <v>131.69999999999999</v>
      </c>
      <c r="AH23" s="190">
        <v>207</v>
      </c>
      <c r="AI23" s="191">
        <v>38.799999999999997</v>
      </c>
      <c r="AJ23" s="192">
        <v>-11.7</v>
      </c>
      <c r="AK23" s="193">
        <v>-12.6</v>
      </c>
      <c r="AL23" s="823"/>
    </row>
    <row r="24" spans="1:38" ht="13.5">
      <c r="A24" s="189"/>
      <c r="B24" s="187" t="s">
        <v>197</v>
      </c>
      <c r="C24" s="187"/>
      <c r="D24" s="187"/>
      <c r="E24" s="187"/>
      <c r="F24" s="170"/>
      <c r="G24" s="171"/>
      <c r="H24" s="170"/>
      <c r="I24" s="191"/>
      <c r="J24" s="192"/>
      <c r="K24" s="194"/>
      <c r="N24" s="189"/>
      <c r="O24" s="187" t="s">
        <v>197</v>
      </c>
      <c r="P24" s="187"/>
      <c r="Q24" s="187"/>
      <c r="R24" s="187"/>
      <c r="S24" s="170"/>
      <c r="T24" s="171"/>
      <c r="U24" s="170"/>
      <c r="V24" s="191"/>
      <c r="W24" s="192"/>
      <c r="X24" s="194"/>
      <c r="AA24" s="189"/>
      <c r="AB24" s="187" t="s">
        <v>197</v>
      </c>
      <c r="AC24" s="187"/>
      <c r="AD24" s="187"/>
      <c r="AE24" s="187"/>
      <c r="AF24" s="170"/>
      <c r="AG24" s="171"/>
      <c r="AH24" s="170"/>
      <c r="AI24" s="191"/>
      <c r="AJ24" s="192"/>
      <c r="AK24" s="194"/>
      <c r="AL24" s="823"/>
    </row>
    <row r="25" spans="1:38" ht="13.5">
      <c r="A25" s="189"/>
      <c r="B25" s="187"/>
      <c r="C25" s="187" t="s">
        <v>204</v>
      </c>
      <c r="D25" s="187"/>
      <c r="E25" s="187"/>
      <c r="F25" s="190">
        <v>166.5</v>
      </c>
      <c r="G25" s="190">
        <v>142.30000000000001</v>
      </c>
      <c r="H25" s="190">
        <v>180.3</v>
      </c>
      <c r="I25" s="191">
        <v>17</v>
      </c>
      <c r="J25" s="192">
        <v>-7.7</v>
      </c>
      <c r="K25" s="193">
        <v>-7.7</v>
      </c>
      <c r="N25" s="189"/>
      <c r="O25" s="187"/>
      <c r="P25" s="187" t="s">
        <v>204</v>
      </c>
      <c r="Q25" s="187"/>
      <c r="R25" s="187"/>
      <c r="S25" s="190">
        <v>134.4</v>
      </c>
      <c r="T25" s="190">
        <v>166.5</v>
      </c>
      <c r="U25" s="190">
        <v>177.5</v>
      </c>
      <c r="V25" s="191">
        <v>-19.3</v>
      </c>
      <c r="W25" s="192">
        <v>-24.3</v>
      </c>
      <c r="X25" s="193">
        <v>-15.9</v>
      </c>
      <c r="AA25" s="189"/>
      <c r="AB25" s="187"/>
      <c r="AC25" s="187" t="s">
        <v>204</v>
      </c>
      <c r="AD25" s="187"/>
      <c r="AE25" s="187"/>
      <c r="AF25" s="190">
        <v>180.9</v>
      </c>
      <c r="AG25" s="190">
        <v>134.4</v>
      </c>
      <c r="AH25" s="190">
        <v>215.1</v>
      </c>
      <c r="AI25" s="191">
        <v>34.6</v>
      </c>
      <c r="AJ25" s="192">
        <v>-15.9</v>
      </c>
      <c r="AK25" s="193">
        <v>-15.9</v>
      </c>
      <c r="AL25" s="823"/>
    </row>
    <row r="26" spans="1:38" ht="19.149999999999999" customHeight="1">
      <c r="A26" s="189"/>
      <c r="B26" s="187"/>
      <c r="C26" s="187"/>
      <c r="D26" s="187" t="s">
        <v>197</v>
      </c>
      <c r="E26" s="187"/>
      <c r="F26" s="170"/>
      <c r="G26" s="171"/>
      <c r="H26" s="170"/>
      <c r="I26" s="191"/>
      <c r="J26" s="192"/>
      <c r="K26" s="194"/>
      <c r="N26" s="189"/>
      <c r="O26" s="187"/>
      <c r="P26" s="187"/>
      <c r="Q26" s="187" t="s">
        <v>197</v>
      </c>
      <c r="R26" s="187"/>
      <c r="S26" s="170"/>
      <c r="T26" s="171"/>
      <c r="U26" s="170"/>
      <c r="V26" s="191"/>
      <c r="W26" s="192"/>
      <c r="X26" s="194"/>
      <c r="AA26" s="189"/>
      <c r="AB26" s="187"/>
      <c r="AC26" s="187"/>
      <c r="AD26" s="187" t="s">
        <v>197</v>
      </c>
      <c r="AE26" s="187"/>
      <c r="AF26" s="170"/>
      <c r="AG26" s="171"/>
      <c r="AH26" s="170"/>
      <c r="AI26" s="191"/>
      <c r="AJ26" s="192"/>
      <c r="AK26" s="194"/>
      <c r="AL26" s="823"/>
    </row>
    <row r="27" spans="1:38" ht="19.5" customHeight="1">
      <c r="A27" s="189"/>
      <c r="B27" s="187"/>
      <c r="C27" s="187"/>
      <c r="D27" s="187"/>
      <c r="E27" s="187" t="s">
        <v>12</v>
      </c>
      <c r="F27" s="190">
        <v>154.4</v>
      </c>
      <c r="G27" s="190">
        <v>147.5</v>
      </c>
      <c r="H27" s="190">
        <v>206</v>
      </c>
      <c r="I27" s="191">
        <v>4.7</v>
      </c>
      <c r="J27" s="192">
        <v>-25</v>
      </c>
      <c r="K27" s="193">
        <v>-25</v>
      </c>
      <c r="N27" s="189"/>
      <c r="O27" s="187"/>
      <c r="P27" s="187"/>
      <c r="Q27" s="187"/>
      <c r="R27" s="187" t="s">
        <v>12</v>
      </c>
      <c r="S27" s="190">
        <v>122.6</v>
      </c>
      <c r="T27" s="190">
        <v>154.4</v>
      </c>
      <c r="U27" s="190">
        <v>166.2</v>
      </c>
      <c r="V27" s="191">
        <v>-20.6</v>
      </c>
      <c r="W27" s="192">
        <v>-26.2</v>
      </c>
      <c r="X27" s="193">
        <v>-25.6</v>
      </c>
      <c r="AA27" s="189"/>
      <c r="AB27" s="187"/>
      <c r="AC27" s="187"/>
      <c r="AD27" s="187"/>
      <c r="AE27" s="187" t="s">
        <v>12</v>
      </c>
      <c r="AF27" s="190">
        <v>159.69999999999999</v>
      </c>
      <c r="AG27" s="190">
        <v>122.6</v>
      </c>
      <c r="AH27" s="190">
        <v>226</v>
      </c>
      <c r="AI27" s="191">
        <v>30.3</v>
      </c>
      <c r="AJ27" s="192">
        <v>-29.3</v>
      </c>
      <c r="AK27" s="193">
        <v>-27</v>
      </c>
      <c r="AL27" s="823"/>
    </row>
    <row r="28" spans="1:38" ht="13.5">
      <c r="A28" s="189"/>
      <c r="B28" s="187"/>
      <c r="C28" s="187"/>
      <c r="D28" s="187"/>
      <c r="E28" s="187" t="s">
        <v>205</v>
      </c>
      <c r="F28" s="190">
        <v>174.8</v>
      </c>
      <c r="G28" s="190">
        <v>123.9</v>
      </c>
      <c r="H28" s="190">
        <v>168.4</v>
      </c>
      <c r="I28" s="191">
        <v>41.1</v>
      </c>
      <c r="J28" s="192">
        <v>3.8</v>
      </c>
      <c r="K28" s="193">
        <v>3.8</v>
      </c>
      <c r="N28" s="189"/>
      <c r="O28" s="187"/>
      <c r="P28" s="187"/>
      <c r="Q28" s="187"/>
      <c r="R28" s="187" t="s">
        <v>205</v>
      </c>
      <c r="S28" s="190">
        <v>138.6</v>
      </c>
      <c r="T28" s="190">
        <v>174.8</v>
      </c>
      <c r="U28" s="190">
        <v>192.7</v>
      </c>
      <c r="V28" s="191">
        <v>-20.7</v>
      </c>
      <c r="W28" s="192">
        <v>-28.1</v>
      </c>
      <c r="X28" s="193">
        <v>-13.2</v>
      </c>
      <c r="AA28" s="189"/>
      <c r="AB28" s="187"/>
      <c r="AC28" s="187"/>
      <c r="AD28" s="187"/>
      <c r="AE28" s="187" t="s">
        <v>205</v>
      </c>
      <c r="AF28" s="190">
        <v>184.4</v>
      </c>
      <c r="AG28" s="190">
        <v>138.6</v>
      </c>
      <c r="AH28" s="190">
        <v>209.1</v>
      </c>
      <c r="AI28" s="191">
        <v>33</v>
      </c>
      <c r="AJ28" s="192">
        <v>-11.8</v>
      </c>
      <c r="AK28" s="193">
        <v>-12.7</v>
      </c>
      <c r="AL28" s="823"/>
    </row>
    <row r="29" spans="1:38" ht="13.5">
      <c r="A29" s="189"/>
      <c r="B29" s="187"/>
      <c r="C29" s="187"/>
      <c r="D29" s="187"/>
      <c r="E29" s="187" t="s">
        <v>206</v>
      </c>
      <c r="F29" s="190">
        <v>171.9</v>
      </c>
      <c r="G29" s="190">
        <v>200.4</v>
      </c>
      <c r="H29" s="190">
        <v>145.1</v>
      </c>
      <c r="I29" s="191">
        <v>-14.2</v>
      </c>
      <c r="J29" s="192">
        <v>18.5</v>
      </c>
      <c r="K29" s="193">
        <v>18.5</v>
      </c>
      <c r="N29" s="189"/>
      <c r="O29" s="187"/>
      <c r="P29" s="187"/>
      <c r="Q29" s="187"/>
      <c r="R29" s="187" t="s">
        <v>206</v>
      </c>
      <c r="S29" s="190">
        <v>155.4</v>
      </c>
      <c r="T29" s="190">
        <v>171.9</v>
      </c>
      <c r="U29" s="190">
        <v>152.19999999999999</v>
      </c>
      <c r="V29" s="191">
        <v>-9.6</v>
      </c>
      <c r="W29" s="192">
        <v>2.1</v>
      </c>
      <c r="X29" s="193">
        <v>10.1</v>
      </c>
      <c r="AA29" s="189"/>
      <c r="AB29" s="187"/>
      <c r="AC29" s="187"/>
      <c r="AD29" s="187"/>
      <c r="AE29" s="187" t="s">
        <v>206</v>
      </c>
      <c r="AF29" s="190">
        <v>235.4</v>
      </c>
      <c r="AG29" s="190">
        <v>155.4</v>
      </c>
      <c r="AH29" s="190">
        <v>204</v>
      </c>
      <c r="AI29" s="191">
        <v>51.5</v>
      </c>
      <c r="AJ29" s="192">
        <v>15.4</v>
      </c>
      <c r="AK29" s="193">
        <v>12.3</v>
      </c>
      <c r="AL29" s="823"/>
    </row>
    <row r="30" spans="1:38" ht="13.5">
      <c r="A30" s="189"/>
      <c r="B30" s="187"/>
      <c r="C30" s="187"/>
      <c r="D30" s="187"/>
      <c r="E30" s="187"/>
      <c r="F30" s="190"/>
      <c r="G30" s="195"/>
      <c r="H30" s="190"/>
      <c r="I30" s="191"/>
      <c r="J30" s="192"/>
      <c r="K30" s="193"/>
      <c r="N30" s="189"/>
      <c r="O30" s="187"/>
      <c r="P30" s="187"/>
      <c r="Q30" s="187"/>
      <c r="R30" s="187"/>
      <c r="S30" s="190"/>
      <c r="T30" s="195"/>
      <c r="U30" s="190"/>
      <c r="V30" s="191"/>
      <c r="W30" s="192"/>
      <c r="X30" s="193"/>
      <c r="AA30" s="189"/>
      <c r="AB30" s="187"/>
      <c r="AC30" s="187"/>
      <c r="AD30" s="187"/>
      <c r="AE30" s="187"/>
      <c r="AF30" s="190"/>
      <c r="AG30" s="195"/>
      <c r="AH30" s="190"/>
      <c r="AI30" s="191"/>
      <c r="AJ30" s="192"/>
      <c r="AK30" s="193"/>
      <c r="AL30" s="823"/>
    </row>
    <row r="31" spans="1:38" ht="13.5">
      <c r="A31" s="189"/>
      <c r="B31" s="187"/>
      <c r="C31" s="187" t="s">
        <v>207</v>
      </c>
      <c r="D31" s="187"/>
      <c r="E31" s="187"/>
      <c r="F31" s="190">
        <v>129</v>
      </c>
      <c r="G31" s="190">
        <v>162.9</v>
      </c>
      <c r="H31" s="190">
        <v>146.69999999999999</v>
      </c>
      <c r="I31" s="191">
        <v>-20.8</v>
      </c>
      <c r="J31" s="192">
        <v>-12.1</v>
      </c>
      <c r="K31" s="193">
        <v>-12.1</v>
      </c>
      <c r="N31" s="189"/>
      <c r="O31" s="187"/>
      <c r="P31" s="187" t="s">
        <v>207</v>
      </c>
      <c r="Q31" s="187"/>
      <c r="R31" s="187"/>
      <c r="S31" s="190">
        <v>128.69999999999999</v>
      </c>
      <c r="T31" s="190">
        <v>129</v>
      </c>
      <c r="U31" s="190">
        <v>136.4</v>
      </c>
      <c r="V31" s="191">
        <v>-0.2</v>
      </c>
      <c r="W31" s="192">
        <v>-5.6</v>
      </c>
      <c r="X31" s="193">
        <v>-9</v>
      </c>
      <c r="AA31" s="189"/>
      <c r="AB31" s="187"/>
      <c r="AC31" s="187" t="s">
        <v>207</v>
      </c>
      <c r="AD31" s="187"/>
      <c r="AE31" s="187"/>
      <c r="AF31" s="190">
        <v>184.9</v>
      </c>
      <c r="AG31" s="190">
        <v>128.69999999999999</v>
      </c>
      <c r="AH31" s="190">
        <v>197.7</v>
      </c>
      <c r="AI31" s="191">
        <v>43.7</v>
      </c>
      <c r="AJ31" s="192">
        <v>-6.5</v>
      </c>
      <c r="AK31" s="193">
        <v>-8</v>
      </c>
      <c r="AL31" s="823"/>
    </row>
    <row r="32" spans="1:38" ht="13.5">
      <c r="A32" s="189"/>
      <c r="B32" s="187"/>
      <c r="C32" s="187"/>
      <c r="D32" s="187" t="s">
        <v>197</v>
      </c>
      <c r="E32" s="187"/>
      <c r="F32" s="170"/>
      <c r="G32" s="171"/>
      <c r="H32" s="170"/>
      <c r="I32" s="191"/>
      <c r="J32" s="192"/>
      <c r="K32" s="194"/>
      <c r="N32" s="189"/>
      <c r="O32" s="187"/>
      <c r="P32" s="187"/>
      <c r="Q32" s="187" t="s">
        <v>197</v>
      </c>
      <c r="R32" s="187"/>
      <c r="S32" s="170"/>
      <c r="T32" s="171"/>
      <c r="U32" s="170"/>
      <c r="V32" s="191"/>
      <c r="W32" s="192"/>
      <c r="X32" s="194"/>
      <c r="AA32" s="189"/>
      <c r="AB32" s="187"/>
      <c r="AC32" s="187"/>
      <c r="AD32" s="187" t="s">
        <v>197</v>
      </c>
      <c r="AE32" s="187"/>
      <c r="AF32" s="170"/>
      <c r="AG32" s="171"/>
      <c r="AH32" s="170"/>
      <c r="AI32" s="191"/>
      <c r="AJ32" s="192"/>
      <c r="AK32" s="194"/>
      <c r="AL32" s="823"/>
    </row>
    <row r="33" spans="1:38" ht="13.5">
      <c r="A33" s="189"/>
      <c r="B33" s="187"/>
      <c r="C33" s="187"/>
      <c r="D33" s="187"/>
      <c r="E33" s="187" t="s">
        <v>208</v>
      </c>
      <c r="F33" s="190">
        <v>56.3</v>
      </c>
      <c r="G33" s="190">
        <v>123.6</v>
      </c>
      <c r="H33" s="190">
        <v>123.2</v>
      </c>
      <c r="I33" s="191">
        <v>-54.4</v>
      </c>
      <c r="J33" s="192">
        <v>-54.3</v>
      </c>
      <c r="K33" s="193">
        <v>-54.3</v>
      </c>
      <c r="N33" s="189"/>
      <c r="O33" s="187"/>
      <c r="P33" s="187"/>
      <c r="Q33" s="187"/>
      <c r="R33" s="187" t="s">
        <v>208</v>
      </c>
      <c r="S33" s="190">
        <v>139.19999999999999</v>
      </c>
      <c r="T33" s="190">
        <v>56.3</v>
      </c>
      <c r="U33" s="190">
        <v>106.9</v>
      </c>
      <c r="V33" s="191">
        <v>147.19999999999999</v>
      </c>
      <c r="W33" s="192">
        <v>30.2</v>
      </c>
      <c r="X33" s="193">
        <v>-15</v>
      </c>
      <c r="AA33" s="189"/>
      <c r="AB33" s="187"/>
      <c r="AC33" s="187"/>
      <c r="AD33" s="187"/>
      <c r="AE33" s="187" t="s">
        <v>208</v>
      </c>
      <c r="AF33" s="190">
        <v>159.1</v>
      </c>
      <c r="AG33" s="190">
        <v>139.19999999999999</v>
      </c>
      <c r="AH33" s="190">
        <v>152.4</v>
      </c>
      <c r="AI33" s="191">
        <v>14.3</v>
      </c>
      <c r="AJ33" s="192">
        <v>4.4000000000000004</v>
      </c>
      <c r="AK33" s="193">
        <v>-7.3</v>
      </c>
      <c r="AL33" s="823"/>
    </row>
    <row r="34" spans="1:38" ht="13.5">
      <c r="A34" s="189"/>
      <c r="B34" s="187"/>
      <c r="C34" s="187"/>
      <c r="D34" s="187"/>
      <c r="E34" s="187" t="s">
        <v>209</v>
      </c>
      <c r="F34" s="190">
        <v>108.8</v>
      </c>
      <c r="G34" s="190">
        <v>151.4</v>
      </c>
      <c r="H34" s="190">
        <v>129.19999999999999</v>
      </c>
      <c r="I34" s="191">
        <v>-28.1</v>
      </c>
      <c r="J34" s="192">
        <v>-15.8</v>
      </c>
      <c r="K34" s="193">
        <v>-15.8</v>
      </c>
      <c r="N34" s="189"/>
      <c r="O34" s="187"/>
      <c r="P34" s="187"/>
      <c r="Q34" s="187"/>
      <c r="R34" s="187" t="s">
        <v>209</v>
      </c>
      <c r="S34" s="190">
        <v>104.7</v>
      </c>
      <c r="T34" s="190">
        <v>108.8</v>
      </c>
      <c r="U34" s="190">
        <v>121.2</v>
      </c>
      <c r="V34" s="191">
        <v>-3.8</v>
      </c>
      <c r="W34" s="192">
        <v>-13.6</v>
      </c>
      <c r="X34" s="193">
        <v>-14.7</v>
      </c>
      <c r="AA34" s="189"/>
      <c r="AB34" s="187"/>
      <c r="AC34" s="187"/>
      <c r="AD34" s="187"/>
      <c r="AE34" s="187" t="s">
        <v>209</v>
      </c>
      <c r="AF34" s="190">
        <v>135</v>
      </c>
      <c r="AG34" s="190">
        <v>104.7</v>
      </c>
      <c r="AH34" s="190">
        <v>278.2</v>
      </c>
      <c r="AI34" s="191">
        <v>28.9</v>
      </c>
      <c r="AJ34" s="192">
        <v>-51.5</v>
      </c>
      <c r="AK34" s="193">
        <v>-34.1</v>
      </c>
      <c r="AL34" s="823"/>
    </row>
    <row r="35" spans="1:38" ht="13.5">
      <c r="A35" s="189"/>
      <c r="B35" s="187"/>
      <c r="C35" s="187"/>
      <c r="D35" s="187"/>
      <c r="E35" s="187" t="s">
        <v>210</v>
      </c>
      <c r="F35" s="190">
        <v>256.7</v>
      </c>
      <c r="G35" s="190">
        <v>232.6</v>
      </c>
      <c r="H35" s="190">
        <v>198.2</v>
      </c>
      <c r="I35" s="191">
        <v>10.4</v>
      </c>
      <c r="J35" s="192">
        <v>29.5</v>
      </c>
      <c r="K35" s="193">
        <v>29.5</v>
      </c>
      <c r="N35" s="189"/>
      <c r="O35" s="187"/>
      <c r="P35" s="187"/>
      <c r="Q35" s="187"/>
      <c r="R35" s="187" t="s">
        <v>210</v>
      </c>
      <c r="S35" s="190">
        <v>134.9</v>
      </c>
      <c r="T35" s="190">
        <v>256.7</v>
      </c>
      <c r="U35" s="190">
        <v>194.8</v>
      </c>
      <c r="V35" s="191">
        <v>-47.4</v>
      </c>
      <c r="W35" s="192">
        <v>-30.7</v>
      </c>
      <c r="X35" s="193">
        <v>-0.4</v>
      </c>
      <c r="AA35" s="189"/>
      <c r="AB35" s="187"/>
      <c r="AC35" s="187"/>
      <c r="AD35" s="187"/>
      <c r="AE35" s="187" t="s">
        <v>210</v>
      </c>
      <c r="AF35" s="190">
        <v>269.3</v>
      </c>
      <c r="AG35" s="190">
        <v>134.9</v>
      </c>
      <c r="AH35" s="190">
        <v>191.9</v>
      </c>
      <c r="AI35" s="191">
        <v>99.6</v>
      </c>
      <c r="AJ35" s="192">
        <v>40.299999999999997</v>
      </c>
      <c r="AK35" s="193">
        <v>13</v>
      </c>
      <c r="AL35" s="823"/>
    </row>
    <row r="36" spans="1:38" ht="13.5">
      <c r="A36" s="189"/>
      <c r="B36" s="187"/>
      <c r="C36" s="187"/>
      <c r="D36" s="187"/>
      <c r="E36" s="187"/>
      <c r="F36" s="190"/>
      <c r="G36" s="195"/>
      <c r="H36" s="190"/>
      <c r="I36" s="177"/>
      <c r="J36" s="178"/>
      <c r="K36" s="179"/>
      <c r="N36" s="189"/>
      <c r="O36" s="187"/>
      <c r="P36" s="187"/>
      <c r="Q36" s="187"/>
      <c r="R36" s="187"/>
      <c r="S36" s="190"/>
      <c r="T36" s="195"/>
      <c r="U36" s="190"/>
      <c r="V36" s="177"/>
      <c r="W36" s="178"/>
      <c r="X36" s="179"/>
      <c r="AA36" s="189"/>
      <c r="AB36" s="187"/>
      <c r="AC36" s="187"/>
      <c r="AD36" s="187"/>
      <c r="AE36" s="187"/>
      <c r="AF36" s="190"/>
      <c r="AG36" s="195"/>
      <c r="AH36" s="190"/>
      <c r="AI36" s="177"/>
      <c r="AJ36" s="178"/>
      <c r="AK36" s="179"/>
      <c r="AL36" s="823"/>
    </row>
    <row r="37" spans="1:38" ht="13.5">
      <c r="A37" s="186" t="s">
        <v>211</v>
      </c>
      <c r="B37" s="187"/>
      <c r="C37" s="187"/>
      <c r="D37" s="187"/>
      <c r="E37" s="187"/>
      <c r="F37" s="170"/>
      <c r="G37" s="171"/>
      <c r="H37" s="170"/>
      <c r="I37" s="177"/>
      <c r="J37" s="178"/>
      <c r="K37" s="180"/>
      <c r="N37" s="186" t="s">
        <v>211</v>
      </c>
      <c r="O37" s="187"/>
      <c r="P37" s="187"/>
      <c r="Q37" s="187"/>
      <c r="R37" s="187"/>
      <c r="S37" s="170"/>
      <c r="T37" s="171"/>
      <c r="U37" s="170"/>
      <c r="V37" s="177"/>
      <c r="W37" s="178"/>
      <c r="X37" s="180"/>
      <c r="AA37" s="186" t="s">
        <v>211</v>
      </c>
      <c r="AB37" s="187"/>
      <c r="AC37" s="187"/>
      <c r="AD37" s="187"/>
      <c r="AE37" s="187"/>
      <c r="AF37" s="170"/>
      <c r="AG37" s="171"/>
      <c r="AH37" s="170"/>
      <c r="AI37" s="177"/>
      <c r="AJ37" s="178"/>
      <c r="AK37" s="180"/>
      <c r="AL37" s="823"/>
    </row>
    <row r="38" spans="1:38" ht="13.5">
      <c r="A38" s="189" t="s">
        <v>8</v>
      </c>
      <c r="B38" s="187"/>
      <c r="C38" s="187"/>
      <c r="D38" s="187"/>
      <c r="E38" s="187"/>
      <c r="F38" s="176">
        <v>5556</v>
      </c>
      <c r="G38" s="176">
        <v>5669</v>
      </c>
      <c r="H38" s="176">
        <v>5398</v>
      </c>
      <c r="I38" s="191">
        <v>-2</v>
      </c>
      <c r="J38" s="192">
        <v>2.9</v>
      </c>
      <c r="K38" s="193">
        <v>2.9</v>
      </c>
      <c r="N38" s="189" t="s">
        <v>8</v>
      </c>
      <c r="O38" s="187"/>
      <c r="P38" s="187"/>
      <c r="Q38" s="187"/>
      <c r="R38" s="187"/>
      <c r="S38" s="176">
        <v>6567</v>
      </c>
      <c r="T38" s="176">
        <v>5556</v>
      </c>
      <c r="U38" s="176">
        <v>6590</v>
      </c>
      <c r="V38" s="191">
        <v>18.2</v>
      </c>
      <c r="W38" s="192">
        <v>-0.3</v>
      </c>
      <c r="X38" s="193">
        <v>1.1000000000000001</v>
      </c>
      <c r="AA38" s="189" t="s">
        <v>8</v>
      </c>
      <c r="AB38" s="187"/>
      <c r="AC38" s="187"/>
      <c r="AD38" s="187"/>
      <c r="AE38" s="187"/>
      <c r="AF38" s="176">
        <v>8188</v>
      </c>
      <c r="AG38" s="176">
        <v>6567</v>
      </c>
      <c r="AH38" s="176">
        <v>8153</v>
      </c>
      <c r="AI38" s="191">
        <v>24.7</v>
      </c>
      <c r="AJ38" s="192">
        <v>0.4</v>
      </c>
      <c r="AK38" s="193">
        <v>0.8</v>
      </c>
      <c r="AL38" s="823"/>
    </row>
    <row r="39" spans="1:38" ht="13.5">
      <c r="A39" s="189"/>
      <c r="B39" s="187" t="s">
        <v>197</v>
      </c>
      <c r="C39" s="187"/>
      <c r="D39" s="187"/>
      <c r="E39" s="187"/>
      <c r="F39" s="170"/>
      <c r="G39" s="171"/>
      <c r="H39" s="170"/>
      <c r="I39" s="191"/>
      <c r="J39" s="192"/>
      <c r="K39" s="194"/>
      <c r="N39" s="189"/>
      <c r="O39" s="187" t="s">
        <v>197</v>
      </c>
      <c r="P39" s="187"/>
      <c r="Q39" s="187"/>
      <c r="R39" s="187"/>
      <c r="S39" s="170"/>
      <c r="T39" s="171"/>
      <c r="U39" s="170"/>
      <c r="V39" s="191"/>
      <c r="W39" s="192"/>
      <c r="X39" s="194"/>
      <c r="AA39" s="189"/>
      <c r="AB39" s="187" t="s">
        <v>197</v>
      </c>
      <c r="AC39" s="187"/>
      <c r="AD39" s="187"/>
      <c r="AE39" s="187"/>
      <c r="AF39" s="170"/>
      <c r="AG39" s="171"/>
      <c r="AH39" s="170"/>
      <c r="AI39" s="191"/>
      <c r="AJ39" s="192"/>
      <c r="AK39" s="194"/>
      <c r="AL39" s="823"/>
    </row>
    <row r="40" spans="1:38" ht="13.5">
      <c r="A40" s="189"/>
      <c r="B40" s="187"/>
      <c r="C40" s="187" t="s">
        <v>204</v>
      </c>
      <c r="D40" s="187"/>
      <c r="E40" s="187"/>
      <c r="F40" s="176">
        <v>3124</v>
      </c>
      <c r="G40" s="176">
        <v>2979</v>
      </c>
      <c r="H40" s="176">
        <v>3117</v>
      </c>
      <c r="I40" s="191">
        <v>4.9000000000000004</v>
      </c>
      <c r="J40" s="192">
        <v>0.2</v>
      </c>
      <c r="K40" s="193">
        <v>0.2</v>
      </c>
      <c r="N40" s="189"/>
      <c r="O40" s="187"/>
      <c r="P40" s="187" t="s">
        <v>204</v>
      </c>
      <c r="Q40" s="187"/>
      <c r="R40" s="187"/>
      <c r="S40" s="176">
        <v>3646</v>
      </c>
      <c r="T40" s="176">
        <v>3124</v>
      </c>
      <c r="U40" s="176">
        <v>3687</v>
      </c>
      <c r="V40" s="191">
        <v>16.7</v>
      </c>
      <c r="W40" s="192">
        <v>-1.1000000000000001</v>
      </c>
      <c r="X40" s="193">
        <v>-0.5</v>
      </c>
      <c r="AA40" s="189"/>
      <c r="AB40" s="187"/>
      <c r="AC40" s="187" t="s">
        <v>204</v>
      </c>
      <c r="AD40" s="187"/>
      <c r="AE40" s="187"/>
      <c r="AF40" s="176">
        <v>4331</v>
      </c>
      <c r="AG40" s="176">
        <v>3646</v>
      </c>
      <c r="AH40" s="176">
        <v>4377</v>
      </c>
      <c r="AI40" s="191">
        <v>18.8</v>
      </c>
      <c r="AJ40" s="192">
        <v>-1.1000000000000001</v>
      </c>
      <c r="AK40" s="193">
        <v>-0.7</v>
      </c>
      <c r="AL40" s="823"/>
    </row>
    <row r="41" spans="1:38" ht="13.5">
      <c r="A41" s="189"/>
      <c r="B41" s="187"/>
      <c r="C41" s="187" t="s">
        <v>207</v>
      </c>
      <c r="D41" s="187"/>
      <c r="E41" s="187"/>
      <c r="F41" s="176">
        <v>2431</v>
      </c>
      <c r="G41" s="176">
        <v>2690</v>
      </c>
      <c r="H41" s="176">
        <v>2281</v>
      </c>
      <c r="I41" s="191">
        <v>-9.6</v>
      </c>
      <c r="J41" s="192">
        <v>6.6</v>
      </c>
      <c r="K41" s="193">
        <v>6.6</v>
      </c>
      <c r="N41" s="189"/>
      <c r="O41" s="187"/>
      <c r="P41" s="187" t="s">
        <v>207</v>
      </c>
      <c r="Q41" s="187"/>
      <c r="R41" s="187"/>
      <c r="S41" s="176">
        <v>2921</v>
      </c>
      <c r="T41" s="176">
        <v>2431</v>
      </c>
      <c r="U41" s="176">
        <v>2903</v>
      </c>
      <c r="V41" s="191">
        <v>20.2</v>
      </c>
      <c r="W41" s="192">
        <v>0.6</v>
      </c>
      <c r="X41" s="193">
        <v>3.2</v>
      </c>
      <c r="AA41" s="189"/>
      <c r="AB41" s="187"/>
      <c r="AC41" s="187" t="s">
        <v>207</v>
      </c>
      <c r="AD41" s="187"/>
      <c r="AE41" s="187"/>
      <c r="AF41" s="176">
        <v>3857</v>
      </c>
      <c r="AG41" s="176">
        <v>2921</v>
      </c>
      <c r="AH41" s="176">
        <v>3776</v>
      </c>
      <c r="AI41" s="191">
        <v>32</v>
      </c>
      <c r="AJ41" s="192">
        <v>2.1</v>
      </c>
      <c r="AK41" s="193">
        <v>2.8</v>
      </c>
      <c r="AL41" s="823"/>
    </row>
    <row r="42" spans="1:38" ht="13.5">
      <c r="A42" s="189"/>
      <c r="B42" s="187"/>
      <c r="C42" s="187"/>
      <c r="D42" s="187" t="s">
        <v>212</v>
      </c>
      <c r="E42" s="187"/>
      <c r="F42" s="170"/>
      <c r="G42" s="171"/>
      <c r="H42" s="170"/>
      <c r="I42" s="191"/>
      <c r="J42" s="192"/>
      <c r="K42" s="194"/>
      <c r="N42" s="189"/>
      <c r="O42" s="187"/>
      <c r="P42" s="187"/>
      <c r="Q42" s="187" t="s">
        <v>212</v>
      </c>
      <c r="R42" s="187"/>
      <c r="S42" s="170"/>
      <c r="T42" s="171"/>
      <c r="U42" s="170"/>
      <c r="V42" s="191"/>
      <c r="W42" s="192"/>
      <c r="X42" s="194"/>
      <c r="AA42" s="189"/>
      <c r="AB42" s="187"/>
      <c r="AC42" s="187"/>
      <c r="AD42" s="187" t="s">
        <v>212</v>
      </c>
      <c r="AE42" s="187"/>
      <c r="AF42" s="170"/>
      <c r="AG42" s="171"/>
      <c r="AH42" s="170"/>
      <c r="AI42" s="191"/>
      <c r="AJ42" s="192"/>
      <c r="AK42" s="194"/>
      <c r="AL42" s="823"/>
    </row>
    <row r="43" spans="1:38" ht="13.5">
      <c r="A43" s="189"/>
      <c r="B43" s="196"/>
      <c r="C43" s="196"/>
      <c r="D43" s="196"/>
      <c r="E43" s="196" t="s">
        <v>208</v>
      </c>
      <c r="F43" s="176">
        <v>744</v>
      </c>
      <c r="G43" s="176">
        <v>941</v>
      </c>
      <c r="H43" s="176">
        <v>732</v>
      </c>
      <c r="I43" s="191">
        <v>-20.9</v>
      </c>
      <c r="J43" s="192">
        <v>1.6</v>
      </c>
      <c r="K43" s="193">
        <v>1.6</v>
      </c>
      <c r="N43" s="189"/>
      <c r="O43" s="196"/>
      <c r="P43" s="196"/>
      <c r="Q43" s="196"/>
      <c r="R43" s="196" t="s">
        <v>208</v>
      </c>
      <c r="S43" s="176">
        <v>953</v>
      </c>
      <c r="T43" s="176">
        <v>744</v>
      </c>
      <c r="U43" s="176">
        <v>979</v>
      </c>
      <c r="V43" s="191">
        <v>28.1</v>
      </c>
      <c r="W43" s="192">
        <v>-2.7</v>
      </c>
      <c r="X43" s="193">
        <v>-0.8</v>
      </c>
      <c r="AA43" s="189"/>
      <c r="AB43" s="196"/>
      <c r="AC43" s="196"/>
      <c r="AD43" s="196"/>
      <c r="AE43" s="196" t="s">
        <v>208</v>
      </c>
      <c r="AF43" s="176">
        <v>1321</v>
      </c>
      <c r="AG43" s="176">
        <v>953</v>
      </c>
      <c r="AH43" s="176">
        <v>1367</v>
      </c>
      <c r="AI43" s="191">
        <v>38.6</v>
      </c>
      <c r="AJ43" s="192">
        <v>-3.4</v>
      </c>
      <c r="AK43" s="193">
        <v>-1.9</v>
      </c>
      <c r="AL43" s="823"/>
    </row>
    <row r="44" spans="1:38" ht="13.5">
      <c r="A44" s="189"/>
      <c r="B44" s="196"/>
      <c r="C44" s="196"/>
      <c r="D44" s="196"/>
      <c r="E44" s="196"/>
      <c r="F44" s="176"/>
      <c r="G44" s="197"/>
      <c r="H44" s="176"/>
      <c r="I44" s="191"/>
      <c r="J44" s="192"/>
      <c r="K44" s="193"/>
      <c r="N44" s="189"/>
      <c r="O44" s="196"/>
      <c r="P44" s="196"/>
      <c r="Q44" s="196"/>
      <c r="R44" s="196"/>
      <c r="S44" s="176"/>
      <c r="T44" s="197"/>
      <c r="U44" s="176"/>
      <c r="V44" s="191"/>
      <c r="W44" s="192"/>
      <c r="X44" s="193"/>
      <c r="AA44" s="189"/>
      <c r="AB44" s="196"/>
      <c r="AC44" s="196"/>
      <c r="AD44" s="196"/>
      <c r="AE44" s="196"/>
      <c r="AF44" s="176"/>
      <c r="AG44" s="197"/>
      <c r="AH44" s="176"/>
      <c r="AI44" s="191"/>
      <c r="AJ44" s="192"/>
      <c r="AK44" s="193"/>
      <c r="AL44" s="823"/>
    </row>
    <row r="45" spans="1:38" ht="22.15" customHeight="1">
      <c r="A45" s="186"/>
      <c r="B45" s="196"/>
      <c r="C45" s="196"/>
      <c r="D45" s="196"/>
      <c r="E45" s="196"/>
      <c r="F45" s="176"/>
      <c r="G45" s="197"/>
      <c r="H45" s="176"/>
      <c r="I45" s="191"/>
      <c r="J45" s="192"/>
      <c r="K45" s="193"/>
      <c r="N45" s="186"/>
      <c r="O45" s="196"/>
      <c r="P45" s="196"/>
      <c r="Q45" s="196"/>
      <c r="R45" s="196"/>
      <c r="S45" s="176"/>
      <c r="T45" s="197"/>
      <c r="U45" s="176"/>
      <c r="V45" s="191"/>
      <c r="W45" s="192"/>
      <c r="X45" s="193"/>
      <c r="AA45" s="186"/>
      <c r="AB45" s="196"/>
      <c r="AC45" s="196"/>
      <c r="AD45" s="196"/>
      <c r="AE45" s="196"/>
      <c r="AF45" s="176"/>
      <c r="AG45" s="197"/>
      <c r="AH45" s="176"/>
      <c r="AI45" s="191"/>
      <c r="AJ45" s="192"/>
      <c r="AK45" s="193"/>
      <c r="AL45" s="823"/>
    </row>
    <row r="46" spans="1:38" ht="13.5">
      <c r="A46" s="186" t="s">
        <v>213</v>
      </c>
      <c r="B46" s="196"/>
      <c r="C46" s="196"/>
      <c r="D46" s="196"/>
      <c r="E46" s="196"/>
      <c r="F46" s="176">
        <v>70481</v>
      </c>
      <c r="G46" s="176">
        <v>69202</v>
      </c>
      <c r="H46" s="176">
        <v>68776</v>
      </c>
      <c r="I46" s="30">
        <v>1.8</v>
      </c>
      <c r="J46" s="192">
        <v>2.5</v>
      </c>
      <c r="K46" s="193">
        <v>2.5</v>
      </c>
      <c r="N46" s="186" t="s">
        <v>213</v>
      </c>
      <c r="O46" s="196"/>
      <c r="P46" s="196"/>
      <c r="Q46" s="196"/>
      <c r="R46" s="196"/>
      <c r="S46" s="176">
        <v>70823</v>
      </c>
      <c r="T46" s="176">
        <v>70481</v>
      </c>
      <c r="U46" s="176">
        <v>68804</v>
      </c>
      <c r="V46" s="30">
        <v>0.5</v>
      </c>
      <c r="W46" s="192">
        <v>2.9</v>
      </c>
      <c r="X46" s="193">
        <v>2.7</v>
      </c>
      <c r="AA46" s="186" t="s">
        <v>213</v>
      </c>
      <c r="AB46" s="196"/>
      <c r="AC46" s="196"/>
      <c r="AD46" s="196"/>
      <c r="AE46" s="196"/>
      <c r="AF46" s="176">
        <v>70882</v>
      </c>
      <c r="AG46" s="176">
        <v>70823</v>
      </c>
      <c r="AH46" s="176">
        <v>69116</v>
      </c>
      <c r="AI46" s="30">
        <v>0.1</v>
      </c>
      <c r="AJ46" s="192">
        <v>2.6</v>
      </c>
      <c r="AK46" s="193">
        <v>2.7</v>
      </c>
      <c r="AL46" s="823"/>
    </row>
    <row r="47" spans="1:38" ht="13">
      <c r="A47" s="198" t="s">
        <v>214</v>
      </c>
      <c r="B47" s="199"/>
      <c r="C47" s="199"/>
      <c r="D47" s="199"/>
      <c r="E47" s="199"/>
      <c r="F47" s="200">
        <v>735151</v>
      </c>
      <c r="G47" s="200">
        <v>1616957</v>
      </c>
      <c r="H47" s="200">
        <v>698433</v>
      </c>
      <c r="I47" s="201">
        <v>-54.5</v>
      </c>
      <c r="J47" s="202">
        <v>5.3</v>
      </c>
      <c r="K47" s="203">
        <v>5.3</v>
      </c>
      <c r="N47" s="198" t="s">
        <v>214</v>
      </c>
      <c r="O47" s="199"/>
      <c r="P47" s="199"/>
      <c r="Q47" s="199"/>
      <c r="R47" s="199"/>
      <c r="S47" s="200">
        <v>995261</v>
      </c>
      <c r="T47" s="200">
        <v>735151</v>
      </c>
      <c r="U47" s="200">
        <v>936452</v>
      </c>
      <c r="V47" s="201">
        <v>35.4</v>
      </c>
      <c r="W47" s="202">
        <v>6.3</v>
      </c>
      <c r="X47" s="203">
        <v>5.8</v>
      </c>
      <c r="AA47" s="198" t="s">
        <v>214</v>
      </c>
      <c r="AB47" s="199"/>
      <c r="AC47" s="199"/>
      <c r="AD47" s="199"/>
      <c r="AE47" s="199"/>
      <c r="AF47" s="200">
        <v>1337825</v>
      </c>
      <c r="AG47" s="200">
        <v>995261</v>
      </c>
      <c r="AH47" s="200">
        <v>1251262</v>
      </c>
      <c r="AI47" s="201">
        <v>34.4</v>
      </c>
      <c r="AJ47" s="202">
        <v>6.9</v>
      </c>
      <c r="AK47" s="203">
        <v>6.3</v>
      </c>
      <c r="AL47" s="823"/>
    </row>
    <row r="48" spans="1:38">
      <c r="A48" s="204"/>
      <c r="B48" s="205"/>
      <c r="C48" s="206"/>
      <c r="D48" s="206"/>
      <c r="E48" s="206"/>
      <c r="F48" s="206"/>
      <c r="G48" s="206"/>
      <c r="H48" s="206"/>
      <c r="I48" s="206"/>
      <c r="J48" s="206"/>
      <c r="K48" s="207"/>
      <c r="N48" s="204"/>
      <c r="O48" s="205"/>
      <c r="P48" s="206"/>
      <c r="Q48" s="206"/>
      <c r="R48" s="206"/>
      <c r="S48" s="206"/>
      <c r="T48" s="206"/>
      <c r="U48" s="206"/>
      <c r="V48" s="206"/>
      <c r="W48" s="206"/>
      <c r="X48" s="207"/>
      <c r="AA48" s="204"/>
      <c r="AB48" s="205"/>
      <c r="AC48" s="206"/>
      <c r="AD48" s="206"/>
      <c r="AE48" s="206"/>
      <c r="AF48" s="206"/>
      <c r="AG48" s="206"/>
      <c r="AH48" s="206"/>
      <c r="AI48" s="206"/>
      <c r="AJ48" s="206"/>
      <c r="AK48" s="207"/>
      <c r="AL48" s="823"/>
    </row>
    <row r="49" spans="1:38">
      <c r="A49" s="208" t="s">
        <v>215</v>
      </c>
      <c r="B49" s="209"/>
      <c r="C49" s="209"/>
      <c r="D49" s="209"/>
      <c r="E49" s="209"/>
      <c r="F49" s="209"/>
      <c r="G49" s="209"/>
      <c r="H49" s="209"/>
      <c r="I49" s="209"/>
      <c r="J49" s="209"/>
      <c r="K49" s="210"/>
      <c r="N49" s="208" t="s">
        <v>215</v>
      </c>
      <c r="O49" s="209"/>
      <c r="P49" s="209"/>
      <c r="Q49" s="209"/>
      <c r="R49" s="209"/>
      <c r="S49" s="209"/>
      <c r="T49" s="209"/>
      <c r="U49" s="209"/>
      <c r="V49" s="209"/>
      <c r="W49" s="209"/>
      <c r="X49" s="210"/>
      <c r="AA49" s="208" t="s">
        <v>215</v>
      </c>
      <c r="AB49" s="209"/>
      <c r="AC49" s="209"/>
      <c r="AD49" s="209"/>
      <c r="AE49" s="209"/>
      <c r="AF49" s="209"/>
      <c r="AG49" s="209"/>
      <c r="AH49" s="209"/>
      <c r="AI49" s="209"/>
      <c r="AJ49" s="209"/>
      <c r="AK49" s="210"/>
      <c r="AL49" s="823"/>
    </row>
    <row r="50" spans="1:38">
      <c r="A50" s="208" t="s">
        <v>216</v>
      </c>
      <c r="B50" s="209"/>
      <c r="C50" s="209"/>
      <c r="D50" s="209"/>
      <c r="E50" s="209"/>
      <c r="F50" s="209"/>
      <c r="G50" s="209"/>
      <c r="H50" s="209"/>
      <c r="I50" s="209"/>
      <c r="J50" s="209"/>
      <c r="K50" s="210"/>
      <c r="N50" s="208" t="s">
        <v>216</v>
      </c>
      <c r="O50" s="209"/>
      <c r="P50" s="209"/>
      <c r="Q50" s="209"/>
      <c r="R50" s="209"/>
      <c r="S50" s="209"/>
      <c r="T50" s="209"/>
      <c r="U50" s="209"/>
      <c r="V50" s="209"/>
      <c r="W50" s="209"/>
      <c r="X50" s="210"/>
      <c r="AA50" s="208" t="s">
        <v>216</v>
      </c>
      <c r="AB50" s="209"/>
      <c r="AC50" s="209"/>
      <c r="AD50" s="209"/>
      <c r="AE50" s="209"/>
      <c r="AF50" s="209"/>
      <c r="AG50" s="209"/>
      <c r="AH50" s="209"/>
      <c r="AI50" s="209"/>
      <c r="AJ50" s="209"/>
      <c r="AK50" s="210"/>
      <c r="AL50" s="823"/>
    </row>
    <row r="51" spans="1:38">
      <c r="A51" s="211"/>
      <c r="B51" s="209"/>
      <c r="C51" s="212"/>
      <c r="D51" s="212"/>
      <c r="E51" s="212"/>
      <c r="F51" s="212"/>
      <c r="G51" s="212"/>
      <c r="H51" s="212"/>
      <c r="I51" s="212"/>
      <c r="J51" s="209"/>
      <c r="K51" s="210"/>
      <c r="N51" s="211"/>
      <c r="O51" s="209"/>
      <c r="P51" s="212"/>
      <c r="Q51" s="212"/>
      <c r="R51" s="212"/>
      <c r="S51" s="212"/>
      <c r="T51" s="212"/>
      <c r="U51" s="212"/>
      <c r="V51" s="212"/>
      <c r="W51" s="209"/>
      <c r="X51" s="210"/>
      <c r="AA51" s="211"/>
      <c r="AB51" s="209"/>
      <c r="AC51" s="212"/>
      <c r="AD51" s="212"/>
      <c r="AE51" s="212"/>
      <c r="AF51" s="212"/>
      <c r="AG51" s="212"/>
      <c r="AH51" s="212"/>
      <c r="AI51" s="212"/>
      <c r="AJ51" s="209"/>
      <c r="AK51" s="210"/>
      <c r="AL51" s="823"/>
    </row>
    <row r="52" spans="1:38" ht="13">
      <c r="A52" s="213" t="s">
        <v>217</v>
      </c>
      <c r="B52" s="214"/>
      <c r="C52" s="214"/>
      <c r="D52" s="214"/>
      <c r="E52" s="214"/>
      <c r="F52" s="214"/>
      <c r="G52" s="214"/>
      <c r="H52" s="214"/>
      <c r="I52" s="214"/>
      <c r="J52" s="215"/>
      <c r="K52" s="216"/>
      <c r="N52" s="213" t="s">
        <v>217</v>
      </c>
      <c r="O52" s="214"/>
      <c r="P52" s="214"/>
      <c r="Q52" s="214"/>
      <c r="R52" s="214"/>
      <c r="S52" s="214"/>
      <c r="T52" s="214"/>
      <c r="U52" s="214"/>
      <c r="V52" s="214"/>
      <c r="W52" s="215"/>
      <c r="X52" s="216"/>
      <c r="AA52" s="213" t="s">
        <v>217</v>
      </c>
      <c r="AB52" s="214"/>
      <c r="AC52" s="214"/>
      <c r="AD52" s="214"/>
      <c r="AE52" s="214"/>
      <c r="AF52" s="214"/>
      <c r="AG52" s="214"/>
      <c r="AH52" s="214"/>
      <c r="AI52" s="214"/>
      <c r="AJ52" s="215"/>
      <c r="AK52" s="216"/>
      <c r="AL52" s="823"/>
    </row>
    <row r="53" spans="1:38">
      <c r="A53" s="217" t="s">
        <v>218</v>
      </c>
      <c r="B53" s="823"/>
      <c r="C53" s="823"/>
      <c r="D53" s="823"/>
      <c r="E53" s="823"/>
      <c r="F53" s="823"/>
      <c r="G53" s="823"/>
      <c r="H53" s="823"/>
      <c r="I53" s="823"/>
      <c r="J53" s="823"/>
      <c r="K53" s="823"/>
      <c r="N53" s="217" t="s">
        <v>218</v>
      </c>
      <c r="O53" s="823"/>
      <c r="P53" s="823"/>
      <c r="Q53" s="823"/>
      <c r="R53" s="823"/>
      <c r="S53" s="823"/>
      <c r="T53" s="823"/>
      <c r="U53" s="823"/>
      <c r="V53" s="823"/>
      <c r="W53" s="823"/>
      <c r="X53" s="823"/>
      <c r="AA53" s="217" t="s">
        <v>218</v>
      </c>
      <c r="AB53" s="823"/>
      <c r="AC53" s="823"/>
      <c r="AD53" s="823"/>
      <c r="AE53" s="823"/>
      <c r="AF53" s="823"/>
      <c r="AG53" s="823"/>
      <c r="AH53" s="823"/>
      <c r="AI53" s="823"/>
      <c r="AJ53" s="823"/>
      <c r="AK53" s="823"/>
      <c r="AL53" s="823"/>
    </row>
    <row r="56" spans="1:38" ht="20.5">
      <c r="A56" s="138" t="s">
        <v>837</v>
      </c>
      <c r="B56" s="139"/>
      <c r="C56" s="139"/>
      <c r="D56" s="139"/>
      <c r="E56" s="139"/>
      <c r="F56" s="139"/>
      <c r="G56" s="139"/>
      <c r="H56" s="139"/>
      <c r="I56" s="139"/>
      <c r="J56" s="139"/>
      <c r="K56" s="140"/>
      <c r="L56" s="825"/>
      <c r="N56" s="138" t="s">
        <v>839</v>
      </c>
      <c r="O56" s="139"/>
      <c r="P56" s="139"/>
      <c r="Q56" s="139"/>
      <c r="R56" s="139"/>
      <c r="S56" s="139"/>
      <c r="T56" s="139"/>
      <c r="U56" s="139"/>
      <c r="V56" s="139"/>
      <c r="W56" s="139"/>
      <c r="X56" s="140"/>
      <c r="Y56" s="828"/>
      <c r="AA56" s="138" t="s">
        <v>842</v>
      </c>
      <c r="AB56" s="139"/>
      <c r="AC56" s="139"/>
      <c r="AD56" s="139"/>
      <c r="AE56" s="139"/>
      <c r="AF56" s="139"/>
      <c r="AG56" s="139"/>
      <c r="AH56" s="139"/>
      <c r="AI56" s="139"/>
      <c r="AJ56" s="139"/>
      <c r="AK56" s="140"/>
    </row>
    <row r="57" spans="1:38" ht="15.5">
      <c r="A57" s="141" t="s">
        <v>186</v>
      </c>
      <c r="B57" s="142"/>
      <c r="C57" s="142"/>
      <c r="D57" s="142"/>
      <c r="E57" s="142"/>
      <c r="F57" s="142"/>
      <c r="G57" s="142"/>
      <c r="H57" s="142"/>
      <c r="I57" s="142"/>
      <c r="J57" s="142"/>
      <c r="K57" s="143"/>
      <c r="L57" s="825"/>
      <c r="N57" s="141" t="s">
        <v>186</v>
      </c>
      <c r="O57" s="142"/>
      <c r="P57" s="142"/>
      <c r="Q57" s="142"/>
      <c r="R57" s="142"/>
      <c r="S57" s="142"/>
      <c r="T57" s="142"/>
      <c r="U57" s="142"/>
      <c r="V57" s="142"/>
      <c r="W57" s="142"/>
      <c r="X57" s="143"/>
      <c r="Y57" s="828"/>
      <c r="AA57" s="141" t="s">
        <v>186</v>
      </c>
      <c r="AB57" s="142"/>
      <c r="AC57" s="142"/>
      <c r="AD57" s="142"/>
      <c r="AE57" s="142"/>
      <c r="AF57" s="142"/>
      <c r="AG57" s="142"/>
      <c r="AH57" s="142"/>
      <c r="AI57" s="142"/>
      <c r="AJ57" s="142"/>
      <c r="AK57" s="143"/>
    </row>
    <row r="58" spans="1:38" ht="13.5">
      <c r="A58" s="144"/>
      <c r="B58" s="145"/>
      <c r="C58" s="145"/>
      <c r="D58" s="145"/>
      <c r="E58" s="146"/>
      <c r="F58" s="146"/>
      <c r="G58" s="146"/>
      <c r="H58" s="146"/>
      <c r="I58" s="147" t="s">
        <v>187</v>
      </c>
      <c r="J58" s="147"/>
      <c r="K58" s="148"/>
      <c r="L58" s="825"/>
      <c r="N58" s="144"/>
      <c r="O58" s="145"/>
      <c r="P58" s="145"/>
      <c r="Q58" s="145"/>
      <c r="R58" s="146"/>
      <c r="S58" s="146"/>
      <c r="T58" s="146"/>
      <c r="U58" s="146"/>
      <c r="V58" s="147" t="s">
        <v>187</v>
      </c>
      <c r="W58" s="147"/>
      <c r="X58" s="148"/>
      <c r="Y58" s="828"/>
      <c r="AA58" s="144"/>
      <c r="AB58" s="145"/>
      <c r="AC58" s="145"/>
      <c r="AD58" s="145"/>
      <c r="AE58" s="146"/>
      <c r="AF58" s="146"/>
      <c r="AG58" s="146"/>
      <c r="AH58" s="146"/>
      <c r="AI58" s="147" t="s">
        <v>187</v>
      </c>
      <c r="AJ58" s="147"/>
      <c r="AK58" s="148"/>
    </row>
    <row r="59" spans="1:38" ht="13.5">
      <c r="A59" s="144"/>
      <c r="B59" s="145"/>
      <c r="C59" s="145"/>
      <c r="D59" s="145"/>
      <c r="E59" s="146"/>
      <c r="F59" s="149"/>
      <c r="G59" s="149"/>
      <c r="H59" s="150"/>
      <c r="I59" s="151" t="s">
        <v>833</v>
      </c>
      <c r="J59" s="152"/>
      <c r="K59" s="149" t="s">
        <v>189</v>
      </c>
      <c r="L59" s="825"/>
      <c r="N59" s="144"/>
      <c r="O59" s="145"/>
      <c r="P59" s="145"/>
      <c r="Q59" s="145"/>
      <c r="R59" s="146"/>
      <c r="S59" s="149"/>
      <c r="T59" s="149"/>
      <c r="U59" s="150"/>
      <c r="V59" s="151" t="s">
        <v>836</v>
      </c>
      <c r="W59" s="152"/>
      <c r="X59" s="149" t="s">
        <v>189</v>
      </c>
      <c r="Y59" s="828"/>
      <c r="AA59" s="144"/>
      <c r="AB59" s="145"/>
      <c r="AC59" s="145"/>
      <c r="AD59" s="145"/>
      <c r="AE59" s="146"/>
      <c r="AF59" s="149"/>
      <c r="AG59" s="149"/>
      <c r="AH59" s="150"/>
      <c r="AI59" s="151" t="s">
        <v>838</v>
      </c>
      <c r="AJ59" s="152"/>
      <c r="AK59" s="149" t="s">
        <v>189</v>
      </c>
    </row>
    <row r="60" spans="1:38" ht="13.5">
      <c r="A60" s="153" t="s">
        <v>190</v>
      </c>
      <c r="B60" s="154"/>
      <c r="C60" s="154"/>
      <c r="D60" s="154"/>
      <c r="E60" s="155"/>
      <c r="F60" s="149" t="s">
        <v>72</v>
      </c>
      <c r="G60" s="149" t="s">
        <v>71</v>
      </c>
      <c r="H60" s="150" t="s">
        <v>72</v>
      </c>
      <c r="I60" s="156" t="s">
        <v>191</v>
      </c>
      <c r="J60" s="148"/>
      <c r="K60" s="149" t="s">
        <v>833</v>
      </c>
      <c r="L60" s="825"/>
      <c r="N60" s="153" t="s">
        <v>190</v>
      </c>
      <c r="O60" s="154"/>
      <c r="P60" s="154"/>
      <c r="Q60" s="154"/>
      <c r="R60" s="155"/>
      <c r="S60" s="149" t="s">
        <v>73</v>
      </c>
      <c r="T60" s="149" t="s">
        <v>72</v>
      </c>
      <c r="U60" s="150" t="s">
        <v>73</v>
      </c>
      <c r="V60" s="156" t="s">
        <v>191</v>
      </c>
      <c r="W60" s="148"/>
      <c r="X60" s="149" t="s">
        <v>836</v>
      </c>
      <c r="Y60" s="828"/>
      <c r="AA60" s="153" t="s">
        <v>190</v>
      </c>
      <c r="AB60" s="154"/>
      <c r="AC60" s="154"/>
      <c r="AD60" s="154"/>
      <c r="AE60" s="155"/>
      <c r="AF60" s="149" t="s">
        <v>74</v>
      </c>
      <c r="AG60" s="149" t="s">
        <v>73</v>
      </c>
      <c r="AH60" s="150" t="s">
        <v>74</v>
      </c>
      <c r="AI60" s="156" t="s">
        <v>191</v>
      </c>
      <c r="AJ60" s="148"/>
      <c r="AK60" s="149" t="s">
        <v>838</v>
      </c>
    </row>
    <row r="61" spans="1:38" ht="13.5">
      <c r="A61" s="144"/>
      <c r="B61" s="145"/>
      <c r="C61" s="145"/>
      <c r="D61" s="145"/>
      <c r="E61" s="157"/>
      <c r="F61" s="149" t="s">
        <v>803</v>
      </c>
      <c r="G61" s="149" t="s">
        <v>803</v>
      </c>
      <c r="H61" s="149" t="s">
        <v>707</v>
      </c>
      <c r="I61" s="146"/>
      <c r="J61" s="145"/>
      <c r="K61" s="158" t="s">
        <v>191</v>
      </c>
      <c r="L61" s="825"/>
      <c r="N61" s="144"/>
      <c r="O61" s="145"/>
      <c r="P61" s="145"/>
      <c r="Q61" s="145"/>
      <c r="R61" s="157"/>
      <c r="S61" s="149" t="s">
        <v>803</v>
      </c>
      <c r="T61" s="149" t="s">
        <v>803</v>
      </c>
      <c r="U61" s="149" t="s">
        <v>707</v>
      </c>
      <c r="V61" s="146"/>
      <c r="W61" s="145"/>
      <c r="X61" s="158" t="s">
        <v>191</v>
      </c>
      <c r="Y61" s="828"/>
      <c r="AA61" s="144"/>
      <c r="AB61" s="145"/>
      <c r="AC61" s="145"/>
      <c r="AD61" s="145"/>
      <c r="AE61" s="157"/>
      <c r="AF61" s="149" t="s">
        <v>803</v>
      </c>
      <c r="AG61" s="149" t="s">
        <v>803</v>
      </c>
      <c r="AH61" s="149" t="s">
        <v>707</v>
      </c>
      <c r="AI61" s="146"/>
      <c r="AJ61" s="145"/>
      <c r="AK61" s="158" t="s">
        <v>191</v>
      </c>
    </row>
    <row r="62" spans="1:38" ht="13.5">
      <c r="A62" s="144"/>
      <c r="B62" s="145"/>
      <c r="C62" s="145"/>
      <c r="D62" s="145"/>
      <c r="E62" s="157"/>
      <c r="F62" s="149"/>
      <c r="G62" s="149"/>
      <c r="H62" s="149"/>
      <c r="I62" s="149" t="s">
        <v>71</v>
      </c>
      <c r="J62" s="149" t="s">
        <v>72</v>
      </c>
      <c r="K62" s="158" t="s">
        <v>189</v>
      </c>
      <c r="L62" s="825"/>
      <c r="N62" s="144"/>
      <c r="O62" s="145"/>
      <c r="P62" s="145"/>
      <c r="Q62" s="145"/>
      <c r="R62" s="157"/>
      <c r="S62" s="149"/>
      <c r="T62" s="149"/>
      <c r="U62" s="149"/>
      <c r="V62" s="149" t="s">
        <v>72</v>
      </c>
      <c r="W62" s="149" t="s">
        <v>73</v>
      </c>
      <c r="X62" s="158" t="s">
        <v>189</v>
      </c>
      <c r="Y62" s="828"/>
      <c r="AA62" s="144"/>
      <c r="AB62" s="145"/>
      <c r="AC62" s="145"/>
      <c r="AD62" s="145"/>
      <c r="AE62" s="157"/>
      <c r="AF62" s="149"/>
      <c r="AG62" s="149"/>
      <c r="AH62" s="149"/>
      <c r="AI62" s="149" t="s">
        <v>73</v>
      </c>
      <c r="AJ62" s="149" t="s">
        <v>74</v>
      </c>
      <c r="AK62" s="158" t="s">
        <v>189</v>
      </c>
    </row>
    <row r="63" spans="1:38" ht="13.5">
      <c r="A63" s="159"/>
      <c r="B63" s="160"/>
      <c r="C63" s="160"/>
      <c r="D63" s="160"/>
      <c r="E63" s="148"/>
      <c r="F63" s="161"/>
      <c r="G63" s="161"/>
      <c r="H63" s="161"/>
      <c r="I63" s="162" t="s">
        <v>803</v>
      </c>
      <c r="J63" s="162" t="s">
        <v>707</v>
      </c>
      <c r="K63" s="163" t="s">
        <v>750</v>
      </c>
      <c r="L63" s="825"/>
      <c r="N63" s="159"/>
      <c r="O63" s="160"/>
      <c r="P63" s="160"/>
      <c r="Q63" s="160"/>
      <c r="R63" s="148"/>
      <c r="S63" s="161"/>
      <c r="T63" s="161"/>
      <c r="U63" s="161"/>
      <c r="V63" s="162" t="s">
        <v>803</v>
      </c>
      <c r="W63" s="162" t="s">
        <v>707</v>
      </c>
      <c r="X63" s="163" t="s">
        <v>762</v>
      </c>
      <c r="Y63" s="828"/>
      <c r="AA63" s="159"/>
      <c r="AB63" s="160"/>
      <c r="AC63" s="160"/>
      <c r="AD63" s="160"/>
      <c r="AE63" s="148"/>
      <c r="AF63" s="161"/>
      <c r="AG63" s="161"/>
      <c r="AH63" s="161"/>
      <c r="AI63" s="162" t="s">
        <v>803</v>
      </c>
      <c r="AJ63" s="162" t="s">
        <v>707</v>
      </c>
      <c r="AK63" s="163" t="s">
        <v>766</v>
      </c>
    </row>
    <row r="64" spans="1:38" ht="13">
      <c r="A64" s="164" t="s">
        <v>194</v>
      </c>
      <c r="B64" s="165"/>
      <c r="C64" s="165"/>
      <c r="D64" s="165"/>
      <c r="E64" s="165"/>
      <c r="F64" s="165"/>
      <c r="G64" s="165"/>
      <c r="H64" s="165"/>
      <c r="I64" s="165"/>
      <c r="J64" s="165"/>
      <c r="K64" s="166"/>
      <c r="L64" s="825"/>
      <c r="N64" s="164" t="s">
        <v>194</v>
      </c>
      <c r="O64" s="165"/>
      <c r="P64" s="165"/>
      <c r="Q64" s="165"/>
      <c r="R64" s="165"/>
      <c r="S64" s="165"/>
      <c r="T64" s="165"/>
      <c r="U64" s="165"/>
      <c r="V64" s="165"/>
      <c r="W64" s="165"/>
      <c r="X64" s="166"/>
      <c r="Y64" s="828"/>
      <c r="AA64" s="164" t="s">
        <v>194</v>
      </c>
      <c r="AB64" s="165"/>
      <c r="AC64" s="165"/>
      <c r="AD64" s="165"/>
      <c r="AE64" s="165"/>
      <c r="AF64" s="165"/>
      <c r="AG64" s="165"/>
      <c r="AH64" s="165"/>
      <c r="AI64" s="165"/>
      <c r="AJ64" s="165"/>
      <c r="AK64" s="166"/>
    </row>
    <row r="65" spans="1:37">
      <c r="A65" s="167" t="s">
        <v>195</v>
      </c>
      <c r="B65" s="168"/>
      <c r="C65" s="169"/>
      <c r="D65" s="169"/>
      <c r="E65" s="169"/>
      <c r="F65" s="170"/>
      <c r="G65" s="171"/>
      <c r="H65" s="170"/>
      <c r="I65" s="172"/>
      <c r="J65" s="173"/>
      <c r="K65" s="174"/>
      <c r="L65" s="825"/>
      <c r="N65" s="167" t="s">
        <v>195</v>
      </c>
      <c r="O65" s="168"/>
      <c r="P65" s="169"/>
      <c r="Q65" s="169"/>
      <c r="R65" s="169"/>
      <c r="S65" s="170"/>
      <c r="T65" s="171"/>
      <c r="U65" s="170"/>
      <c r="V65" s="172"/>
      <c r="W65" s="173"/>
      <c r="X65" s="174"/>
      <c r="Y65" s="828"/>
      <c r="AA65" s="167" t="s">
        <v>195</v>
      </c>
      <c r="AB65" s="168"/>
      <c r="AC65" s="169"/>
      <c r="AD65" s="169"/>
      <c r="AE65" s="169"/>
      <c r="AF65" s="170"/>
      <c r="AG65" s="171"/>
      <c r="AH65" s="170"/>
      <c r="AI65" s="172"/>
      <c r="AJ65" s="173"/>
      <c r="AK65" s="174"/>
    </row>
    <row r="66" spans="1:37">
      <c r="A66" s="167" t="s">
        <v>196</v>
      </c>
      <c r="B66" s="168"/>
      <c r="C66" s="169"/>
      <c r="D66" s="169"/>
      <c r="E66" s="169"/>
      <c r="F66" s="170"/>
      <c r="G66" s="171"/>
      <c r="H66" s="170"/>
      <c r="I66" s="172"/>
      <c r="J66" s="173"/>
      <c r="K66" s="174"/>
      <c r="L66" s="825"/>
      <c r="N66" s="167" t="s">
        <v>196</v>
      </c>
      <c r="O66" s="168"/>
      <c r="P66" s="169"/>
      <c r="Q66" s="169"/>
      <c r="R66" s="169"/>
      <c r="S66" s="170"/>
      <c r="T66" s="171"/>
      <c r="U66" s="170"/>
      <c r="V66" s="172"/>
      <c r="W66" s="173"/>
      <c r="X66" s="174"/>
      <c r="Y66" s="828"/>
      <c r="AA66" s="167" t="s">
        <v>196</v>
      </c>
      <c r="AB66" s="168"/>
      <c r="AC66" s="169"/>
      <c r="AD66" s="169"/>
      <c r="AE66" s="169"/>
      <c r="AF66" s="170"/>
      <c r="AG66" s="171"/>
      <c r="AH66" s="170"/>
      <c r="AI66" s="172"/>
      <c r="AJ66" s="173"/>
      <c r="AK66" s="174"/>
    </row>
    <row r="67" spans="1:37">
      <c r="A67" s="175" t="s">
        <v>8</v>
      </c>
      <c r="B67" s="171"/>
      <c r="C67" s="171"/>
      <c r="D67" s="171"/>
      <c r="E67" s="171"/>
      <c r="F67" s="176">
        <v>2932</v>
      </c>
      <c r="G67" s="176">
        <v>3790</v>
      </c>
      <c r="H67" s="176">
        <v>4266</v>
      </c>
      <c r="I67" s="177">
        <v>-22.6</v>
      </c>
      <c r="J67" s="178">
        <v>-31.3</v>
      </c>
      <c r="K67" s="179">
        <v>-22.9</v>
      </c>
      <c r="L67" s="825"/>
      <c r="N67" s="175" t="s">
        <v>8</v>
      </c>
      <c r="O67" s="171"/>
      <c r="P67" s="171"/>
      <c r="Q67" s="171"/>
      <c r="R67" s="171"/>
      <c r="S67" s="176">
        <v>3743</v>
      </c>
      <c r="T67" s="176">
        <v>2932</v>
      </c>
      <c r="U67" s="176">
        <v>4367</v>
      </c>
      <c r="V67" s="177">
        <v>27.7</v>
      </c>
      <c r="W67" s="178">
        <v>-14.3</v>
      </c>
      <c r="X67" s="179">
        <v>-21.2</v>
      </c>
      <c r="Y67" s="828"/>
      <c r="AA67" s="175" t="s">
        <v>8</v>
      </c>
      <c r="AB67" s="171"/>
      <c r="AC67" s="171"/>
      <c r="AD67" s="171"/>
      <c r="AE67" s="171"/>
      <c r="AF67" s="176">
        <v>3703</v>
      </c>
      <c r="AG67" s="176">
        <v>3743</v>
      </c>
      <c r="AH67" s="176">
        <v>4807</v>
      </c>
      <c r="AI67" s="177">
        <v>-1.1000000000000001</v>
      </c>
      <c r="AJ67" s="178">
        <v>-23</v>
      </c>
      <c r="AK67" s="179">
        <v>-21.5</v>
      </c>
    </row>
    <row r="68" spans="1:37">
      <c r="A68" s="175"/>
      <c r="B68" s="171" t="s">
        <v>197</v>
      </c>
      <c r="C68" s="171"/>
      <c r="D68" s="171"/>
      <c r="E68" s="171"/>
      <c r="F68" s="170"/>
      <c r="G68" s="171"/>
      <c r="H68" s="170"/>
      <c r="I68" s="177"/>
      <c r="J68" s="178"/>
      <c r="K68" s="180"/>
      <c r="L68" s="825"/>
      <c r="N68" s="175"/>
      <c r="O68" s="171" t="s">
        <v>197</v>
      </c>
      <c r="P68" s="171"/>
      <c r="Q68" s="171"/>
      <c r="R68" s="171"/>
      <c r="S68" s="170"/>
      <c r="T68" s="171"/>
      <c r="U68" s="170"/>
      <c r="V68" s="177"/>
      <c r="W68" s="178"/>
      <c r="X68" s="180"/>
      <c r="Y68" s="828"/>
      <c r="AA68" s="175"/>
      <c r="AB68" s="171" t="s">
        <v>197</v>
      </c>
      <c r="AC68" s="171"/>
      <c r="AD68" s="171"/>
      <c r="AE68" s="171"/>
      <c r="AF68" s="170"/>
      <c r="AG68" s="171"/>
      <c r="AH68" s="170"/>
      <c r="AI68" s="177"/>
      <c r="AJ68" s="178"/>
      <c r="AK68" s="180"/>
    </row>
    <row r="69" spans="1:37">
      <c r="A69" s="175"/>
      <c r="B69" s="171"/>
      <c r="C69" s="171" t="s">
        <v>198</v>
      </c>
      <c r="D69" s="171"/>
      <c r="E69" s="171"/>
      <c r="F69" s="176">
        <v>1123</v>
      </c>
      <c r="G69" s="176">
        <v>1661</v>
      </c>
      <c r="H69" s="176">
        <v>2150</v>
      </c>
      <c r="I69" s="177">
        <v>-32.4</v>
      </c>
      <c r="J69" s="178">
        <v>-47.8</v>
      </c>
      <c r="K69" s="179">
        <v>-28.5</v>
      </c>
      <c r="L69" s="825"/>
      <c r="N69" s="175"/>
      <c r="O69" s="171"/>
      <c r="P69" s="171" t="s">
        <v>198</v>
      </c>
      <c r="Q69" s="171"/>
      <c r="R69" s="171"/>
      <c r="S69" s="176">
        <v>1427</v>
      </c>
      <c r="T69" s="176">
        <v>1123</v>
      </c>
      <c r="U69" s="176">
        <v>2017</v>
      </c>
      <c r="V69" s="177">
        <v>27.1</v>
      </c>
      <c r="W69" s="178">
        <v>-29.3</v>
      </c>
      <c r="X69" s="179">
        <v>-28.6</v>
      </c>
      <c r="Y69" s="828"/>
      <c r="AA69" s="175"/>
      <c r="AB69" s="171"/>
      <c r="AC69" s="171" t="s">
        <v>198</v>
      </c>
      <c r="AD69" s="171"/>
      <c r="AE69" s="171"/>
      <c r="AF69" s="176">
        <v>1264</v>
      </c>
      <c r="AG69" s="176">
        <v>1427</v>
      </c>
      <c r="AH69" s="176">
        <v>1986</v>
      </c>
      <c r="AI69" s="177">
        <v>-11.4</v>
      </c>
      <c r="AJ69" s="178">
        <v>-36.4</v>
      </c>
      <c r="AK69" s="179">
        <v>-29.9</v>
      </c>
    </row>
    <row r="70" spans="1:37">
      <c r="A70" s="175"/>
      <c r="B70" s="171"/>
      <c r="C70" s="171" t="s">
        <v>199</v>
      </c>
      <c r="D70" s="171"/>
      <c r="E70" s="171"/>
      <c r="F70" s="176">
        <v>1809</v>
      </c>
      <c r="G70" s="176">
        <v>2129</v>
      </c>
      <c r="H70" s="176">
        <v>2116</v>
      </c>
      <c r="I70" s="177">
        <v>-15</v>
      </c>
      <c r="J70" s="178">
        <v>-14.5</v>
      </c>
      <c r="K70" s="179">
        <v>-18.3</v>
      </c>
      <c r="L70" s="825"/>
      <c r="N70" s="175"/>
      <c r="O70" s="171"/>
      <c r="P70" s="171" t="s">
        <v>199</v>
      </c>
      <c r="Q70" s="171"/>
      <c r="R70" s="171"/>
      <c r="S70" s="176">
        <v>2316</v>
      </c>
      <c r="T70" s="176">
        <v>1809</v>
      </c>
      <c r="U70" s="176">
        <v>2350</v>
      </c>
      <c r="V70" s="177">
        <v>28</v>
      </c>
      <c r="W70" s="178">
        <v>-1.4</v>
      </c>
      <c r="X70" s="179">
        <v>-15.1</v>
      </c>
      <c r="Y70" s="828"/>
      <c r="AA70" s="175"/>
      <c r="AB70" s="171"/>
      <c r="AC70" s="171" t="s">
        <v>199</v>
      </c>
      <c r="AD70" s="171"/>
      <c r="AE70" s="171"/>
      <c r="AF70" s="176">
        <v>2440</v>
      </c>
      <c r="AG70" s="176">
        <v>2316</v>
      </c>
      <c r="AH70" s="176">
        <v>2821</v>
      </c>
      <c r="AI70" s="177">
        <v>5.4</v>
      </c>
      <c r="AJ70" s="178">
        <v>-13.5</v>
      </c>
      <c r="AK70" s="179">
        <v>-14.8</v>
      </c>
    </row>
    <row r="71" spans="1:37">
      <c r="A71" s="175"/>
      <c r="B71" s="171"/>
      <c r="C71" s="171"/>
      <c r="D71" s="171" t="s">
        <v>200</v>
      </c>
      <c r="E71" s="171"/>
      <c r="F71" s="170"/>
      <c r="G71" s="171"/>
      <c r="H71" s="170"/>
      <c r="I71" s="177"/>
      <c r="J71" s="178"/>
      <c r="K71" s="180"/>
      <c r="L71" s="825"/>
      <c r="N71" s="175"/>
      <c r="O71" s="171"/>
      <c r="P71" s="171"/>
      <c r="Q71" s="171" t="s">
        <v>200</v>
      </c>
      <c r="R71" s="171"/>
      <c r="S71" s="170"/>
      <c r="T71" s="171"/>
      <c r="U71" s="170"/>
      <c r="V71" s="177"/>
      <c r="W71" s="178"/>
      <c r="X71" s="180"/>
      <c r="Y71" s="828"/>
      <c r="AA71" s="175"/>
      <c r="AB71" s="171"/>
      <c r="AC71" s="171"/>
      <c r="AD71" s="171" t="s">
        <v>200</v>
      </c>
      <c r="AE71" s="171"/>
      <c r="AF71" s="170"/>
      <c r="AG71" s="171"/>
      <c r="AH71" s="170"/>
      <c r="AI71" s="177"/>
      <c r="AJ71" s="178"/>
      <c r="AK71" s="180"/>
    </row>
    <row r="72" spans="1:37" ht="13.5">
      <c r="A72" s="175"/>
      <c r="B72" s="171"/>
      <c r="C72" s="171"/>
      <c r="D72" s="171"/>
      <c r="E72" s="171" t="s">
        <v>201</v>
      </c>
      <c r="F72" s="176">
        <v>1576</v>
      </c>
      <c r="G72" s="176">
        <v>1863</v>
      </c>
      <c r="H72" s="176">
        <v>1785</v>
      </c>
      <c r="I72" s="177">
        <v>-15.4</v>
      </c>
      <c r="J72" s="178">
        <v>-11.7</v>
      </c>
      <c r="K72" s="179">
        <v>-18.5</v>
      </c>
      <c r="L72" s="825"/>
      <c r="N72" s="175"/>
      <c r="O72" s="171"/>
      <c r="P72" s="171"/>
      <c r="Q72" s="171"/>
      <c r="R72" s="171" t="s">
        <v>201</v>
      </c>
      <c r="S72" s="176">
        <v>1773</v>
      </c>
      <c r="T72" s="176">
        <v>1576</v>
      </c>
      <c r="U72" s="176">
        <v>1922</v>
      </c>
      <c r="V72" s="177">
        <v>12.5</v>
      </c>
      <c r="W72" s="178">
        <v>-7.8</v>
      </c>
      <c r="X72" s="179">
        <v>-16.5</v>
      </c>
      <c r="Y72" s="828"/>
      <c r="AA72" s="175"/>
      <c r="AB72" s="171"/>
      <c r="AC72" s="171"/>
      <c r="AD72" s="171"/>
      <c r="AE72" s="171" t="s">
        <v>201</v>
      </c>
      <c r="AF72" s="176">
        <v>2020</v>
      </c>
      <c r="AG72" s="176">
        <v>1773</v>
      </c>
      <c r="AH72" s="176">
        <v>2573</v>
      </c>
      <c r="AI72" s="177">
        <v>13.9</v>
      </c>
      <c r="AJ72" s="178">
        <v>-21.5</v>
      </c>
      <c r="AK72" s="179">
        <v>-17.5</v>
      </c>
    </row>
    <row r="73" spans="1:37" ht="13.5">
      <c r="A73" s="175"/>
      <c r="B73" s="171"/>
      <c r="C73" s="171"/>
      <c r="D73" s="171"/>
      <c r="E73" s="171" t="s">
        <v>202</v>
      </c>
      <c r="F73" s="176">
        <v>165</v>
      </c>
      <c r="G73" s="176">
        <v>187</v>
      </c>
      <c r="H73" s="176">
        <v>238</v>
      </c>
      <c r="I73" s="177">
        <v>-11.8</v>
      </c>
      <c r="J73" s="178">
        <v>-30.7</v>
      </c>
      <c r="K73" s="179">
        <v>-21.5</v>
      </c>
      <c r="L73" s="825"/>
      <c r="N73" s="175"/>
      <c r="O73" s="171"/>
      <c r="P73" s="171"/>
      <c r="Q73" s="171"/>
      <c r="R73" s="171" t="s">
        <v>202</v>
      </c>
      <c r="S73" s="176">
        <v>437</v>
      </c>
      <c r="T73" s="176">
        <v>165</v>
      </c>
      <c r="U73" s="176">
        <v>311</v>
      </c>
      <c r="V73" s="177">
        <v>164.8</v>
      </c>
      <c r="W73" s="178">
        <v>40.5</v>
      </c>
      <c r="X73" s="179">
        <v>-6.4</v>
      </c>
      <c r="Y73" s="828"/>
      <c r="AA73" s="175"/>
      <c r="AB73" s="171"/>
      <c r="AC73" s="171"/>
      <c r="AD73" s="171"/>
      <c r="AE73" s="171" t="s">
        <v>202</v>
      </c>
      <c r="AF73" s="176">
        <v>319</v>
      </c>
      <c r="AG73" s="176">
        <v>437</v>
      </c>
      <c r="AH73" s="176">
        <v>167</v>
      </c>
      <c r="AI73" s="177">
        <v>-27</v>
      </c>
      <c r="AJ73" s="178">
        <v>91</v>
      </c>
      <c r="AK73" s="179">
        <v>4.8</v>
      </c>
    </row>
    <row r="74" spans="1:37" ht="26">
      <c r="A74" s="181" t="s">
        <v>203</v>
      </c>
      <c r="B74" s="182"/>
      <c r="C74" s="182"/>
      <c r="D74" s="182"/>
      <c r="E74" s="183"/>
      <c r="F74" s="182"/>
      <c r="G74" s="182"/>
      <c r="H74" s="182"/>
      <c r="I74" s="184"/>
      <c r="J74" s="184"/>
      <c r="K74" s="185"/>
      <c r="L74" s="825"/>
      <c r="N74" s="181" t="s">
        <v>203</v>
      </c>
      <c r="O74" s="182"/>
      <c r="P74" s="182"/>
      <c r="Q74" s="182"/>
      <c r="R74" s="183"/>
      <c r="S74" s="182"/>
      <c r="T74" s="182"/>
      <c r="U74" s="182"/>
      <c r="V74" s="184"/>
      <c r="W74" s="184"/>
      <c r="X74" s="185"/>
      <c r="Y74" s="828"/>
      <c r="AA74" s="181" t="s">
        <v>203</v>
      </c>
      <c r="AB74" s="182"/>
      <c r="AC74" s="182"/>
      <c r="AD74" s="182"/>
      <c r="AE74" s="183"/>
      <c r="AF74" s="182"/>
      <c r="AG74" s="182"/>
      <c r="AH74" s="182"/>
      <c r="AI74" s="184"/>
      <c r="AJ74" s="184"/>
      <c r="AK74" s="185"/>
    </row>
    <row r="75" spans="1:37" ht="13.5">
      <c r="A75" s="186" t="s">
        <v>439</v>
      </c>
      <c r="B75" s="187"/>
      <c r="C75" s="187"/>
      <c r="D75" s="187"/>
      <c r="E75" s="187"/>
      <c r="F75" s="175"/>
      <c r="G75" s="175"/>
      <c r="H75" s="170"/>
      <c r="I75" s="177"/>
      <c r="J75" s="188"/>
      <c r="K75" s="180"/>
      <c r="L75" s="825"/>
      <c r="N75" s="186" t="s">
        <v>439</v>
      </c>
      <c r="O75" s="187"/>
      <c r="P75" s="187"/>
      <c r="Q75" s="187"/>
      <c r="R75" s="187"/>
      <c r="S75" s="175"/>
      <c r="T75" s="175"/>
      <c r="U75" s="170"/>
      <c r="V75" s="177"/>
      <c r="W75" s="188"/>
      <c r="X75" s="180"/>
      <c r="Y75" s="828"/>
      <c r="AA75" s="186" t="s">
        <v>439</v>
      </c>
      <c r="AB75" s="187"/>
      <c r="AC75" s="187"/>
      <c r="AD75" s="187"/>
      <c r="AE75" s="187"/>
      <c r="AF75" s="175"/>
      <c r="AG75" s="175"/>
      <c r="AH75" s="170"/>
      <c r="AI75" s="177"/>
      <c r="AJ75" s="188"/>
      <c r="AK75" s="180"/>
    </row>
    <row r="76" spans="1:37" ht="13.5">
      <c r="A76" s="189" t="s">
        <v>8</v>
      </c>
      <c r="B76" s="187"/>
      <c r="C76" s="187"/>
      <c r="D76" s="187"/>
      <c r="E76" s="187"/>
      <c r="F76" s="190">
        <v>180.4</v>
      </c>
      <c r="G76" s="190">
        <v>182.8</v>
      </c>
      <c r="H76" s="190">
        <v>160</v>
      </c>
      <c r="I76" s="191">
        <v>-1.3</v>
      </c>
      <c r="J76" s="192">
        <v>12.8</v>
      </c>
      <c r="K76" s="193">
        <v>-6.7</v>
      </c>
      <c r="L76" s="825"/>
      <c r="N76" s="189" t="s">
        <v>8</v>
      </c>
      <c r="O76" s="187"/>
      <c r="P76" s="187"/>
      <c r="Q76" s="187"/>
      <c r="R76" s="187"/>
      <c r="S76" s="190">
        <v>215.5</v>
      </c>
      <c r="T76" s="190">
        <v>180.4</v>
      </c>
      <c r="U76" s="190">
        <v>158.19999999999999</v>
      </c>
      <c r="V76" s="191">
        <v>19.5</v>
      </c>
      <c r="W76" s="192">
        <v>36.200000000000003</v>
      </c>
      <c r="X76" s="193">
        <v>1.3</v>
      </c>
      <c r="Y76" s="828"/>
      <c r="AA76" s="189" t="s">
        <v>8</v>
      </c>
      <c r="AB76" s="187"/>
      <c r="AC76" s="187"/>
      <c r="AD76" s="187"/>
      <c r="AE76" s="187"/>
      <c r="AF76" s="190">
        <v>165.3</v>
      </c>
      <c r="AG76" s="190">
        <v>215.5</v>
      </c>
      <c r="AH76" s="190">
        <v>154.5</v>
      </c>
      <c r="AI76" s="191">
        <v>-23.3</v>
      </c>
      <c r="AJ76" s="192">
        <v>7</v>
      </c>
      <c r="AK76" s="193">
        <v>2.2000000000000002</v>
      </c>
    </row>
    <row r="77" spans="1:37" ht="13.5">
      <c r="A77" s="189"/>
      <c r="B77" s="187" t="s">
        <v>197</v>
      </c>
      <c r="C77" s="187"/>
      <c r="D77" s="187"/>
      <c r="E77" s="187"/>
      <c r="F77" s="170"/>
      <c r="G77" s="171"/>
      <c r="H77" s="170"/>
      <c r="I77" s="191"/>
      <c r="J77" s="192"/>
      <c r="K77" s="194"/>
      <c r="L77" s="825"/>
      <c r="N77" s="189"/>
      <c r="O77" s="187" t="s">
        <v>197</v>
      </c>
      <c r="P77" s="187"/>
      <c r="Q77" s="187"/>
      <c r="R77" s="187"/>
      <c r="S77" s="170"/>
      <c r="T77" s="171"/>
      <c r="U77" s="170"/>
      <c r="V77" s="191"/>
      <c r="W77" s="192"/>
      <c r="X77" s="194"/>
      <c r="Y77" s="828"/>
      <c r="AA77" s="189"/>
      <c r="AB77" s="187" t="s">
        <v>197</v>
      </c>
      <c r="AC77" s="187"/>
      <c r="AD77" s="187"/>
      <c r="AE77" s="187"/>
      <c r="AF77" s="170"/>
      <c r="AG77" s="171"/>
      <c r="AH77" s="170"/>
      <c r="AI77" s="191"/>
      <c r="AJ77" s="192"/>
      <c r="AK77" s="194"/>
    </row>
    <row r="78" spans="1:37" ht="13.5">
      <c r="A78" s="189"/>
      <c r="B78" s="187"/>
      <c r="C78" s="187" t="s">
        <v>204</v>
      </c>
      <c r="D78" s="187"/>
      <c r="E78" s="187"/>
      <c r="F78" s="190">
        <v>150.30000000000001</v>
      </c>
      <c r="G78" s="190">
        <v>180.9</v>
      </c>
      <c r="H78" s="190">
        <v>151.9</v>
      </c>
      <c r="I78" s="191">
        <v>-16.899999999999999</v>
      </c>
      <c r="J78" s="192">
        <v>-1.1000000000000001</v>
      </c>
      <c r="K78" s="193">
        <v>-12.8</v>
      </c>
      <c r="L78" s="825"/>
      <c r="N78" s="189"/>
      <c r="O78" s="187"/>
      <c r="P78" s="187" t="s">
        <v>204</v>
      </c>
      <c r="Q78" s="187"/>
      <c r="R78" s="187"/>
      <c r="S78" s="190">
        <v>169.5</v>
      </c>
      <c r="T78" s="190">
        <v>150.30000000000001</v>
      </c>
      <c r="U78" s="190">
        <v>163.1</v>
      </c>
      <c r="V78" s="191">
        <v>12.8</v>
      </c>
      <c r="W78" s="192">
        <v>3.9</v>
      </c>
      <c r="X78" s="193">
        <v>-9.6999999999999993</v>
      </c>
      <c r="Y78" s="828"/>
      <c r="AA78" s="189"/>
      <c r="AB78" s="187"/>
      <c r="AC78" s="187" t="s">
        <v>204</v>
      </c>
      <c r="AD78" s="187"/>
      <c r="AE78" s="187"/>
      <c r="AF78" s="190">
        <v>127.6</v>
      </c>
      <c r="AG78" s="190">
        <v>169.5</v>
      </c>
      <c r="AH78" s="190">
        <v>152.69999999999999</v>
      </c>
      <c r="AI78" s="191">
        <v>-24.7</v>
      </c>
      <c r="AJ78" s="192">
        <v>-16.399999999999999</v>
      </c>
      <c r="AK78" s="193">
        <v>-10.7</v>
      </c>
    </row>
    <row r="79" spans="1:37" ht="13.5">
      <c r="A79" s="189"/>
      <c r="B79" s="187"/>
      <c r="C79" s="187"/>
      <c r="D79" s="187" t="s">
        <v>197</v>
      </c>
      <c r="E79" s="187"/>
      <c r="F79" s="170"/>
      <c r="G79" s="171"/>
      <c r="H79" s="170"/>
      <c r="I79" s="191"/>
      <c r="J79" s="192"/>
      <c r="K79" s="194"/>
      <c r="L79" s="825"/>
      <c r="N79" s="189"/>
      <c r="O79" s="187"/>
      <c r="P79" s="187"/>
      <c r="Q79" s="187" t="s">
        <v>197</v>
      </c>
      <c r="R79" s="187"/>
      <c r="S79" s="170"/>
      <c r="T79" s="171"/>
      <c r="U79" s="170"/>
      <c r="V79" s="191"/>
      <c r="W79" s="192"/>
      <c r="X79" s="194"/>
      <c r="Y79" s="828"/>
      <c r="AA79" s="189"/>
      <c r="AB79" s="187"/>
      <c r="AC79" s="187"/>
      <c r="AD79" s="187" t="s">
        <v>197</v>
      </c>
      <c r="AE79" s="187"/>
      <c r="AF79" s="170"/>
      <c r="AG79" s="171"/>
      <c r="AH79" s="170"/>
      <c r="AI79" s="191"/>
      <c r="AJ79" s="192"/>
      <c r="AK79" s="194"/>
    </row>
    <row r="80" spans="1:37" ht="13.5">
      <c r="A80" s="189"/>
      <c r="B80" s="187"/>
      <c r="C80" s="187"/>
      <c r="D80" s="187"/>
      <c r="E80" s="187" t="s">
        <v>12</v>
      </c>
      <c r="F80" s="190">
        <v>145.4</v>
      </c>
      <c r="G80" s="190">
        <v>159.69999999999999</v>
      </c>
      <c r="H80" s="190">
        <v>169.6</v>
      </c>
      <c r="I80" s="191">
        <v>-9</v>
      </c>
      <c r="J80" s="192">
        <v>-14.3</v>
      </c>
      <c r="K80" s="193">
        <v>-24.2</v>
      </c>
      <c r="L80" s="825"/>
      <c r="N80" s="189"/>
      <c r="O80" s="187"/>
      <c r="P80" s="187"/>
      <c r="Q80" s="187"/>
      <c r="R80" s="187" t="s">
        <v>12</v>
      </c>
      <c r="S80" s="190">
        <v>148</v>
      </c>
      <c r="T80" s="190">
        <v>145.4</v>
      </c>
      <c r="U80" s="190">
        <v>179.7</v>
      </c>
      <c r="V80" s="191">
        <v>1.8</v>
      </c>
      <c r="W80" s="192">
        <v>-17.600000000000001</v>
      </c>
      <c r="X80" s="193">
        <v>-23</v>
      </c>
      <c r="Y80" s="828"/>
      <c r="AA80" s="189"/>
      <c r="AB80" s="187"/>
      <c r="AC80" s="187"/>
      <c r="AD80" s="187"/>
      <c r="AE80" s="187" t="s">
        <v>12</v>
      </c>
      <c r="AF80" s="190">
        <v>142.5</v>
      </c>
      <c r="AG80" s="190">
        <v>148</v>
      </c>
      <c r="AH80" s="190">
        <v>190.7</v>
      </c>
      <c r="AI80" s="191">
        <v>-3.7</v>
      </c>
      <c r="AJ80" s="192">
        <v>-25.3</v>
      </c>
      <c r="AK80" s="193">
        <v>-23.4</v>
      </c>
    </row>
    <row r="81" spans="1:37" ht="13.5">
      <c r="A81" s="189"/>
      <c r="B81" s="187"/>
      <c r="C81" s="187"/>
      <c r="D81" s="187"/>
      <c r="E81" s="187" t="s">
        <v>205</v>
      </c>
      <c r="F81" s="190">
        <v>152.80000000000001</v>
      </c>
      <c r="G81" s="190">
        <v>184.4</v>
      </c>
      <c r="H81" s="190">
        <v>142.1</v>
      </c>
      <c r="I81" s="191">
        <v>-17.100000000000001</v>
      </c>
      <c r="J81" s="192">
        <v>7.5</v>
      </c>
      <c r="K81" s="193">
        <v>-8.6</v>
      </c>
      <c r="L81" s="825"/>
      <c r="N81" s="189"/>
      <c r="O81" s="187"/>
      <c r="P81" s="187"/>
      <c r="Q81" s="187"/>
      <c r="R81" s="187" t="s">
        <v>205</v>
      </c>
      <c r="S81" s="190">
        <v>174.2</v>
      </c>
      <c r="T81" s="190">
        <v>152.80000000000001</v>
      </c>
      <c r="U81" s="190">
        <v>126.3</v>
      </c>
      <c r="V81" s="191">
        <v>14</v>
      </c>
      <c r="W81" s="192">
        <v>37.9</v>
      </c>
      <c r="X81" s="193">
        <v>-1.6</v>
      </c>
      <c r="Y81" s="828"/>
      <c r="AA81" s="189"/>
      <c r="AB81" s="187"/>
      <c r="AC81" s="187"/>
      <c r="AD81" s="187"/>
      <c r="AE81" s="187" t="s">
        <v>205</v>
      </c>
      <c r="AF81" s="190">
        <v>96.2</v>
      </c>
      <c r="AG81" s="190">
        <v>174.2</v>
      </c>
      <c r="AH81" s="190">
        <v>128</v>
      </c>
      <c r="AI81" s="191">
        <v>-44.8</v>
      </c>
      <c r="AJ81" s="192">
        <v>-24.8</v>
      </c>
      <c r="AK81" s="193">
        <v>-4.7</v>
      </c>
    </row>
    <row r="82" spans="1:37" ht="13.5">
      <c r="A82" s="189"/>
      <c r="B82" s="187"/>
      <c r="C82" s="187"/>
      <c r="D82" s="187"/>
      <c r="E82" s="187" t="s">
        <v>206</v>
      </c>
      <c r="F82" s="190">
        <v>156.19999999999999</v>
      </c>
      <c r="G82" s="190">
        <v>235.4</v>
      </c>
      <c r="H82" s="190">
        <v>134.80000000000001</v>
      </c>
      <c r="I82" s="191">
        <v>-33.6</v>
      </c>
      <c r="J82" s="192">
        <v>15.9</v>
      </c>
      <c r="K82" s="193">
        <v>13</v>
      </c>
      <c r="L82" s="825"/>
      <c r="N82" s="189"/>
      <c r="O82" s="187"/>
      <c r="P82" s="187"/>
      <c r="Q82" s="187"/>
      <c r="R82" s="187" t="s">
        <v>206</v>
      </c>
      <c r="S82" s="190">
        <v>220.5</v>
      </c>
      <c r="T82" s="190">
        <v>156.19999999999999</v>
      </c>
      <c r="U82" s="190">
        <v>258.5</v>
      </c>
      <c r="V82" s="191">
        <v>41.2</v>
      </c>
      <c r="W82" s="192">
        <v>-14.7</v>
      </c>
      <c r="X82" s="193">
        <v>5</v>
      </c>
      <c r="Y82" s="828"/>
      <c r="AA82" s="189"/>
      <c r="AB82" s="187"/>
      <c r="AC82" s="187"/>
      <c r="AD82" s="187"/>
      <c r="AE82" s="187" t="s">
        <v>206</v>
      </c>
      <c r="AF82" s="190">
        <v>206.2</v>
      </c>
      <c r="AG82" s="190">
        <v>220.5</v>
      </c>
      <c r="AH82" s="190">
        <v>129.69999999999999</v>
      </c>
      <c r="AI82" s="191">
        <v>-6.5</v>
      </c>
      <c r="AJ82" s="192">
        <v>59</v>
      </c>
      <c r="AK82" s="193">
        <v>11.8</v>
      </c>
    </row>
    <row r="83" spans="1:37" ht="13.5">
      <c r="A83" s="189"/>
      <c r="B83" s="187"/>
      <c r="C83" s="187"/>
      <c r="D83" s="187"/>
      <c r="E83" s="187"/>
      <c r="F83" s="190"/>
      <c r="G83" s="195"/>
      <c r="H83" s="190"/>
      <c r="I83" s="191"/>
      <c r="J83" s="192"/>
      <c r="K83" s="193"/>
      <c r="L83" s="825"/>
      <c r="N83" s="189"/>
      <c r="O83" s="187"/>
      <c r="P83" s="187"/>
      <c r="Q83" s="187"/>
      <c r="R83" s="187"/>
      <c r="S83" s="190"/>
      <c r="T83" s="195"/>
      <c r="U83" s="190"/>
      <c r="V83" s="191"/>
      <c r="W83" s="192"/>
      <c r="X83" s="193"/>
      <c r="Y83" s="828"/>
      <c r="AA83" s="189"/>
      <c r="AB83" s="187"/>
      <c r="AC83" s="187"/>
      <c r="AD83" s="187"/>
      <c r="AE83" s="187"/>
      <c r="AF83" s="190"/>
      <c r="AG83" s="195"/>
      <c r="AH83" s="190"/>
      <c r="AI83" s="191"/>
      <c r="AJ83" s="192"/>
      <c r="AK83" s="193"/>
    </row>
    <row r="84" spans="1:37" ht="13.5">
      <c r="A84" s="189"/>
      <c r="B84" s="187"/>
      <c r="C84" s="187" t="s">
        <v>207</v>
      </c>
      <c r="D84" s="187"/>
      <c r="E84" s="187"/>
      <c r="F84" s="190">
        <v>215.1</v>
      </c>
      <c r="G84" s="190">
        <v>184.9</v>
      </c>
      <c r="H84" s="190">
        <v>169.3</v>
      </c>
      <c r="I84" s="191">
        <v>16.3</v>
      </c>
      <c r="J84" s="192">
        <v>27.1</v>
      </c>
      <c r="K84" s="193">
        <v>1.2</v>
      </c>
      <c r="L84" s="825"/>
      <c r="N84" s="189"/>
      <c r="O84" s="187"/>
      <c r="P84" s="187" t="s">
        <v>207</v>
      </c>
      <c r="Q84" s="187"/>
      <c r="R84" s="187"/>
      <c r="S84" s="190">
        <v>268.39999999999998</v>
      </c>
      <c r="T84" s="190">
        <v>215.1</v>
      </c>
      <c r="U84" s="190">
        <v>152.6</v>
      </c>
      <c r="V84" s="191">
        <v>24.8</v>
      </c>
      <c r="W84" s="192">
        <v>75.900000000000006</v>
      </c>
      <c r="X84" s="193">
        <v>15.4</v>
      </c>
      <c r="Y84" s="828"/>
      <c r="AA84" s="189"/>
      <c r="AB84" s="187"/>
      <c r="AC84" s="187" t="s">
        <v>207</v>
      </c>
      <c r="AD84" s="187"/>
      <c r="AE84" s="187"/>
      <c r="AF84" s="190">
        <v>208.7</v>
      </c>
      <c r="AG84" s="190">
        <v>268.39999999999998</v>
      </c>
      <c r="AH84" s="190">
        <v>156.69999999999999</v>
      </c>
      <c r="AI84" s="191">
        <v>-22.2</v>
      </c>
      <c r="AJ84" s="192">
        <v>33.200000000000003</v>
      </c>
      <c r="AK84" s="193">
        <v>18.3</v>
      </c>
    </row>
    <row r="85" spans="1:37" ht="13.5">
      <c r="A85" s="189"/>
      <c r="B85" s="187"/>
      <c r="C85" s="187"/>
      <c r="D85" s="187" t="s">
        <v>197</v>
      </c>
      <c r="E85" s="187"/>
      <c r="F85" s="170"/>
      <c r="G85" s="171"/>
      <c r="H85" s="170"/>
      <c r="I85" s="191"/>
      <c r="J85" s="192"/>
      <c r="K85" s="194"/>
      <c r="L85" s="825"/>
      <c r="N85" s="189"/>
      <c r="O85" s="187"/>
      <c r="P85" s="187"/>
      <c r="Q85" s="187" t="s">
        <v>197</v>
      </c>
      <c r="R85" s="187"/>
      <c r="S85" s="170"/>
      <c r="T85" s="171"/>
      <c r="U85" s="170"/>
      <c r="V85" s="191"/>
      <c r="W85" s="192"/>
      <c r="X85" s="194"/>
      <c r="Y85" s="828"/>
      <c r="AA85" s="189"/>
      <c r="AB85" s="187"/>
      <c r="AC85" s="187"/>
      <c r="AD85" s="187" t="s">
        <v>197</v>
      </c>
      <c r="AE85" s="187"/>
      <c r="AF85" s="170"/>
      <c r="AG85" s="171"/>
      <c r="AH85" s="170"/>
      <c r="AI85" s="191"/>
      <c r="AJ85" s="192"/>
      <c r="AK85" s="194"/>
    </row>
    <row r="86" spans="1:37" ht="13.5">
      <c r="A86" s="189"/>
      <c r="B86" s="187"/>
      <c r="C86" s="187"/>
      <c r="D86" s="187"/>
      <c r="E86" s="187" t="s">
        <v>208</v>
      </c>
      <c r="F86" s="190">
        <v>153.1</v>
      </c>
      <c r="G86" s="190">
        <v>159.1</v>
      </c>
      <c r="H86" s="190">
        <v>136.80000000000001</v>
      </c>
      <c r="I86" s="191">
        <v>-3.8</v>
      </c>
      <c r="J86" s="192">
        <v>11.9</v>
      </c>
      <c r="K86" s="193">
        <v>-2.2000000000000002</v>
      </c>
      <c r="L86" s="825"/>
      <c r="N86" s="189"/>
      <c r="O86" s="187"/>
      <c r="P86" s="187"/>
      <c r="Q86" s="187"/>
      <c r="R86" s="187" t="s">
        <v>208</v>
      </c>
      <c r="S86" s="190">
        <v>130.5</v>
      </c>
      <c r="T86" s="190">
        <v>153.1</v>
      </c>
      <c r="U86" s="190">
        <v>139.30000000000001</v>
      </c>
      <c r="V86" s="191">
        <v>-14.8</v>
      </c>
      <c r="W86" s="192">
        <v>-6.3</v>
      </c>
      <c r="X86" s="193">
        <v>-3.1</v>
      </c>
      <c r="Y86" s="828"/>
      <c r="AA86" s="189"/>
      <c r="AB86" s="187"/>
      <c r="AC86" s="187"/>
      <c r="AD86" s="187"/>
      <c r="AE86" s="187" t="s">
        <v>208</v>
      </c>
      <c r="AF86" s="190">
        <v>167.6</v>
      </c>
      <c r="AG86" s="190">
        <v>130.5</v>
      </c>
      <c r="AH86" s="190">
        <v>147.5</v>
      </c>
      <c r="AI86" s="191">
        <v>28.4</v>
      </c>
      <c r="AJ86" s="192">
        <v>13.6</v>
      </c>
      <c r="AK86" s="193">
        <v>-0.1</v>
      </c>
    </row>
    <row r="87" spans="1:37" ht="13.5">
      <c r="A87" s="189"/>
      <c r="B87" s="187"/>
      <c r="C87" s="187"/>
      <c r="D87" s="187"/>
      <c r="E87" s="187" t="s">
        <v>209</v>
      </c>
      <c r="F87" s="190">
        <v>134.4</v>
      </c>
      <c r="G87" s="190">
        <v>135</v>
      </c>
      <c r="H87" s="190">
        <v>192.2</v>
      </c>
      <c r="I87" s="191">
        <v>-0.4</v>
      </c>
      <c r="J87" s="192">
        <v>-30.1</v>
      </c>
      <c r="K87" s="193">
        <v>-33</v>
      </c>
      <c r="L87" s="825"/>
      <c r="N87" s="189"/>
      <c r="O87" s="187"/>
      <c r="P87" s="187"/>
      <c r="Q87" s="187"/>
      <c r="R87" s="187" t="s">
        <v>209</v>
      </c>
      <c r="S87" s="190">
        <v>139.69999999999999</v>
      </c>
      <c r="T87" s="190">
        <v>134.4</v>
      </c>
      <c r="U87" s="190">
        <v>178.9</v>
      </c>
      <c r="V87" s="191">
        <v>3.9</v>
      </c>
      <c r="W87" s="192">
        <v>-21.9</v>
      </c>
      <c r="X87" s="193">
        <v>-30.8</v>
      </c>
      <c r="Y87" s="828"/>
      <c r="AA87" s="189"/>
      <c r="AB87" s="187"/>
      <c r="AC87" s="187"/>
      <c r="AD87" s="187"/>
      <c r="AE87" s="187" t="s">
        <v>209</v>
      </c>
      <c r="AF87" s="190">
        <v>161.5</v>
      </c>
      <c r="AG87" s="190">
        <v>139.69999999999999</v>
      </c>
      <c r="AH87" s="190">
        <v>135.9</v>
      </c>
      <c r="AI87" s="191">
        <v>15.6</v>
      </c>
      <c r="AJ87" s="192">
        <v>18.8</v>
      </c>
      <c r="AK87" s="193">
        <v>-24.3</v>
      </c>
    </row>
    <row r="88" spans="1:37" ht="13.5">
      <c r="A88" s="189"/>
      <c r="B88" s="187"/>
      <c r="C88" s="187"/>
      <c r="D88" s="187"/>
      <c r="E88" s="187" t="s">
        <v>210</v>
      </c>
      <c r="F88" s="190">
        <v>382.4</v>
      </c>
      <c r="G88" s="190">
        <v>269.3</v>
      </c>
      <c r="H88" s="190">
        <v>197</v>
      </c>
      <c r="I88" s="191">
        <v>42</v>
      </c>
      <c r="J88" s="192">
        <v>94.1</v>
      </c>
      <c r="K88" s="193">
        <v>33.4</v>
      </c>
      <c r="L88" s="825"/>
      <c r="N88" s="189"/>
      <c r="O88" s="187"/>
      <c r="P88" s="187"/>
      <c r="Q88" s="187"/>
      <c r="R88" s="187" t="s">
        <v>210</v>
      </c>
      <c r="S88" s="190">
        <v>593.70000000000005</v>
      </c>
      <c r="T88" s="190">
        <v>382.4</v>
      </c>
      <c r="U88" s="190">
        <v>148.4</v>
      </c>
      <c r="V88" s="191">
        <v>55.3</v>
      </c>
      <c r="W88" s="192">
        <v>300.10000000000002</v>
      </c>
      <c r="X88" s="193">
        <v>75.900000000000006</v>
      </c>
      <c r="Y88" s="828"/>
      <c r="AA88" s="189"/>
      <c r="AB88" s="187"/>
      <c r="AC88" s="187"/>
      <c r="AD88" s="187"/>
      <c r="AE88" s="187" t="s">
        <v>210</v>
      </c>
      <c r="AF88" s="190">
        <v>313.89999999999998</v>
      </c>
      <c r="AG88" s="190">
        <v>593.70000000000005</v>
      </c>
      <c r="AH88" s="190">
        <v>189.5</v>
      </c>
      <c r="AI88" s="191">
        <v>-47.1</v>
      </c>
      <c r="AJ88" s="192">
        <v>65.599999999999994</v>
      </c>
      <c r="AK88" s="193">
        <v>74.3</v>
      </c>
    </row>
    <row r="89" spans="1:37" ht="13.5">
      <c r="A89" s="189"/>
      <c r="B89" s="187"/>
      <c r="C89" s="187"/>
      <c r="D89" s="187"/>
      <c r="E89" s="187"/>
      <c r="F89" s="190"/>
      <c r="G89" s="195"/>
      <c r="H89" s="190"/>
      <c r="I89" s="177"/>
      <c r="J89" s="178"/>
      <c r="K89" s="179"/>
      <c r="L89" s="825"/>
      <c r="N89" s="189"/>
      <c r="O89" s="187"/>
      <c r="P89" s="187"/>
      <c r="Q89" s="187"/>
      <c r="R89" s="187"/>
      <c r="S89" s="190"/>
      <c r="T89" s="195"/>
      <c r="U89" s="190"/>
      <c r="V89" s="177"/>
      <c r="W89" s="178"/>
      <c r="X89" s="179"/>
      <c r="Y89" s="828"/>
      <c r="AA89" s="189"/>
      <c r="AB89" s="187"/>
      <c r="AC89" s="187"/>
      <c r="AD89" s="187"/>
      <c r="AE89" s="187"/>
      <c r="AF89" s="190"/>
      <c r="AG89" s="195"/>
      <c r="AH89" s="190"/>
      <c r="AI89" s="177"/>
      <c r="AJ89" s="178"/>
      <c r="AK89" s="179"/>
    </row>
    <row r="90" spans="1:37" ht="13.5">
      <c r="A90" s="186" t="s">
        <v>211</v>
      </c>
      <c r="B90" s="187"/>
      <c r="C90" s="187"/>
      <c r="D90" s="187"/>
      <c r="E90" s="187"/>
      <c r="F90" s="170"/>
      <c r="G90" s="171"/>
      <c r="H90" s="170"/>
      <c r="I90" s="177"/>
      <c r="J90" s="178"/>
      <c r="K90" s="180"/>
      <c r="L90" s="825"/>
      <c r="N90" s="186" t="s">
        <v>211</v>
      </c>
      <c r="O90" s="187"/>
      <c r="P90" s="187"/>
      <c r="Q90" s="187"/>
      <c r="R90" s="187"/>
      <c r="S90" s="170"/>
      <c r="T90" s="171"/>
      <c r="U90" s="170"/>
      <c r="V90" s="177"/>
      <c r="W90" s="178"/>
      <c r="X90" s="180"/>
      <c r="Y90" s="828"/>
      <c r="AA90" s="186" t="s">
        <v>211</v>
      </c>
      <c r="AB90" s="187"/>
      <c r="AC90" s="187"/>
      <c r="AD90" s="187"/>
      <c r="AE90" s="187"/>
      <c r="AF90" s="170"/>
      <c r="AG90" s="171"/>
      <c r="AH90" s="170"/>
      <c r="AI90" s="177"/>
      <c r="AJ90" s="178"/>
      <c r="AK90" s="180"/>
    </row>
    <row r="91" spans="1:37" ht="13.5">
      <c r="A91" s="189" t="s">
        <v>8</v>
      </c>
      <c r="B91" s="187"/>
      <c r="C91" s="187"/>
      <c r="D91" s="187"/>
      <c r="E91" s="187"/>
      <c r="F91" s="176">
        <v>7113</v>
      </c>
      <c r="G91" s="176">
        <v>8188</v>
      </c>
      <c r="H91" s="176">
        <v>7169</v>
      </c>
      <c r="I91" s="191">
        <v>-13.1</v>
      </c>
      <c r="J91" s="192">
        <v>-0.8</v>
      </c>
      <c r="K91" s="193">
        <v>0.4</v>
      </c>
      <c r="L91" s="825"/>
      <c r="N91" s="189" t="s">
        <v>8</v>
      </c>
      <c r="O91" s="187"/>
      <c r="P91" s="187"/>
      <c r="Q91" s="187"/>
      <c r="R91" s="187"/>
      <c r="S91" s="176">
        <v>7774</v>
      </c>
      <c r="T91" s="176">
        <v>7113</v>
      </c>
      <c r="U91" s="176">
        <v>7793</v>
      </c>
      <c r="V91" s="191">
        <v>9.3000000000000007</v>
      </c>
      <c r="W91" s="192">
        <v>-0.2</v>
      </c>
      <c r="X91" s="193">
        <v>0.3</v>
      </c>
      <c r="Y91" s="828"/>
      <c r="AA91" s="189" t="s">
        <v>8</v>
      </c>
      <c r="AB91" s="187"/>
      <c r="AC91" s="187"/>
      <c r="AD91" s="187"/>
      <c r="AE91" s="187"/>
      <c r="AF91" s="176">
        <v>7870</v>
      </c>
      <c r="AG91" s="176">
        <v>7774</v>
      </c>
      <c r="AH91" s="176">
        <v>7458</v>
      </c>
      <c r="AI91" s="191">
        <v>1.2</v>
      </c>
      <c r="AJ91" s="192">
        <v>5.5</v>
      </c>
      <c r="AK91" s="193">
        <v>1.2</v>
      </c>
    </row>
    <row r="92" spans="1:37" ht="13.5">
      <c r="A92" s="189"/>
      <c r="B92" s="187" t="s">
        <v>197</v>
      </c>
      <c r="C92" s="187"/>
      <c r="D92" s="187"/>
      <c r="E92" s="187"/>
      <c r="F92" s="170"/>
      <c r="G92" s="171"/>
      <c r="H92" s="170"/>
      <c r="I92" s="191"/>
      <c r="J92" s="192"/>
      <c r="K92" s="194"/>
      <c r="L92" s="825"/>
      <c r="N92" s="189"/>
      <c r="O92" s="187" t="s">
        <v>197</v>
      </c>
      <c r="P92" s="187"/>
      <c r="Q92" s="187"/>
      <c r="R92" s="187"/>
      <c r="S92" s="170"/>
      <c r="T92" s="171"/>
      <c r="U92" s="170"/>
      <c r="V92" s="191"/>
      <c r="W92" s="192"/>
      <c r="X92" s="194"/>
      <c r="Y92" s="828"/>
      <c r="AA92" s="189"/>
      <c r="AB92" s="187" t="s">
        <v>197</v>
      </c>
      <c r="AC92" s="187"/>
      <c r="AD92" s="187"/>
      <c r="AE92" s="187"/>
      <c r="AF92" s="170"/>
      <c r="AG92" s="171"/>
      <c r="AH92" s="170"/>
      <c r="AI92" s="191"/>
      <c r="AJ92" s="192"/>
      <c r="AK92" s="194"/>
    </row>
    <row r="93" spans="1:37" ht="13.5">
      <c r="A93" s="189"/>
      <c r="B93" s="187"/>
      <c r="C93" s="187" t="s">
        <v>204</v>
      </c>
      <c r="D93" s="187"/>
      <c r="E93" s="187"/>
      <c r="F93" s="176">
        <v>3677</v>
      </c>
      <c r="G93" s="176">
        <v>4331</v>
      </c>
      <c r="H93" s="176">
        <v>3788</v>
      </c>
      <c r="I93" s="191">
        <v>-15.1</v>
      </c>
      <c r="J93" s="192">
        <v>-2.9</v>
      </c>
      <c r="K93" s="193">
        <v>-1.3</v>
      </c>
      <c r="L93" s="825"/>
      <c r="N93" s="189"/>
      <c r="O93" s="187"/>
      <c r="P93" s="187" t="s">
        <v>204</v>
      </c>
      <c r="Q93" s="187"/>
      <c r="R93" s="187"/>
      <c r="S93" s="176">
        <v>4047</v>
      </c>
      <c r="T93" s="176">
        <v>3677</v>
      </c>
      <c r="U93" s="176">
        <v>4114</v>
      </c>
      <c r="V93" s="191">
        <v>10.1</v>
      </c>
      <c r="W93" s="192">
        <v>-1.6</v>
      </c>
      <c r="X93" s="193">
        <v>-1.4</v>
      </c>
      <c r="Y93" s="828"/>
      <c r="AA93" s="189"/>
      <c r="AB93" s="187"/>
      <c r="AC93" s="187" t="s">
        <v>204</v>
      </c>
      <c r="AD93" s="187"/>
      <c r="AE93" s="187"/>
      <c r="AF93" s="176">
        <v>4086</v>
      </c>
      <c r="AG93" s="176">
        <v>4047</v>
      </c>
      <c r="AH93" s="176">
        <v>3966</v>
      </c>
      <c r="AI93" s="191">
        <v>1</v>
      </c>
      <c r="AJ93" s="192">
        <v>3</v>
      </c>
      <c r="AK93" s="193">
        <v>-0.6</v>
      </c>
    </row>
    <row r="94" spans="1:37" ht="13.5">
      <c r="A94" s="189"/>
      <c r="B94" s="187"/>
      <c r="C94" s="187" t="s">
        <v>207</v>
      </c>
      <c r="D94" s="187"/>
      <c r="E94" s="187"/>
      <c r="F94" s="176">
        <v>3436</v>
      </c>
      <c r="G94" s="176">
        <v>3857</v>
      </c>
      <c r="H94" s="176">
        <v>3381</v>
      </c>
      <c r="I94" s="191">
        <v>-10.9</v>
      </c>
      <c r="J94" s="192">
        <v>1.6</v>
      </c>
      <c r="K94" s="193">
        <v>2.5</v>
      </c>
      <c r="L94" s="825"/>
      <c r="N94" s="189"/>
      <c r="O94" s="187"/>
      <c r="P94" s="187" t="s">
        <v>207</v>
      </c>
      <c r="Q94" s="187"/>
      <c r="R94" s="187"/>
      <c r="S94" s="176">
        <v>3727</v>
      </c>
      <c r="T94" s="176">
        <v>3436</v>
      </c>
      <c r="U94" s="176">
        <v>3679</v>
      </c>
      <c r="V94" s="191">
        <v>8.5</v>
      </c>
      <c r="W94" s="192">
        <v>1.3</v>
      </c>
      <c r="X94" s="193">
        <v>2.2000000000000002</v>
      </c>
      <c r="Y94" s="828"/>
      <c r="AA94" s="189"/>
      <c r="AB94" s="187"/>
      <c r="AC94" s="187" t="s">
        <v>207</v>
      </c>
      <c r="AD94" s="187"/>
      <c r="AE94" s="187"/>
      <c r="AF94" s="176">
        <v>3784</v>
      </c>
      <c r="AG94" s="176">
        <v>3727</v>
      </c>
      <c r="AH94" s="176">
        <v>3493</v>
      </c>
      <c r="AI94" s="191">
        <v>1.5</v>
      </c>
      <c r="AJ94" s="192">
        <v>8.3000000000000007</v>
      </c>
      <c r="AK94" s="193">
        <v>3.3</v>
      </c>
    </row>
    <row r="95" spans="1:37" ht="13.5">
      <c r="A95" s="189"/>
      <c r="B95" s="187"/>
      <c r="C95" s="187"/>
      <c r="D95" s="187" t="s">
        <v>212</v>
      </c>
      <c r="E95" s="187"/>
      <c r="F95" s="170"/>
      <c r="G95" s="171"/>
      <c r="H95" s="170"/>
      <c r="I95" s="191"/>
      <c r="J95" s="192"/>
      <c r="K95" s="194"/>
      <c r="L95" s="825"/>
      <c r="N95" s="189"/>
      <c r="O95" s="187"/>
      <c r="P95" s="187"/>
      <c r="Q95" s="187" t="s">
        <v>212</v>
      </c>
      <c r="R95" s="187"/>
      <c r="S95" s="170"/>
      <c r="T95" s="171"/>
      <c r="U95" s="170"/>
      <c r="V95" s="191"/>
      <c r="W95" s="192"/>
      <c r="X95" s="194"/>
      <c r="Y95" s="828"/>
      <c r="AA95" s="189"/>
      <c r="AB95" s="187"/>
      <c r="AC95" s="187"/>
      <c r="AD95" s="187" t="s">
        <v>212</v>
      </c>
      <c r="AE95" s="187"/>
      <c r="AF95" s="170"/>
      <c r="AG95" s="171"/>
      <c r="AH95" s="170"/>
      <c r="AI95" s="191"/>
      <c r="AJ95" s="192"/>
      <c r="AK95" s="194"/>
    </row>
    <row r="96" spans="1:37" ht="13.5">
      <c r="A96" s="189"/>
      <c r="B96" s="196"/>
      <c r="C96" s="196"/>
      <c r="D96" s="196"/>
      <c r="E96" s="196" t="s">
        <v>208</v>
      </c>
      <c r="F96" s="176">
        <v>1227</v>
      </c>
      <c r="G96" s="176">
        <v>1321</v>
      </c>
      <c r="H96" s="176">
        <v>1256</v>
      </c>
      <c r="I96" s="191">
        <v>-7.1</v>
      </c>
      <c r="J96" s="192">
        <v>-2.2999999999999998</v>
      </c>
      <c r="K96" s="193">
        <v>-2.1</v>
      </c>
      <c r="L96" s="825"/>
      <c r="N96" s="189"/>
      <c r="O96" s="196"/>
      <c r="P96" s="196"/>
      <c r="Q96" s="196"/>
      <c r="R96" s="196" t="s">
        <v>208</v>
      </c>
      <c r="S96" s="176">
        <v>1359</v>
      </c>
      <c r="T96" s="176">
        <v>1227</v>
      </c>
      <c r="U96" s="176">
        <v>1390</v>
      </c>
      <c r="V96" s="191">
        <v>10.8</v>
      </c>
      <c r="W96" s="192">
        <v>-2.2000000000000002</v>
      </c>
      <c r="X96" s="193">
        <v>-2.1</v>
      </c>
      <c r="Y96" s="828"/>
      <c r="AA96" s="189"/>
      <c r="AB96" s="196"/>
      <c r="AC96" s="196"/>
      <c r="AD96" s="196"/>
      <c r="AE96" s="196" t="s">
        <v>208</v>
      </c>
      <c r="AF96" s="176">
        <v>1364</v>
      </c>
      <c r="AG96" s="176">
        <v>1359</v>
      </c>
      <c r="AH96" s="176">
        <v>1312</v>
      </c>
      <c r="AI96" s="191">
        <v>0.4</v>
      </c>
      <c r="AJ96" s="192">
        <v>4</v>
      </c>
      <c r="AK96" s="193">
        <v>-1</v>
      </c>
    </row>
    <row r="97" spans="1:37" ht="13.5">
      <c r="A97" s="189"/>
      <c r="B97" s="196"/>
      <c r="C97" s="196"/>
      <c r="D97" s="196"/>
      <c r="E97" s="196"/>
      <c r="F97" s="176"/>
      <c r="G97" s="197"/>
      <c r="H97" s="176"/>
      <c r="I97" s="191"/>
      <c r="J97" s="192"/>
      <c r="K97" s="193"/>
      <c r="L97" s="825"/>
      <c r="N97" s="189"/>
      <c r="O97" s="196"/>
      <c r="P97" s="196"/>
      <c r="Q97" s="196"/>
      <c r="R97" s="196"/>
      <c r="S97" s="176"/>
      <c r="T97" s="197"/>
      <c r="U97" s="176"/>
      <c r="V97" s="191"/>
      <c r="W97" s="192"/>
      <c r="X97" s="193"/>
      <c r="Y97" s="828"/>
      <c r="AA97" s="189"/>
      <c r="AB97" s="196"/>
      <c r="AC97" s="196"/>
      <c r="AD97" s="196"/>
      <c r="AE97" s="196"/>
      <c r="AF97" s="176"/>
      <c r="AG97" s="197"/>
      <c r="AH97" s="176"/>
      <c r="AI97" s="191"/>
      <c r="AJ97" s="192"/>
      <c r="AK97" s="193"/>
    </row>
    <row r="98" spans="1:37" ht="13.5">
      <c r="A98" s="186"/>
      <c r="B98" s="196"/>
      <c r="C98" s="196"/>
      <c r="D98" s="196"/>
      <c r="E98" s="196"/>
      <c r="F98" s="176"/>
      <c r="G98" s="197"/>
      <c r="H98" s="176"/>
      <c r="I98" s="191"/>
      <c r="J98" s="192"/>
      <c r="K98" s="193"/>
      <c r="L98" s="825"/>
      <c r="N98" s="186"/>
      <c r="O98" s="196"/>
      <c r="P98" s="196"/>
      <c r="Q98" s="196"/>
      <c r="R98" s="196"/>
      <c r="S98" s="176"/>
      <c r="T98" s="197"/>
      <c r="U98" s="176"/>
      <c r="V98" s="191"/>
      <c r="W98" s="192"/>
      <c r="X98" s="193"/>
      <c r="Y98" s="828"/>
      <c r="AA98" s="186"/>
      <c r="AB98" s="196"/>
      <c r="AC98" s="196"/>
      <c r="AD98" s="196"/>
      <c r="AE98" s="196"/>
      <c r="AF98" s="176"/>
      <c r="AG98" s="197"/>
      <c r="AH98" s="176"/>
      <c r="AI98" s="191"/>
      <c r="AJ98" s="192"/>
      <c r="AK98" s="193"/>
    </row>
    <row r="99" spans="1:37" ht="13.5">
      <c r="A99" s="186" t="s">
        <v>213</v>
      </c>
      <c r="B99" s="196"/>
      <c r="C99" s="196"/>
      <c r="D99" s="196"/>
      <c r="E99" s="196"/>
      <c r="F99" s="176">
        <v>70928</v>
      </c>
      <c r="G99" s="176">
        <v>70882</v>
      </c>
      <c r="H99" s="176">
        <v>68873</v>
      </c>
      <c r="I99" s="30">
        <v>0.1</v>
      </c>
      <c r="J99" s="192">
        <v>3</v>
      </c>
      <c r="K99" s="193">
        <v>2.7</v>
      </c>
      <c r="L99" s="825"/>
      <c r="N99" s="186" t="s">
        <v>213</v>
      </c>
      <c r="O99" s="196"/>
      <c r="P99" s="196"/>
      <c r="Q99" s="196"/>
      <c r="R99" s="196"/>
      <c r="S99" s="176">
        <v>71054</v>
      </c>
      <c r="T99" s="176">
        <v>70928</v>
      </c>
      <c r="U99" s="176">
        <v>68938</v>
      </c>
      <c r="V99" s="30">
        <v>0.2</v>
      </c>
      <c r="W99" s="192">
        <v>3.1</v>
      </c>
      <c r="X99" s="193">
        <v>2.8</v>
      </c>
      <c r="Y99" s="828"/>
      <c r="AA99" s="186" t="s">
        <v>213</v>
      </c>
      <c r="AB99" s="196"/>
      <c r="AC99" s="196"/>
      <c r="AD99" s="196"/>
      <c r="AE99" s="196"/>
      <c r="AF99" s="176">
        <v>71022</v>
      </c>
      <c r="AG99" s="176">
        <v>71054</v>
      </c>
      <c r="AH99" s="176">
        <v>69111</v>
      </c>
      <c r="AI99" s="30">
        <v>0</v>
      </c>
      <c r="AJ99" s="192">
        <v>2.8</v>
      </c>
      <c r="AK99" s="193">
        <v>2.8</v>
      </c>
    </row>
    <row r="100" spans="1:37" ht="13">
      <c r="A100" s="198" t="s">
        <v>214</v>
      </c>
      <c r="B100" s="199"/>
      <c r="C100" s="199"/>
      <c r="D100" s="199"/>
      <c r="E100" s="199"/>
      <c r="F100" s="200">
        <v>1228287</v>
      </c>
      <c r="G100" s="200">
        <v>1337825</v>
      </c>
      <c r="H100" s="200">
        <v>1172178</v>
      </c>
      <c r="I100" s="201">
        <v>-8.1999999999999993</v>
      </c>
      <c r="J100" s="202">
        <v>4.8</v>
      </c>
      <c r="K100" s="203">
        <v>5.9</v>
      </c>
      <c r="L100" s="825"/>
      <c r="N100" s="198" t="s">
        <v>214</v>
      </c>
      <c r="O100" s="199"/>
      <c r="P100" s="199"/>
      <c r="Q100" s="199"/>
      <c r="R100" s="199"/>
      <c r="S100" s="200">
        <v>1471893</v>
      </c>
      <c r="T100" s="200">
        <v>1228287</v>
      </c>
      <c r="U100" s="200">
        <v>1297439</v>
      </c>
      <c r="V100" s="201">
        <v>19.8</v>
      </c>
      <c r="W100" s="202">
        <v>13.4</v>
      </c>
      <c r="X100" s="203">
        <v>7.7</v>
      </c>
      <c r="Y100" s="828"/>
      <c r="AA100" s="198" t="s">
        <v>214</v>
      </c>
      <c r="AB100" s="199"/>
      <c r="AC100" s="199"/>
      <c r="AD100" s="199"/>
      <c r="AE100" s="199"/>
      <c r="AF100" s="200">
        <v>1430079</v>
      </c>
      <c r="AG100" s="200">
        <v>1471893</v>
      </c>
      <c r="AH100" s="200">
        <v>1300925</v>
      </c>
      <c r="AI100" s="201">
        <v>-2.8</v>
      </c>
      <c r="AJ100" s="202">
        <v>9.9</v>
      </c>
      <c r="AK100" s="203">
        <v>8.1</v>
      </c>
    </row>
    <row r="101" spans="1:37">
      <c r="A101" s="204"/>
      <c r="B101" s="205"/>
      <c r="C101" s="206"/>
      <c r="D101" s="206"/>
      <c r="E101" s="206"/>
      <c r="F101" s="206"/>
      <c r="G101" s="206"/>
      <c r="H101" s="206"/>
      <c r="I101" s="206"/>
      <c r="J101" s="206"/>
      <c r="K101" s="207"/>
      <c r="L101" s="825"/>
      <c r="N101" s="204"/>
      <c r="O101" s="205"/>
      <c r="P101" s="206"/>
      <c r="Q101" s="206"/>
      <c r="R101" s="206"/>
      <c r="S101" s="206"/>
      <c r="T101" s="206"/>
      <c r="U101" s="206"/>
      <c r="V101" s="206"/>
      <c r="W101" s="206"/>
      <c r="X101" s="207"/>
      <c r="Y101" s="828"/>
      <c r="AA101" s="204"/>
      <c r="AB101" s="205"/>
      <c r="AC101" s="206"/>
      <c r="AD101" s="206"/>
      <c r="AE101" s="206"/>
      <c r="AF101" s="206"/>
      <c r="AG101" s="206"/>
      <c r="AH101" s="206"/>
      <c r="AI101" s="206"/>
      <c r="AJ101" s="206"/>
      <c r="AK101" s="207"/>
    </row>
    <row r="102" spans="1:37">
      <c r="A102" s="208" t="s">
        <v>215</v>
      </c>
      <c r="B102" s="209"/>
      <c r="C102" s="209"/>
      <c r="D102" s="209"/>
      <c r="E102" s="209"/>
      <c r="F102" s="209"/>
      <c r="G102" s="209"/>
      <c r="H102" s="209"/>
      <c r="I102" s="209"/>
      <c r="J102" s="209"/>
      <c r="K102" s="210"/>
      <c r="L102" s="825"/>
      <c r="N102" s="208" t="s">
        <v>215</v>
      </c>
      <c r="O102" s="209"/>
      <c r="P102" s="209"/>
      <c r="Q102" s="209"/>
      <c r="R102" s="209"/>
      <c r="S102" s="209"/>
      <c r="T102" s="209"/>
      <c r="U102" s="209"/>
      <c r="V102" s="209"/>
      <c r="W102" s="209"/>
      <c r="X102" s="210"/>
      <c r="Y102" s="828"/>
      <c r="AA102" s="208" t="s">
        <v>215</v>
      </c>
      <c r="AB102" s="209"/>
      <c r="AC102" s="209"/>
      <c r="AD102" s="209"/>
      <c r="AE102" s="209"/>
      <c r="AF102" s="209"/>
      <c r="AG102" s="209"/>
      <c r="AH102" s="209"/>
      <c r="AI102" s="209"/>
      <c r="AJ102" s="209"/>
      <c r="AK102" s="210"/>
    </row>
    <row r="103" spans="1:37">
      <c r="A103" s="208" t="s">
        <v>216</v>
      </c>
      <c r="B103" s="209"/>
      <c r="C103" s="209"/>
      <c r="D103" s="209"/>
      <c r="E103" s="209"/>
      <c r="F103" s="209"/>
      <c r="G103" s="209"/>
      <c r="H103" s="209"/>
      <c r="I103" s="209"/>
      <c r="J103" s="209"/>
      <c r="K103" s="210"/>
      <c r="L103" s="825"/>
      <c r="N103" s="208" t="s">
        <v>216</v>
      </c>
      <c r="O103" s="209"/>
      <c r="P103" s="209"/>
      <c r="Q103" s="209"/>
      <c r="R103" s="209"/>
      <c r="S103" s="209"/>
      <c r="T103" s="209"/>
      <c r="U103" s="209"/>
      <c r="V103" s="209"/>
      <c r="W103" s="209"/>
      <c r="X103" s="210"/>
      <c r="Y103" s="828"/>
      <c r="AA103" s="208" t="s">
        <v>216</v>
      </c>
      <c r="AB103" s="209"/>
      <c r="AC103" s="209"/>
      <c r="AD103" s="209"/>
      <c r="AE103" s="209"/>
      <c r="AF103" s="209"/>
      <c r="AG103" s="209"/>
      <c r="AH103" s="209"/>
      <c r="AI103" s="209"/>
      <c r="AJ103" s="209"/>
      <c r="AK103" s="210"/>
    </row>
    <row r="104" spans="1:37">
      <c r="A104" s="211"/>
      <c r="B104" s="209"/>
      <c r="C104" s="212"/>
      <c r="D104" s="212"/>
      <c r="E104" s="212"/>
      <c r="F104" s="212"/>
      <c r="G104" s="212"/>
      <c r="H104" s="212"/>
      <c r="I104" s="212"/>
      <c r="J104" s="209"/>
      <c r="K104" s="210"/>
      <c r="L104" s="825"/>
      <c r="N104" s="211"/>
      <c r="O104" s="209"/>
      <c r="P104" s="212"/>
      <c r="Q104" s="212"/>
      <c r="R104" s="212"/>
      <c r="S104" s="212"/>
      <c r="T104" s="212"/>
      <c r="U104" s="212"/>
      <c r="V104" s="212"/>
      <c r="W104" s="209"/>
      <c r="X104" s="210"/>
      <c r="Y104" s="828"/>
      <c r="AA104" s="211"/>
      <c r="AB104" s="209"/>
      <c r="AC104" s="212"/>
      <c r="AD104" s="212"/>
      <c r="AE104" s="212"/>
      <c r="AF104" s="212"/>
      <c r="AG104" s="212"/>
      <c r="AH104" s="212"/>
      <c r="AI104" s="212"/>
      <c r="AJ104" s="209"/>
      <c r="AK104" s="210"/>
    </row>
    <row r="105" spans="1:37" ht="13">
      <c r="A105" s="213" t="s">
        <v>217</v>
      </c>
      <c r="B105" s="214"/>
      <c r="C105" s="214"/>
      <c r="D105" s="214"/>
      <c r="E105" s="214"/>
      <c r="F105" s="214"/>
      <c r="G105" s="214"/>
      <c r="H105" s="214"/>
      <c r="I105" s="214"/>
      <c r="J105" s="215"/>
      <c r="K105" s="216"/>
      <c r="L105" s="825"/>
      <c r="N105" s="213" t="s">
        <v>217</v>
      </c>
      <c r="O105" s="214"/>
      <c r="P105" s="214"/>
      <c r="Q105" s="214"/>
      <c r="R105" s="214"/>
      <c r="S105" s="214"/>
      <c r="T105" s="214"/>
      <c r="U105" s="214"/>
      <c r="V105" s="214"/>
      <c r="W105" s="215"/>
      <c r="X105" s="216"/>
      <c r="Y105" s="828"/>
      <c r="AA105" s="213" t="s">
        <v>217</v>
      </c>
      <c r="AB105" s="214"/>
      <c r="AC105" s="214"/>
      <c r="AD105" s="214"/>
      <c r="AE105" s="214"/>
      <c r="AF105" s="214"/>
      <c r="AG105" s="214"/>
      <c r="AH105" s="214"/>
      <c r="AI105" s="214"/>
      <c r="AJ105" s="215"/>
      <c r="AK105" s="216"/>
    </row>
    <row r="106" spans="1:37">
      <c r="A106" s="217" t="s">
        <v>218</v>
      </c>
      <c r="B106" s="825"/>
      <c r="C106" s="825"/>
      <c r="D106" s="825"/>
      <c r="E106" s="825"/>
      <c r="F106" s="825"/>
      <c r="G106" s="825"/>
      <c r="H106" s="825"/>
      <c r="I106" s="825"/>
      <c r="J106" s="825"/>
      <c r="K106" s="825"/>
      <c r="L106" s="825"/>
      <c r="N106" s="217" t="s">
        <v>218</v>
      </c>
      <c r="O106" s="828"/>
      <c r="P106" s="828"/>
      <c r="Q106" s="828"/>
      <c r="R106" s="828"/>
      <c r="S106" s="828"/>
      <c r="T106" s="828"/>
      <c r="U106" s="828"/>
      <c r="V106" s="828"/>
      <c r="W106" s="828"/>
      <c r="X106" s="828"/>
      <c r="Y106" s="828"/>
      <c r="AA106" s="217" t="s">
        <v>218</v>
      </c>
      <c r="AB106" s="839"/>
      <c r="AC106" s="839"/>
      <c r="AD106" s="839"/>
      <c r="AE106" s="839"/>
      <c r="AF106" s="839"/>
      <c r="AG106" s="839"/>
      <c r="AH106" s="839"/>
      <c r="AI106" s="839"/>
      <c r="AJ106" s="839"/>
      <c r="AK106" s="839"/>
    </row>
    <row r="107" spans="1:37">
      <c r="N107" s="828"/>
      <c r="O107" s="828"/>
      <c r="P107" s="828"/>
      <c r="Q107" s="828"/>
      <c r="R107" s="828"/>
      <c r="S107" s="828"/>
      <c r="T107" s="828"/>
      <c r="U107" s="828"/>
      <c r="V107" s="828"/>
      <c r="W107" s="828"/>
      <c r="X107" s="828"/>
      <c r="Y107" s="828"/>
    </row>
    <row r="109" spans="1:37" ht="20.5">
      <c r="A109" s="138" t="s">
        <v>852</v>
      </c>
      <c r="B109" s="139"/>
      <c r="C109" s="139"/>
      <c r="D109" s="139"/>
      <c r="E109" s="139"/>
      <c r="F109" s="139"/>
      <c r="G109" s="139"/>
      <c r="H109" s="139"/>
      <c r="I109" s="139"/>
      <c r="J109" s="139"/>
      <c r="K109" s="140"/>
      <c r="N109" s="138"/>
      <c r="O109" s="139"/>
      <c r="P109" s="139"/>
      <c r="Q109" s="139"/>
      <c r="R109" s="139"/>
      <c r="S109" s="139"/>
      <c r="T109" s="139"/>
      <c r="U109" s="139"/>
      <c r="V109" s="139"/>
      <c r="W109" s="139"/>
      <c r="X109" s="140"/>
      <c r="AA109" s="138"/>
      <c r="AB109" s="139"/>
      <c r="AC109" s="139"/>
      <c r="AD109" s="139"/>
      <c r="AE109" s="139"/>
      <c r="AF109" s="139"/>
      <c r="AG109" s="139"/>
      <c r="AH109" s="139"/>
      <c r="AI109" s="139"/>
      <c r="AJ109" s="139"/>
      <c r="AK109" s="140"/>
    </row>
    <row r="110" spans="1:37" ht="15.5">
      <c r="A110" s="141" t="s">
        <v>186</v>
      </c>
      <c r="B110" s="142"/>
      <c r="C110" s="142"/>
      <c r="D110" s="142"/>
      <c r="E110" s="142"/>
      <c r="F110" s="142"/>
      <c r="G110" s="142"/>
      <c r="H110" s="142"/>
      <c r="I110" s="142"/>
      <c r="J110" s="142"/>
      <c r="K110" s="143"/>
      <c r="N110" s="141"/>
      <c r="O110" s="142"/>
      <c r="P110" s="142"/>
      <c r="Q110" s="142"/>
      <c r="R110" s="142"/>
      <c r="S110" s="142"/>
      <c r="T110" s="142"/>
      <c r="U110" s="142"/>
      <c r="V110" s="142"/>
      <c r="W110" s="142"/>
      <c r="X110" s="143"/>
      <c r="AA110" s="141"/>
      <c r="AB110" s="142"/>
      <c r="AC110" s="142"/>
      <c r="AD110" s="142"/>
      <c r="AE110" s="142"/>
      <c r="AF110" s="142"/>
      <c r="AG110" s="142"/>
      <c r="AH110" s="142"/>
      <c r="AI110" s="142"/>
      <c r="AJ110" s="142"/>
      <c r="AK110" s="143"/>
    </row>
    <row r="111" spans="1:37" ht="13.5">
      <c r="A111" s="144"/>
      <c r="B111" s="145"/>
      <c r="C111" s="145"/>
      <c r="D111" s="145"/>
      <c r="E111" s="146"/>
      <c r="F111" s="146"/>
      <c r="G111" s="146"/>
      <c r="H111" s="146"/>
      <c r="I111" s="147" t="s">
        <v>187</v>
      </c>
      <c r="J111" s="147"/>
      <c r="K111" s="148"/>
      <c r="N111" s="144"/>
      <c r="O111" s="145"/>
      <c r="P111" s="145"/>
      <c r="Q111" s="145"/>
      <c r="R111" s="146"/>
      <c r="S111" s="146"/>
      <c r="T111" s="146"/>
      <c r="U111" s="146"/>
      <c r="V111" s="147"/>
      <c r="W111" s="147"/>
      <c r="X111" s="148"/>
      <c r="AA111" s="144"/>
      <c r="AB111" s="145"/>
      <c r="AC111" s="145"/>
      <c r="AD111" s="145"/>
      <c r="AE111" s="146"/>
      <c r="AF111" s="146"/>
      <c r="AG111" s="146"/>
      <c r="AH111" s="146"/>
      <c r="AI111" s="147"/>
      <c r="AJ111" s="147"/>
      <c r="AK111" s="148"/>
    </row>
    <row r="112" spans="1:37" ht="13.5">
      <c r="A112" s="144"/>
      <c r="B112" s="145"/>
      <c r="C112" s="145"/>
      <c r="D112" s="145"/>
      <c r="E112" s="146"/>
      <c r="F112" s="149"/>
      <c r="G112" s="149"/>
      <c r="H112" s="150"/>
      <c r="I112" s="151" t="s">
        <v>840</v>
      </c>
      <c r="J112" s="152"/>
      <c r="K112" s="149" t="s">
        <v>189</v>
      </c>
      <c r="N112" s="144"/>
      <c r="O112" s="145"/>
      <c r="P112" s="145"/>
      <c r="Q112" s="145"/>
      <c r="R112" s="146"/>
      <c r="S112" s="149"/>
      <c r="T112" s="149"/>
      <c r="U112" s="150"/>
      <c r="V112" s="151"/>
      <c r="W112" s="152"/>
      <c r="X112" s="149"/>
      <c r="AA112" s="144"/>
      <c r="AB112" s="145"/>
      <c r="AC112" s="145"/>
      <c r="AD112" s="145"/>
      <c r="AE112" s="146"/>
      <c r="AF112" s="149"/>
      <c r="AG112" s="149"/>
      <c r="AH112" s="150"/>
      <c r="AI112" s="151"/>
      <c r="AJ112" s="152"/>
      <c r="AK112" s="149"/>
    </row>
    <row r="113" spans="1:37" ht="13.5">
      <c r="A113" s="153" t="s">
        <v>190</v>
      </c>
      <c r="B113" s="154"/>
      <c r="C113" s="154"/>
      <c r="D113" s="154"/>
      <c r="E113" s="155"/>
      <c r="F113" s="149" t="s">
        <v>75</v>
      </c>
      <c r="G113" s="149" t="s">
        <v>74</v>
      </c>
      <c r="H113" s="150" t="s">
        <v>75</v>
      </c>
      <c r="I113" s="156" t="s">
        <v>191</v>
      </c>
      <c r="J113" s="148"/>
      <c r="K113" s="149" t="s">
        <v>840</v>
      </c>
      <c r="N113" s="153"/>
      <c r="O113" s="154"/>
      <c r="P113" s="154"/>
      <c r="Q113" s="154"/>
      <c r="R113" s="155"/>
      <c r="S113" s="149"/>
      <c r="T113" s="149"/>
      <c r="U113" s="150"/>
      <c r="V113" s="156"/>
      <c r="W113" s="148"/>
      <c r="X113" s="149"/>
      <c r="AA113" s="153"/>
      <c r="AB113" s="154"/>
      <c r="AC113" s="154"/>
      <c r="AD113" s="154"/>
      <c r="AE113" s="155"/>
      <c r="AF113" s="149"/>
      <c r="AG113" s="149"/>
      <c r="AH113" s="150"/>
      <c r="AI113" s="156"/>
      <c r="AJ113" s="148"/>
      <c r="AK113" s="149"/>
    </row>
    <row r="114" spans="1:37" ht="13.5">
      <c r="A114" s="144"/>
      <c r="B114" s="145"/>
      <c r="C114" s="145"/>
      <c r="D114" s="145"/>
      <c r="E114" s="157"/>
      <c r="F114" s="149" t="s">
        <v>803</v>
      </c>
      <c r="G114" s="149" t="s">
        <v>803</v>
      </c>
      <c r="H114" s="149" t="s">
        <v>707</v>
      </c>
      <c r="I114" s="146"/>
      <c r="J114" s="145"/>
      <c r="K114" s="158" t="s">
        <v>191</v>
      </c>
      <c r="N114" s="144"/>
      <c r="O114" s="145"/>
      <c r="P114" s="145"/>
      <c r="Q114" s="145"/>
      <c r="R114" s="157"/>
      <c r="S114" s="149"/>
      <c r="T114" s="149"/>
      <c r="U114" s="149"/>
      <c r="V114" s="146"/>
      <c r="W114" s="145"/>
      <c r="X114" s="158"/>
      <c r="AA114" s="144"/>
      <c r="AB114" s="145"/>
      <c r="AC114" s="145"/>
      <c r="AD114" s="145"/>
      <c r="AE114" s="157"/>
      <c r="AF114" s="149"/>
      <c r="AG114" s="149"/>
      <c r="AH114" s="149"/>
      <c r="AI114" s="146"/>
      <c r="AJ114" s="145"/>
      <c r="AK114" s="158"/>
    </row>
    <row r="115" spans="1:37" ht="13.5">
      <c r="A115" s="144"/>
      <c r="B115" s="145"/>
      <c r="C115" s="145"/>
      <c r="D115" s="145"/>
      <c r="E115" s="157"/>
      <c r="F115" s="149"/>
      <c r="G115" s="149"/>
      <c r="H115" s="149"/>
      <c r="I115" s="149" t="s">
        <v>74</v>
      </c>
      <c r="J115" s="149" t="s">
        <v>75</v>
      </c>
      <c r="K115" s="158" t="s">
        <v>189</v>
      </c>
      <c r="N115" s="144"/>
      <c r="O115" s="145"/>
      <c r="P115" s="145"/>
      <c r="Q115" s="145"/>
      <c r="R115" s="157"/>
      <c r="S115" s="149"/>
      <c r="T115" s="149"/>
      <c r="U115" s="149"/>
      <c r="V115" s="149"/>
      <c r="W115" s="149"/>
      <c r="X115" s="158"/>
      <c r="AA115" s="144"/>
      <c r="AB115" s="145"/>
      <c r="AC115" s="145"/>
      <c r="AD115" s="145"/>
      <c r="AE115" s="157"/>
      <c r="AF115" s="149"/>
      <c r="AG115" s="149"/>
      <c r="AH115" s="149"/>
      <c r="AI115" s="149"/>
      <c r="AJ115" s="149"/>
      <c r="AK115" s="158"/>
    </row>
    <row r="116" spans="1:37" ht="13.5">
      <c r="A116" s="159"/>
      <c r="B116" s="160"/>
      <c r="C116" s="160"/>
      <c r="D116" s="160"/>
      <c r="E116" s="148"/>
      <c r="F116" s="161"/>
      <c r="G116" s="161"/>
      <c r="H116" s="161"/>
      <c r="I116" s="162" t="s">
        <v>803</v>
      </c>
      <c r="J116" s="162" t="s">
        <v>707</v>
      </c>
      <c r="K116" s="163" t="s">
        <v>770</v>
      </c>
      <c r="N116" s="159"/>
      <c r="O116" s="160"/>
      <c r="P116" s="160"/>
      <c r="Q116" s="160"/>
      <c r="R116" s="148"/>
      <c r="S116" s="161"/>
      <c r="T116" s="161"/>
      <c r="U116" s="161"/>
      <c r="V116" s="162"/>
      <c r="W116" s="162"/>
      <c r="X116" s="163"/>
      <c r="AA116" s="159"/>
      <c r="AB116" s="160"/>
      <c r="AC116" s="160"/>
      <c r="AD116" s="160"/>
      <c r="AE116" s="148"/>
      <c r="AF116" s="161"/>
      <c r="AG116" s="161"/>
      <c r="AH116" s="161"/>
      <c r="AI116" s="162"/>
      <c r="AJ116" s="162"/>
      <c r="AK116" s="163"/>
    </row>
    <row r="117" spans="1:37" ht="13">
      <c r="A117" s="164" t="s">
        <v>194</v>
      </c>
      <c r="B117" s="165"/>
      <c r="C117" s="165"/>
      <c r="D117" s="165"/>
      <c r="E117" s="165"/>
      <c r="F117" s="165"/>
      <c r="G117" s="165"/>
      <c r="H117" s="165"/>
      <c r="I117" s="165"/>
      <c r="J117" s="165"/>
      <c r="K117" s="166"/>
      <c r="N117" s="164"/>
      <c r="O117" s="165"/>
      <c r="P117" s="165"/>
      <c r="Q117" s="165"/>
      <c r="R117" s="165"/>
      <c r="S117" s="165"/>
      <c r="T117" s="165"/>
      <c r="U117" s="165"/>
      <c r="V117" s="165"/>
      <c r="W117" s="165"/>
      <c r="X117" s="166"/>
      <c r="AA117" s="164"/>
      <c r="AB117" s="165"/>
      <c r="AC117" s="165"/>
      <c r="AD117" s="165"/>
      <c r="AE117" s="165"/>
      <c r="AF117" s="165"/>
      <c r="AG117" s="165"/>
      <c r="AH117" s="165"/>
      <c r="AI117" s="165"/>
      <c r="AJ117" s="165"/>
      <c r="AK117" s="166"/>
    </row>
    <row r="118" spans="1:37">
      <c r="A118" s="167" t="s">
        <v>195</v>
      </c>
      <c r="B118" s="168"/>
      <c r="C118" s="169"/>
      <c r="D118" s="169"/>
      <c r="E118" s="169"/>
      <c r="F118" s="170"/>
      <c r="G118" s="171"/>
      <c r="H118" s="170"/>
      <c r="I118" s="172"/>
      <c r="J118" s="173"/>
      <c r="K118" s="174"/>
      <c r="N118" s="167"/>
      <c r="O118" s="168"/>
      <c r="P118" s="169"/>
      <c r="Q118" s="169"/>
      <c r="R118" s="169"/>
      <c r="S118" s="170"/>
      <c r="T118" s="171"/>
      <c r="U118" s="170"/>
      <c r="V118" s="172"/>
      <c r="W118" s="173"/>
      <c r="X118" s="174"/>
      <c r="AA118" s="167"/>
      <c r="AB118" s="168"/>
      <c r="AC118" s="169"/>
      <c r="AD118" s="169"/>
      <c r="AE118" s="169"/>
      <c r="AF118" s="170"/>
      <c r="AG118" s="171"/>
      <c r="AH118" s="170"/>
      <c r="AI118" s="172"/>
      <c r="AJ118" s="173"/>
      <c r="AK118" s="174"/>
    </row>
    <row r="119" spans="1:37">
      <c r="A119" s="167" t="s">
        <v>196</v>
      </c>
      <c r="B119" s="168"/>
      <c r="C119" s="169"/>
      <c r="D119" s="169"/>
      <c r="E119" s="169"/>
      <c r="F119" s="170"/>
      <c r="G119" s="171"/>
      <c r="H119" s="170"/>
      <c r="I119" s="172"/>
      <c r="J119" s="173"/>
      <c r="K119" s="174"/>
      <c r="N119" s="167"/>
      <c r="O119" s="168"/>
      <c r="P119" s="169"/>
      <c r="Q119" s="169"/>
      <c r="R119" s="169"/>
      <c r="S119" s="170"/>
      <c r="T119" s="171"/>
      <c r="U119" s="170"/>
      <c r="V119" s="172"/>
      <c r="W119" s="173"/>
      <c r="X119" s="174"/>
      <c r="AA119" s="167"/>
      <c r="AB119" s="168"/>
      <c r="AC119" s="169"/>
      <c r="AD119" s="169"/>
      <c r="AE119" s="169"/>
      <c r="AF119" s="170"/>
      <c r="AG119" s="171"/>
      <c r="AH119" s="170"/>
      <c r="AI119" s="172"/>
      <c r="AJ119" s="173"/>
      <c r="AK119" s="174"/>
    </row>
    <row r="120" spans="1:37">
      <c r="A120" s="175" t="s">
        <v>8</v>
      </c>
      <c r="B120" s="171"/>
      <c r="C120" s="171"/>
      <c r="D120" s="171"/>
      <c r="E120" s="171"/>
      <c r="F120" s="176">
        <v>3743</v>
      </c>
      <c r="G120" s="176">
        <v>3703</v>
      </c>
      <c r="H120" s="176">
        <v>5253</v>
      </c>
      <c r="I120" s="177">
        <v>1.1000000000000001</v>
      </c>
      <c r="J120" s="178">
        <v>-28.7</v>
      </c>
      <c r="K120" s="179">
        <v>-22.7</v>
      </c>
      <c r="N120" s="175"/>
      <c r="O120" s="171"/>
      <c r="P120" s="171"/>
      <c r="Q120" s="171"/>
      <c r="R120" s="171"/>
      <c r="S120" s="176"/>
      <c r="T120" s="176"/>
      <c r="U120" s="176"/>
      <c r="V120" s="177"/>
      <c r="W120" s="178"/>
      <c r="X120" s="179"/>
      <c r="AA120" s="175"/>
      <c r="AB120" s="171"/>
      <c r="AC120" s="171"/>
      <c r="AD120" s="171"/>
      <c r="AE120" s="171"/>
      <c r="AF120" s="176"/>
      <c r="AG120" s="176"/>
      <c r="AH120" s="176"/>
      <c r="AI120" s="177"/>
      <c r="AJ120" s="178"/>
      <c r="AK120" s="179"/>
    </row>
    <row r="121" spans="1:37">
      <c r="A121" s="175"/>
      <c r="B121" s="171" t="s">
        <v>197</v>
      </c>
      <c r="C121" s="171"/>
      <c r="D121" s="171"/>
      <c r="E121" s="171"/>
      <c r="F121" s="170"/>
      <c r="G121" s="171"/>
      <c r="H121" s="170"/>
      <c r="I121" s="177"/>
      <c r="J121" s="178"/>
      <c r="K121" s="180"/>
      <c r="N121" s="175"/>
      <c r="O121" s="171"/>
      <c r="P121" s="171"/>
      <c r="Q121" s="171"/>
      <c r="R121" s="171"/>
      <c r="S121" s="170"/>
      <c r="T121" s="171"/>
      <c r="U121" s="170"/>
      <c r="V121" s="177"/>
      <c r="W121" s="178"/>
      <c r="X121" s="180"/>
      <c r="AA121" s="175"/>
      <c r="AB121" s="171"/>
      <c r="AC121" s="171"/>
      <c r="AD121" s="171"/>
      <c r="AE121" s="171"/>
      <c r="AF121" s="170"/>
      <c r="AG121" s="171"/>
      <c r="AH121" s="170"/>
      <c r="AI121" s="177"/>
      <c r="AJ121" s="178"/>
      <c r="AK121" s="180"/>
    </row>
    <row r="122" spans="1:37">
      <c r="A122" s="175"/>
      <c r="B122" s="171"/>
      <c r="C122" s="171" t="s">
        <v>198</v>
      </c>
      <c r="D122" s="171"/>
      <c r="E122" s="171"/>
      <c r="F122" s="176">
        <v>1314</v>
      </c>
      <c r="G122" s="176">
        <v>1264</v>
      </c>
      <c r="H122" s="176">
        <v>2231</v>
      </c>
      <c r="I122" s="177">
        <v>4</v>
      </c>
      <c r="J122" s="178">
        <v>-41.1</v>
      </c>
      <c r="K122" s="179">
        <v>-31.6</v>
      </c>
      <c r="N122" s="175"/>
      <c r="O122" s="171"/>
      <c r="P122" s="171"/>
      <c r="Q122" s="171"/>
      <c r="R122" s="171"/>
      <c r="S122" s="176"/>
      <c r="T122" s="176"/>
      <c r="U122" s="176"/>
      <c r="V122" s="177"/>
      <c r="W122" s="178"/>
      <c r="X122" s="179"/>
      <c r="AA122" s="175"/>
      <c r="AB122" s="171"/>
      <c r="AC122" s="171"/>
      <c r="AD122" s="171"/>
      <c r="AE122" s="171"/>
      <c r="AF122" s="176"/>
      <c r="AG122" s="176"/>
      <c r="AH122" s="176"/>
      <c r="AI122" s="177"/>
      <c r="AJ122" s="178"/>
      <c r="AK122" s="179"/>
    </row>
    <row r="123" spans="1:37">
      <c r="A123" s="175"/>
      <c r="B123" s="171"/>
      <c r="C123" s="171" t="s">
        <v>199</v>
      </c>
      <c r="D123" s="171"/>
      <c r="E123" s="171"/>
      <c r="F123" s="176">
        <v>2429</v>
      </c>
      <c r="G123" s="176">
        <v>2440</v>
      </c>
      <c r="H123" s="176">
        <v>3022</v>
      </c>
      <c r="I123" s="177">
        <v>-0.5</v>
      </c>
      <c r="J123" s="178">
        <v>-19.600000000000001</v>
      </c>
      <c r="K123" s="179">
        <v>-15.6</v>
      </c>
      <c r="N123" s="175"/>
      <c r="O123" s="171"/>
      <c r="P123" s="171"/>
      <c r="Q123" s="171"/>
      <c r="R123" s="171"/>
      <c r="S123" s="176"/>
      <c r="T123" s="176"/>
      <c r="U123" s="176"/>
      <c r="V123" s="177"/>
      <c r="W123" s="178"/>
      <c r="X123" s="179"/>
      <c r="AA123" s="175"/>
      <c r="AB123" s="171"/>
      <c r="AC123" s="171"/>
      <c r="AD123" s="171"/>
      <c r="AE123" s="171"/>
      <c r="AF123" s="176"/>
      <c r="AG123" s="176"/>
      <c r="AH123" s="176"/>
      <c r="AI123" s="177"/>
      <c r="AJ123" s="178"/>
      <c r="AK123" s="179"/>
    </row>
    <row r="124" spans="1:37">
      <c r="A124" s="175"/>
      <c r="B124" s="171"/>
      <c r="C124" s="171"/>
      <c r="D124" s="171" t="s">
        <v>200</v>
      </c>
      <c r="E124" s="171"/>
      <c r="F124" s="170"/>
      <c r="G124" s="171"/>
      <c r="H124" s="170"/>
      <c r="I124" s="177"/>
      <c r="J124" s="178"/>
      <c r="K124" s="180"/>
      <c r="N124" s="175"/>
      <c r="O124" s="171"/>
      <c r="P124" s="171"/>
      <c r="Q124" s="171"/>
      <c r="R124" s="171"/>
      <c r="S124" s="170"/>
      <c r="T124" s="171"/>
      <c r="U124" s="170"/>
      <c r="V124" s="177"/>
      <c r="W124" s="178"/>
      <c r="X124" s="180"/>
      <c r="AA124" s="175"/>
      <c r="AB124" s="171"/>
      <c r="AC124" s="171"/>
      <c r="AD124" s="171"/>
      <c r="AE124" s="171"/>
      <c r="AF124" s="170"/>
      <c r="AG124" s="171"/>
      <c r="AH124" s="170"/>
      <c r="AI124" s="177"/>
      <c r="AJ124" s="178"/>
      <c r="AK124" s="180"/>
    </row>
    <row r="125" spans="1:37" ht="13.5">
      <c r="A125" s="175"/>
      <c r="B125" s="171"/>
      <c r="C125" s="171"/>
      <c r="D125" s="171"/>
      <c r="E125" s="171" t="s">
        <v>201</v>
      </c>
      <c r="F125" s="176">
        <v>2276</v>
      </c>
      <c r="G125" s="176">
        <v>2020</v>
      </c>
      <c r="H125" s="176">
        <v>2792</v>
      </c>
      <c r="I125" s="177">
        <v>12.7</v>
      </c>
      <c r="J125" s="178">
        <v>-18.5</v>
      </c>
      <c r="K125" s="179">
        <v>-17.7</v>
      </c>
      <c r="N125" s="175"/>
      <c r="O125" s="171"/>
      <c r="P125" s="171"/>
      <c r="Q125" s="171"/>
      <c r="R125" s="171"/>
      <c r="S125" s="176"/>
      <c r="T125" s="176"/>
      <c r="U125" s="176"/>
      <c r="V125" s="177"/>
      <c r="W125" s="178"/>
      <c r="X125" s="179"/>
      <c r="AA125" s="175"/>
      <c r="AB125" s="171"/>
      <c r="AC125" s="171"/>
      <c r="AD125" s="171"/>
      <c r="AE125" s="171"/>
      <c r="AF125" s="176"/>
      <c r="AG125" s="176"/>
      <c r="AH125" s="176"/>
      <c r="AI125" s="177"/>
      <c r="AJ125" s="178"/>
      <c r="AK125" s="179"/>
    </row>
    <row r="126" spans="1:37" ht="13.5">
      <c r="A126" s="175"/>
      <c r="B126" s="171"/>
      <c r="C126" s="171"/>
      <c r="D126" s="171"/>
      <c r="E126" s="171" t="s">
        <v>202</v>
      </c>
      <c r="F126" s="176">
        <v>94</v>
      </c>
      <c r="G126" s="176">
        <v>319</v>
      </c>
      <c r="H126" s="176">
        <v>127</v>
      </c>
      <c r="I126" s="177">
        <v>-70.5</v>
      </c>
      <c r="J126" s="178">
        <v>-26</v>
      </c>
      <c r="K126" s="179">
        <v>2.4</v>
      </c>
      <c r="N126" s="175"/>
      <c r="O126" s="171"/>
      <c r="P126" s="171"/>
      <c r="Q126" s="171"/>
      <c r="R126" s="171"/>
      <c r="S126" s="176"/>
      <c r="T126" s="176"/>
      <c r="U126" s="176"/>
      <c r="V126" s="177"/>
      <c r="W126" s="178"/>
      <c r="X126" s="179"/>
      <c r="AA126" s="175"/>
      <c r="AB126" s="171"/>
      <c r="AC126" s="171"/>
      <c r="AD126" s="171"/>
      <c r="AE126" s="171"/>
      <c r="AF126" s="176"/>
      <c r="AG126" s="176"/>
      <c r="AH126" s="176"/>
      <c r="AI126" s="177"/>
      <c r="AJ126" s="178"/>
      <c r="AK126" s="179"/>
    </row>
    <row r="127" spans="1:37" ht="26">
      <c r="A127" s="181" t="s">
        <v>203</v>
      </c>
      <c r="B127" s="182"/>
      <c r="C127" s="182"/>
      <c r="D127" s="182"/>
      <c r="E127" s="183"/>
      <c r="F127" s="182"/>
      <c r="G127" s="182"/>
      <c r="H127" s="182"/>
      <c r="I127" s="184"/>
      <c r="J127" s="184"/>
      <c r="K127" s="185"/>
      <c r="N127" s="181"/>
      <c r="O127" s="182"/>
      <c r="P127" s="182"/>
      <c r="Q127" s="182"/>
      <c r="R127" s="183"/>
      <c r="S127" s="182"/>
      <c r="T127" s="182"/>
      <c r="U127" s="182"/>
      <c r="V127" s="184"/>
      <c r="W127" s="184"/>
      <c r="X127" s="185"/>
      <c r="AA127" s="181"/>
      <c r="AB127" s="182"/>
      <c r="AC127" s="182"/>
      <c r="AD127" s="182"/>
      <c r="AE127" s="183"/>
      <c r="AF127" s="182"/>
      <c r="AG127" s="182"/>
      <c r="AH127" s="182"/>
      <c r="AI127" s="184"/>
      <c r="AJ127" s="184"/>
      <c r="AK127" s="185"/>
    </row>
    <row r="128" spans="1:37" ht="13.5">
      <c r="A128" s="186" t="s">
        <v>439</v>
      </c>
      <c r="B128" s="187"/>
      <c r="C128" s="187"/>
      <c r="D128" s="187"/>
      <c r="E128" s="187"/>
      <c r="F128" s="175"/>
      <c r="G128" s="175"/>
      <c r="H128" s="170"/>
      <c r="I128" s="177"/>
      <c r="J128" s="188"/>
      <c r="K128" s="180"/>
      <c r="N128" s="186"/>
      <c r="O128" s="187"/>
      <c r="P128" s="187"/>
      <c r="Q128" s="187"/>
      <c r="R128" s="187"/>
      <c r="S128" s="175"/>
      <c r="T128" s="175"/>
      <c r="U128" s="170"/>
      <c r="V128" s="177"/>
      <c r="W128" s="188"/>
      <c r="X128" s="180"/>
      <c r="AA128" s="186"/>
      <c r="AB128" s="187"/>
      <c r="AC128" s="187"/>
      <c r="AD128" s="187"/>
      <c r="AE128" s="187"/>
      <c r="AF128" s="175"/>
      <c r="AG128" s="175"/>
      <c r="AH128" s="170"/>
      <c r="AI128" s="177"/>
      <c r="AJ128" s="188"/>
      <c r="AK128" s="180"/>
    </row>
    <row r="129" spans="1:37" ht="13.5">
      <c r="A129" s="189" t="s">
        <v>8</v>
      </c>
      <c r="B129" s="187"/>
      <c r="C129" s="187"/>
      <c r="D129" s="187"/>
      <c r="E129" s="187"/>
      <c r="F129" s="190">
        <v>199.8</v>
      </c>
      <c r="G129" s="190">
        <v>165.3</v>
      </c>
      <c r="H129" s="190">
        <v>223.5</v>
      </c>
      <c r="I129" s="191">
        <v>20.9</v>
      </c>
      <c r="J129" s="192">
        <v>-10.6</v>
      </c>
      <c r="K129" s="193">
        <v>-0.2</v>
      </c>
      <c r="N129" s="189"/>
      <c r="O129" s="187"/>
      <c r="P129" s="187"/>
      <c r="Q129" s="187"/>
      <c r="R129" s="187"/>
      <c r="S129" s="190"/>
      <c r="T129" s="190"/>
      <c r="U129" s="190"/>
      <c r="V129" s="191"/>
      <c r="W129" s="192"/>
      <c r="X129" s="193"/>
      <c r="AA129" s="189"/>
      <c r="AB129" s="187"/>
      <c r="AC129" s="187"/>
      <c r="AD129" s="187"/>
      <c r="AE129" s="187"/>
      <c r="AF129" s="190"/>
      <c r="AG129" s="190"/>
      <c r="AH129" s="190"/>
      <c r="AI129" s="191"/>
      <c r="AJ129" s="192"/>
      <c r="AK129" s="193"/>
    </row>
    <row r="130" spans="1:37" ht="13.5">
      <c r="A130" s="189"/>
      <c r="B130" s="187" t="s">
        <v>197</v>
      </c>
      <c r="C130" s="187"/>
      <c r="D130" s="187"/>
      <c r="E130" s="187"/>
      <c r="F130" s="170"/>
      <c r="G130" s="171"/>
      <c r="H130" s="170"/>
      <c r="I130" s="191"/>
      <c r="J130" s="192"/>
      <c r="K130" s="194"/>
      <c r="N130" s="189"/>
      <c r="O130" s="187"/>
      <c r="P130" s="187"/>
      <c r="Q130" s="187"/>
      <c r="R130" s="187"/>
      <c r="S130" s="170"/>
      <c r="T130" s="171"/>
      <c r="U130" s="170"/>
      <c r="V130" s="191"/>
      <c r="W130" s="192"/>
      <c r="X130" s="194"/>
      <c r="AA130" s="189"/>
      <c r="AB130" s="187"/>
      <c r="AC130" s="187"/>
      <c r="AD130" s="187"/>
      <c r="AE130" s="187"/>
      <c r="AF130" s="170"/>
      <c r="AG130" s="171"/>
      <c r="AH130" s="170"/>
      <c r="AI130" s="191"/>
      <c r="AJ130" s="192"/>
      <c r="AK130" s="194"/>
    </row>
    <row r="131" spans="1:37" ht="13.5">
      <c r="A131" s="189"/>
      <c r="B131" s="187"/>
      <c r="C131" s="187" t="s">
        <v>204</v>
      </c>
      <c r="D131" s="187"/>
      <c r="E131" s="187"/>
      <c r="F131" s="190">
        <v>192.4</v>
      </c>
      <c r="G131" s="190">
        <v>127.6</v>
      </c>
      <c r="H131" s="190">
        <v>195.7</v>
      </c>
      <c r="I131" s="191">
        <v>50.8</v>
      </c>
      <c r="J131" s="192">
        <v>-1.7</v>
      </c>
      <c r="K131" s="193">
        <v>-9.3000000000000007</v>
      </c>
      <c r="N131" s="189"/>
      <c r="O131" s="187"/>
      <c r="P131" s="187"/>
      <c r="Q131" s="187"/>
      <c r="R131" s="187"/>
      <c r="S131" s="190"/>
      <c r="T131" s="190"/>
      <c r="U131" s="190"/>
      <c r="V131" s="191"/>
      <c r="W131" s="192"/>
      <c r="X131" s="193"/>
      <c r="AA131" s="189"/>
      <c r="AB131" s="187"/>
      <c r="AC131" s="187"/>
      <c r="AD131" s="187"/>
      <c r="AE131" s="187"/>
      <c r="AF131" s="190"/>
      <c r="AG131" s="190"/>
      <c r="AH131" s="190"/>
      <c r="AI131" s="191"/>
      <c r="AJ131" s="192"/>
      <c r="AK131" s="193"/>
    </row>
    <row r="132" spans="1:37" ht="13.5">
      <c r="A132" s="189"/>
      <c r="B132" s="187"/>
      <c r="C132" s="187"/>
      <c r="D132" s="187" t="s">
        <v>197</v>
      </c>
      <c r="E132" s="187"/>
      <c r="F132" s="170"/>
      <c r="G132" s="171"/>
      <c r="H132" s="170"/>
      <c r="I132" s="191"/>
      <c r="J132" s="192"/>
      <c r="K132" s="194"/>
      <c r="N132" s="189"/>
      <c r="O132" s="187"/>
      <c r="P132" s="187"/>
      <c r="Q132" s="187"/>
      <c r="R132" s="187"/>
      <c r="S132" s="170"/>
      <c r="T132" s="171"/>
      <c r="U132" s="170"/>
      <c r="V132" s="191"/>
      <c r="W132" s="192"/>
      <c r="X132" s="194"/>
      <c r="AA132" s="189"/>
      <c r="AB132" s="187"/>
      <c r="AC132" s="187"/>
      <c r="AD132" s="187"/>
      <c r="AE132" s="187"/>
      <c r="AF132" s="170"/>
      <c r="AG132" s="171"/>
      <c r="AH132" s="170"/>
      <c r="AI132" s="191"/>
      <c r="AJ132" s="192"/>
      <c r="AK132" s="194"/>
    </row>
    <row r="133" spans="1:37" ht="13.5">
      <c r="A133" s="189"/>
      <c r="B133" s="187"/>
      <c r="C133" s="187"/>
      <c r="D133" s="187"/>
      <c r="E133" s="187" t="s">
        <v>12</v>
      </c>
      <c r="F133" s="190">
        <v>164.3</v>
      </c>
      <c r="G133" s="190">
        <v>142.5</v>
      </c>
      <c r="H133" s="190">
        <v>176.9</v>
      </c>
      <c r="I133" s="191">
        <v>15.3</v>
      </c>
      <c r="J133" s="192">
        <v>-7.1</v>
      </c>
      <c r="K133" s="193">
        <v>-21.2</v>
      </c>
      <c r="N133" s="189"/>
      <c r="O133" s="187"/>
      <c r="P133" s="187"/>
      <c r="Q133" s="187"/>
      <c r="R133" s="187"/>
      <c r="S133" s="190"/>
      <c r="T133" s="190"/>
      <c r="U133" s="190"/>
      <c r="V133" s="191"/>
      <c r="W133" s="192"/>
      <c r="X133" s="193"/>
      <c r="AA133" s="189"/>
      <c r="AB133" s="187"/>
      <c r="AC133" s="187"/>
      <c r="AD133" s="187"/>
      <c r="AE133" s="187"/>
      <c r="AF133" s="190"/>
      <c r="AG133" s="190"/>
      <c r="AH133" s="190"/>
      <c r="AI133" s="191"/>
      <c r="AJ133" s="192"/>
      <c r="AK133" s="193"/>
    </row>
    <row r="134" spans="1:37" ht="13.5">
      <c r="A134" s="189"/>
      <c r="B134" s="187"/>
      <c r="C134" s="187"/>
      <c r="D134" s="187"/>
      <c r="E134" s="187" t="s">
        <v>205</v>
      </c>
      <c r="F134" s="190">
        <v>166.2</v>
      </c>
      <c r="G134" s="190">
        <v>96.2</v>
      </c>
      <c r="H134" s="190">
        <v>168.8</v>
      </c>
      <c r="I134" s="191">
        <v>72.8</v>
      </c>
      <c r="J134" s="192">
        <v>-1.5</v>
      </c>
      <c r="K134" s="193">
        <v>-4.3</v>
      </c>
      <c r="N134" s="189"/>
      <c r="O134" s="187"/>
      <c r="P134" s="187"/>
      <c r="Q134" s="187"/>
      <c r="R134" s="187"/>
      <c r="S134" s="190"/>
      <c r="T134" s="190"/>
      <c r="U134" s="190"/>
      <c r="V134" s="191"/>
      <c r="W134" s="192"/>
      <c r="X134" s="193"/>
      <c r="AA134" s="189"/>
      <c r="AB134" s="187"/>
      <c r="AC134" s="187"/>
      <c r="AD134" s="187"/>
      <c r="AE134" s="187"/>
      <c r="AF134" s="190"/>
      <c r="AG134" s="190"/>
      <c r="AH134" s="190"/>
      <c r="AI134" s="191"/>
      <c r="AJ134" s="192"/>
      <c r="AK134" s="193"/>
    </row>
    <row r="135" spans="1:37" ht="13.5">
      <c r="A135" s="189"/>
      <c r="B135" s="187"/>
      <c r="C135" s="187"/>
      <c r="D135" s="187"/>
      <c r="E135" s="187" t="s">
        <v>206</v>
      </c>
      <c r="F135" s="190">
        <v>389.7</v>
      </c>
      <c r="G135" s="190">
        <v>206.2</v>
      </c>
      <c r="H135" s="190">
        <v>366.1</v>
      </c>
      <c r="I135" s="191">
        <v>89</v>
      </c>
      <c r="J135" s="192">
        <v>6.4</v>
      </c>
      <c r="K135" s="193">
        <v>10.4</v>
      </c>
      <c r="N135" s="189"/>
      <c r="O135" s="187"/>
      <c r="P135" s="187"/>
      <c r="Q135" s="187"/>
      <c r="R135" s="187"/>
      <c r="S135" s="190"/>
      <c r="T135" s="190"/>
      <c r="U135" s="190"/>
      <c r="V135" s="191"/>
      <c r="W135" s="192"/>
      <c r="X135" s="193"/>
      <c r="AA135" s="189"/>
      <c r="AB135" s="187"/>
      <c r="AC135" s="187"/>
      <c r="AD135" s="187"/>
      <c r="AE135" s="187"/>
      <c r="AF135" s="190"/>
      <c r="AG135" s="190"/>
      <c r="AH135" s="190"/>
      <c r="AI135" s="191"/>
      <c r="AJ135" s="192"/>
      <c r="AK135" s="193"/>
    </row>
    <row r="136" spans="1:37" ht="13.5">
      <c r="A136" s="189"/>
      <c r="B136" s="187"/>
      <c r="C136" s="187"/>
      <c r="D136" s="187"/>
      <c r="E136" s="187"/>
      <c r="F136" s="190"/>
      <c r="G136" s="195"/>
      <c r="H136" s="190"/>
      <c r="I136" s="191"/>
      <c r="J136" s="192"/>
      <c r="K136" s="193"/>
      <c r="N136" s="189"/>
      <c r="O136" s="187"/>
      <c r="P136" s="187"/>
      <c r="Q136" s="187"/>
      <c r="R136" s="187"/>
      <c r="S136" s="190"/>
      <c r="T136" s="195"/>
      <c r="U136" s="190"/>
      <c r="V136" s="191"/>
      <c r="W136" s="192"/>
      <c r="X136" s="193"/>
      <c r="AA136" s="189"/>
      <c r="AB136" s="187"/>
      <c r="AC136" s="187"/>
      <c r="AD136" s="187"/>
      <c r="AE136" s="187"/>
      <c r="AF136" s="190"/>
      <c r="AG136" s="195"/>
      <c r="AH136" s="190"/>
      <c r="AI136" s="191"/>
      <c r="AJ136" s="192"/>
      <c r="AK136" s="193"/>
    </row>
    <row r="137" spans="1:37" ht="13.5">
      <c r="A137" s="189"/>
      <c r="B137" s="187"/>
      <c r="C137" s="187" t="s">
        <v>207</v>
      </c>
      <c r="D137" s="187"/>
      <c r="E137" s="187"/>
      <c r="F137" s="190">
        <v>208.4</v>
      </c>
      <c r="G137" s="190">
        <v>208.7</v>
      </c>
      <c r="H137" s="190">
        <v>255.4</v>
      </c>
      <c r="I137" s="191">
        <v>-0.1</v>
      </c>
      <c r="J137" s="192">
        <v>-18.399999999999999</v>
      </c>
      <c r="K137" s="193">
        <v>10.6</v>
      </c>
      <c r="N137" s="189"/>
      <c r="O137" s="187"/>
      <c r="P137" s="187"/>
      <c r="Q137" s="187"/>
      <c r="R137" s="187"/>
      <c r="S137" s="190"/>
      <c r="T137" s="190"/>
      <c r="U137" s="190"/>
      <c r="V137" s="191"/>
      <c r="W137" s="192"/>
      <c r="X137" s="193"/>
      <c r="AA137" s="189"/>
      <c r="AB137" s="187"/>
      <c r="AC137" s="187"/>
      <c r="AD137" s="187"/>
      <c r="AE137" s="187"/>
      <c r="AF137" s="190"/>
      <c r="AG137" s="190"/>
      <c r="AH137" s="190"/>
      <c r="AI137" s="191"/>
      <c r="AJ137" s="192"/>
      <c r="AK137" s="193"/>
    </row>
    <row r="138" spans="1:37" ht="13.5">
      <c r="A138" s="189"/>
      <c r="B138" s="187"/>
      <c r="C138" s="187"/>
      <c r="D138" s="187" t="s">
        <v>197</v>
      </c>
      <c r="E138" s="187"/>
      <c r="F138" s="170"/>
      <c r="G138" s="171"/>
      <c r="H138" s="170"/>
      <c r="I138" s="191"/>
      <c r="J138" s="192"/>
      <c r="K138" s="194"/>
      <c r="N138" s="189"/>
      <c r="O138" s="187"/>
      <c r="P138" s="187"/>
      <c r="Q138" s="187"/>
      <c r="R138" s="187"/>
      <c r="S138" s="170"/>
      <c r="T138" s="171"/>
      <c r="U138" s="170"/>
      <c r="V138" s="191"/>
      <c r="W138" s="192"/>
      <c r="X138" s="194"/>
      <c r="AA138" s="189"/>
      <c r="AB138" s="187"/>
      <c r="AC138" s="187"/>
      <c r="AD138" s="187"/>
      <c r="AE138" s="187"/>
      <c r="AF138" s="170"/>
      <c r="AG138" s="171"/>
      <c r="AH138" s="170"/>
      <c r="AI138" s="191"/>
      <c r="AJ138" s="192"/>
      <c r="AK138" s="194"/>
    </row>
    <row r="139" spans="1:37" ht="13.5">
      <c r="A139" s="189"/>
      <c r="B139" s="187"/>
      <c r="C139" s="187"/>
      <c r="D139" s="187"/>
      <c r="E139" s="187" t="s">
        <v>208</v>
      </c>
      <c r="F139" s="190">
        <v>167.9</v>
      </c>
      <c r="G139" s="190">
        <v>167.6</v>
      </c>
      <c r="H139" s="190">
        <v>171.3</v>
      </c>
      <c r="I139" s="191">
        <v>0.2</v>
      </c>
      <c r="J139" s="192">
        <v>-2</v>
      </c>
      <c r="K139" s="193">
        <v>-0.4</v>
      </c>
      <c r="N139" s="189"/>
      <c r="O139" s="187"/>
      <c r="P139" s="187"/>
      <c r="Q139" s="187"/>
      <c r="R139" s="187"/>
      <c r="S139" s="190"/>
      <c r="T139" s="190"/>
      <c r="U139" s="190"/>
      <c r="V139" s="191"/>
      <c r="W139" s="192"/>
      <c r="X139" s="193"/>
      <c r="AA139" s="189"/>
      <c r="AB139" s="187"/>
      <c r="AC139" s="187"/>
      <c r="AD139" s="187"/>
      <c r="AE139" s="187"/>
      <c r="AF139" s="190"/>
      <c r="AG139" s="190"/>
      <c r="AH139" s="190"/>
      <c r="AI139" s="191"/>
      <c r="AJ139" s="192"/>
      <c r="AK139" s="193"/>
    </row>
    <row r="140" spans="1:37" ht="13.5">
      <c r="A140" s="189"/>
      <c r="B140" s="187"/>
      <c r="C140" s="187"/>
      <c r="D140" s="187"/>
      <c r="E140" s="187" t="s">
        <v>209</v>
      </c>
      <c r="F140" s="190">
        <v>145.19999999999999</v>
      </c>
      <c r="G140" s="190">
        <v>161.5</v>
      </c>
      <c r="H140" s="190">
        <v>209.4</v>
      </c>
      <c r="I140" s="191">
        <v>-10.1</v>
      </c>
      <c r="J140" s="192">
        <v>-30.7</v>
      </c>
      <c r="K140" s="193">
        <v>-25.4</v>
      </c>
      <c r="N140" s="189"/>
      <c r="O140" s="187"/>
      <c r="P140" s="187"/>
      <c r="Q140" s="187"/>
      <c r="R140" s="187"/>
      <c r="S140" s="190"/>
      <c r="T140" s="190"/>
      <c r="U140" s="190"/>
      <c r="V140" s="191"/>
      <c r="W140" s="192"/>
      <c r="X140" s="193"/>
      <c r="AA140" s="189"/>
      <c r="AB140" s="187"/>
      <c r="AC140" s="187"/>
      <c r="AD140" s="187"/>
      <c r="AE140" s="187"/>
      <c r="AF140" s="190"/>
      <c r="AG140" s="190"/>
      <c r="AH140" s="190"/>
      <c r="AI140" s="191"/>
      <c r="AJ140" s="192"/>
      <c r="AK140" s="193"/>
    </row>
    <row r="141" spans="1:37" ht="13.5">
      <c r="A141" s="189"/>
      <c r="B141" s="187"/>
      <c r="C141" s="187"/>
      <c r="D141" s="187"/>
      <c r="E141" s="187" t="s">
        <v>210</v>
      </c>
      <c r="F141" s="190">
        <v>327.2</v>
      </c>
      <c r="G141" s="190">
        <v>313.89999999999998</v>
      </c>
      <c r="H141" s="190">
        <v>423.8</v>
      </c>
      <c r="I141" s="191">
        <v>4.2</v>
      </c>
      <c r="J141" s="192">
        <v>-22.8</v>
      </c>
      <c r="K141" s="193">
        <v>47.6</v>
      </c>
      <c r="N141" s="189"/>
      <c r="O141" s="187"/>
      <c r="P141" s="187"/>
      <c r="Q141" s="187"/>
      <c r="R141" s="187"/>
      <c r="S141" s="190"/>
      <c r="T141" s="190"/>
      <c r="U141" s="190"/>
      <c r="V141" s="191"/>
      <c r="W141" s="192"/>
      <c r="X141" s="193"/>
      <c r="AA141" s="189"/>
      <c r="AB141" s="187"/>
      <c r="AC141" s="187"/>
      <c r="AD141" s="187"/>
      <c r="AE141" s="187"/>
      <c r="AF141" s="190"/>
      <c r="AG141" s="190"/>
      <c r="AH141" s="190"/>
      <c r="AI141" s="191"/>
      <c r="AJ141" s="192"/>
      <c r="AK141" s="193"/>
    </row>
    <row r="142" spans="1:37" ht="13.5">
      <c r="A142" s="189"/>
      <c r="B142" s="187"/>
      <c r="C142" s="187"/>
      <c r="D142" s="187"/>
      <c r="E142" s="187"/>
      <c r="F142" s="190"/>
      <c r="G142" s="195"/>
      <c r="H142" s="190"/>
      <c r="I142" s="177"/>
      <c r="J142" s="178"/>
      <c r="K142" s="179"/>
      <c r="N142" s="189"/>
      <c r="O142" s="187"/>
      <c r="P142" s="187"/>
      <c r="Q142" s="187"/>
      <c r="R142" s="187"/>
      <c r="S142" s="190"/>
      <c r="T142" s="195"/>
      <c r="U142" s="190"/>
      <c r="V142" s="177"/>
      <c r="W142" s="178"/>
      <c r="X142" s="179"/>
      <c r="AA142" s="189"/>
      <c r="AB142" s="187"/>
      <c r="AC142" s="187"/>
      <c r="AD142" s="187"/>
      <c r="AE142" s="187"/>
      <c r="AF142" s="190"/>
      <c r="AG142" s="195"/>
      <c r="AH142" s="190"/>
      <c r="AI142" s="177"/>
      <c r="AJ142" s="178"/>
      <c r="AK142" s="179"/>
    </row>
    <row r="143" spans="1:37" ht="13.5">
      <c r="A143" s="186" t="s">
        <v>211</v>
      </c>
      <c r="B143" s="187"/>
      <c r="C143" s="187"/>
      <c r="D143" s="187"/>
      <c r="E143" s="187"/>
      <c r="F143" s="170"/>
      <c r="G143" s="171"/>
      <c r="H143" s="170"/>
      <c r="I143" s="177"/>
      <c r="J143" s="178"/>
      <c r="K143" s="180"/>
      <c r="N143" s="186"/>
      <c r="O143" s="187"/>
      <c r="P143" s="187"/>
      <c r="Q143" s="187"/>
      <c r="R143" s="187"/>
      <c r="S143" s="170"/>
      <c r="T143" s="171"/>
      <c r="U143" s="170"/>
      <c r="V143" s="177"/>
      <c r="W143" s="178"/>
      <c r="X143" s="180"/>
      <c r="AA143" s="186"/>
      <c r="AB143" s="187"/>
      <c r="AC143" s="187"/>
      <c r="AD143" s="187"/>
      <c r="AE143" s="187"/>
      <c r="AF143" s="170"/>
      <c r="AG143" s="171"/>
      <c r="AH143" s="170"/>
      <c r="AI143" s="177"/>
      <c r="AJ143" s="178"/>
      <c r="AK143" s="180"/>
    </row>
    <row r="144" spans="1:37" ht="13.5">
      <c r="A144" s="189" t="s">
        <v>8</v>
      </c>
      <c r="B144" s="187"/>
      <c r="C144" s="187"/>
      <c r="D144" s="187"/>
      <c r="E144" s="187"/>
      <c r="F144" s="176">
        <v>7906</v>
      </c>
      <c r="G144" s="176">
        <v>7870</v>
      </c>
      <c r="H144" s="176">
        <v>7635</v>
      </c>
      <c r="I144" s="191">
        <v>0.5</v>
      </c>
      <c r="J144" s="192">
        <v>3.5</v>
      </c>
      <c r="K144" s="193">
        <v>1.5</v>
      </c>
      <c r="N144" s="189"/>
      <c r="O144" s="187"/>
      <c r="P144" s="187"/>
      <c r="Q144" s="187"/>
      <c r="R144" s="187"/>
      <c r="S144" s="176"/>
      <c r="T144" s="176"/>
      <c r="U144" s="176"/>
      <c r="V144" s="191"/>
      <c r="W144" s="192"/>
      <c r="X144" s="193"/>
      <c r="AA144" s="189"/>
      <c r="AB144" s="187"/>
      <c r="AC144" s="187"/>
      <c r="AD144" s="187"/>
      <c r="AE144" s="187"/>
      <c r="AF144" s="176"/>
      <c r="AG144" s="176"/>
      <c r="AH144" s="176"/>
      <c r="AI144" s="191"/>
      <c r="AJ144" s="192"/>
      <c r="AK144" s="193"/>
    </row>
    <row r="145" spans="1:37" ht="13.5">
      <c r="A145" s="189"/>
      <c r="B145" s="187" t="s">
        <v>197</v>
      </c>
      <c r="C145" s="187"/>
      <c r="D145" s="187"/>
      <c r="E145" s="187"/>
      <c r="F145" s="170"/>
      <c r="G145" s="171"/>
      <c r="H145" s="170"/>
      <c r="I145" s="191"/>
      <c r="J145" s="192"/>
      <c r="K145" s="194"/>
      <c r="N145" s="189"/>
      <c r="O145" s="187"/>
      <c r="P145" s="187"/>
      <c r="Q145" s="187"/>
      <c r="R145" s="187"/>
      <c r="S145" s="170"/>
      <c r="T145" s="171"/>
      <c r="U145" s="170"/>
      <c r="V145" s="191"/>
      <c r="W145" s="192"/>
      <c r="X145" s="194"/>
      <c r="AA145" s="189"/>
      <c r="AB145" s="187"/>
      <c r="AC145" s="187"/>
      <c r="AD145" s="187"/>
      <c r="AE145" s="187"/>
      <c r="AF145" s="170"/>
      <c r="AG145" s="171"/>
      <c r="AH145" s="170"/>
      <c r="AI145" s="191"/>
      <c r="AJ145" s="192"/>
      <c r="AK145" s="194"/>
    </row>
    <row r="146" spans="1:37" ht="13.5">
      <c r="A146" s="189"/>
      <c r="B146" s="187"/>
      <c r="C146" s="187" t="s">
        <v>204</v>
      </c>
      <c r="D146" s="187"/>
      <c r="E146" s="187"/>
      <c r="F146" s="176">
        <v>4069</v>
      </c>
      <c r="G146" s="176">
        <v>4086</v>
      </c>
      <c r="H146" s="176">
        <v>4008</v>
      </c>
      <c r="I146" s="191">
        <v>-0.4</v>
      </c>
      <c r="J146" s="192">
        <v>1.5</v>
      </c>
      <c r="K146" s="193">
        <v>-0.3</v>
      </c>
      <c r="N146" s="189"/>
      <c r="O146" s="187"/>
      <c r="P146" s="187"/>
      <c r="Q146" s="187"/>
      <c r="R146" s="187"/>
      <c r="S146" s="176"/>
      <c r="T146" s="176"/>
      <c r="U146" s="176"/>
      <c r="V146" s="191"/>
      <c r="W146" s="192"/>
      <c r="X146" s="193"/>
      <c r="AA146" s="189"/>
      <c r="AB146" s="187"/>
      <c r="AC146" s="187"/>
      <c r="AD146" s="187"/>
      <c r="AE146" s="187"/>
      <c r="AF146" s="176"/>
      <c r="AG146" s="176"/>
      <c r="AH146" s="176"/>
      <c r="AI146" s="191"/>
      <c r="AJ146" s="192"/>
      <c r="AK146" s="193"/>
    </row>
    <row r="147" spans="1:37" ht="13.5">
      <c r="A147" s="189"/>
      <c r="B147" s="187"/>
      <c r="C147" s="187" t="s">
        <v>207</v>
      </c>
      <c r="D147" s="187"/>
      <c r="E147" s="187"/>
      <c r="F147" s="176">
        <v>3837</v>
      </c>
      <c r="G147" s="176">
        <v>3784</v>
      </c>
      <c r="H147" s="176">
        <v>3627</v>
      </c>
      <c r="I147" s="191">
        <v>1.4</v>
      </c>
      <c r="J147" s="192">
        <v>5.8</v>
      </c>
      <c r="K147" s="193">
        <v>3.7</v>
      </c>
      <c r="N147" s="189"/>
      <c r="O147" s="187"/>
      <c r="P147" s="187"/>
      <c r="Q147" s="187"/>
      <c r="R147" s="187"/>
      <c r="S147" s="176"/>
      <c r="T147" s="176"/>
      <c r="U147" s="176"/>
      <c r="V147" s="191"/>
      <c r="W147" s="192"/>
      <c r="X147" s="193"/>
      <c r="AA147" s="189"/>
      <c r="AB147" s="187"/>
      <c r="AC147" s="187"/>
      <c r="AD147" s="187"/>
      <c r="AE147" s="187"/>
      <c r="AF147" s="176"/>
      <c r="AG147" s="176"/>
      <c r="AH147" s="176"/>
      <c r="AI147" s="191"/>
      <c r="AJ147" s="192"/>
      <c r="AK147" s="193"/>
    </row>
    <row r="148" spans="1:37" ht="13.5">
      <c r="A148" s="189"/>
      <c r="B148" s="187"/>
      <c r="C148" s="187"/>
      <c r="D148" s="187" t="s">
        <v>212</v>
      </c>
      <c r="E148" s="187"/>
      <c r="F148" s="170"/>
      <c r="G148" s="171"/>
      <c r="H148" s="170"/>
      <c r="I148" s="191"/>
      <c r="J148" s="192"/>
      <c r="K148" s="194"/>
      <c r="N148" s="189"/>
      <c r="O148" s="187"/>
      <c r="P148" s="187"/>
      <c r="Q148" s="187"/>
      <c r="R148" s="187"/>
      <c r="S148" s="170"/>
      <c r="T148" s="171"/>
      <c r="U148" s="170"/>
      <c r="V148" s="191"/>
      <c r="W148" s="192"/>
      <c r="X148" s="194"/>
      <c r="AA148" s="189"/>
      <c r="AB148" s="187"/>
      <c r="AC148" s="187"/>
      <c r="AD148" s="187"/>
      <c r="AE148" s="187"/>
      <c r="AF148" s="170"/>
      <c r="AG148" s="171"/>
      <c r="AH148" s="170"/>
      <c r="AI148" s="191"/>
      <c r="AJ148" s="192"/>
      <c r="AK148" s="194"/>
    </row>
    <row r="149" spans="1:37" ht="13.5">
      <c r="A149" s="189"/>
      <c r="B149" s="196"/>
      <c r="C149" s="196"/>
      <c r="D149" s="196"/>
      <c r="E149" s="196" t="s">
        <v>208</v>
      </c>
      <c r="F149" s="176">
        <v>1397</v>
      </c>
      <c r="G149" s="176">
        <v>1364</v>
      </c>
      <c r="H149" s="176">
        <v>1354</v>
      </c>
      <c r="I149" s="191">
        <v>2.4</v>
      </c>
      <c r="J149" s="192">
        <v>3.2</v>
      </c>
      <c r="K149" s="193">
        <v>-0.3</v>
      </c>
      <c r="N149" s="189"/>
      <c r="O149" s="196"/>
      <c r="P149" s="196"/>
      <c r="Q149" s="196"/>
      <c r="R149" s="196"/>
      <c r="S149" s="176"/>
      <c r="T149" s="176"/>
      <c r="U149" s="176"/>
      <c r="V149" s="191"/>
      <c r="W149" s="192"/>
      <c r="X149" s="193"/>
      <c r="AA149" s="189"/>
      <c r="AB149" s="196"/>
      <c r="AC149" s="196"/>
      <c r="AD149" s="196"/>
      <c r="AE149" s="196"/>
      <c r="AF149" s="176"/>
      <c r="AG149" s="176"/>
      <c r="AH149" s="176"/>
      <c r="AI149" s="191"/>
      <c r="AJ149" s="192"/>
      <c r="AK149" s="193"/>
    </row>
    <row r="150" spans="1:37" ht="13.5">
      <c r="A150" s="189"/>
      <c r="B150" s="196"/>
      <c r="C150" s="196"/>
      <c r="D150" s="196"/>
      <c r="E150" s="196"/>
      <c r="F150" s="176"/>
      <c r="G150" s="197"/>
      <c r="H150" s="176"/>
      <c r="I150" s="191"/>
      <c r="J150" s="192"/>
      <c r="K150" s="193"/>
      <c r="N150" s="189"/>
      <c r="O150" s="196"/>
      <c r="P150" s="196"/>
      <c r="Q150" s="196"/>
      <c r="R150" s="196"/>
      <c r="S150" s="176"/>
      <c r="T150" s="197"/>
      <c r="U150" s="176"/>
      <c r="V150" s="191"/>
      <c r="W150" s="192"/>
      <c r="X150" s="193"/>
      <c r="AA150" s="189"/>
      <c r="AB150" s="196"/>
      <c r="AC150" s="196"/>
      <c r="AD150" s="196"/>
      <c r="AE150" s="196"/>
      <c r="AF150" s="176"/>
      <c r="AG150" s="197"/>
      <c r="AH150" s="176"/>
      <c r="AI150" s="191"/>
      <c r="AJ150" s="192"/>
      <c r="AK150" s="193"/>
    </row>
    <row r="151" spans="1:37" ht="13.5">
      <c r="A151" s="186"/>
      <c r="B151" s="196"/>
      <c r="C151" s="196"/>
      <c r="D151" s="196"/>
      <c r="E151" s="196"/>
      <c r="F151" s="176"/>
      <c r="G151" s="197"/>
      <c r="H151" s="176"/>
      <c r="I151" s="191"/>
      <c r="J151" s="192"/>
      <c r="K151" s="193"/>
      <c r="N151" s="186"/>
      <c r="O151" s="196"/>
      <c r="P151" s="196"/>
      <c r="Q151" s="196"/>
      <c r="R151" s="196"/>
      <c r="S151" s="176"/>
      <c r="T151" s="197"/>
      <c r="U151" s="176"/>
      <c r="V151" s="191"/>
      <c r="W151" s="192"/>
      <c r="X151" s="193"/>
      <c r="AA151" s="186"/>
      <c r="AB151" s="196"/>
      <c r="AC151" s="196"/>
      <c r="AD151" s="196"/>
      <c r="AE151" s="196"/>
      <c r="AF151" s="176"/>
      <c r="AG151" s="197"/>
      <c r="AH151" s="176"/>
      <c r="AI151" s="191"/>
      <c r="AJ151" s="192"/>
      <c r="AK151" s="193"/>
    </row>
    <row r="152" spans="1:37" ht="13.5">
      <c r="A152" s="186" t="s">
        <v>213</v>
      </c>
      <c r="B152" s="196"/>
      <c r="C152" s="196"/>
      <c r="D152" s="196"/>
      <c r="E152" s="196"/>
      <c r="F152" s="176">
        <v>70974</v>
      </c>
      <c r="G152" s="176">
        <v>71022</v>
      </c>
      <c r="H152" s="176">
        <v>68750</v>
      </c>
      <c r="I152" s="30">
        <v>-0.1</v>
      </c>
      <c r="J152" s="192">
        <v>3.2</v>
      </c>
      <c r="K152" s="193">
        <v>2.9</v>
      </c>
      <c r="N152" s="186"/>
      <c r="O152" s="196"/>
      <c r="P152" s="196"/>
      <c r="Q152" s="196"/>
      <c r="R152" s="196"/>
      <c r="S152" s="176"/>
      <c r="T152" s="176"/>
      <c r="U152" s="176"/>
      <c r="V152" s="30"/>
      <c r="W152" s="192"/>
      <c r="X152" s="193"/>
      <c r="AA152" s="186"/>
      <c r="AB152" s="196"/>
      <c r="AC152" s="196"/>
      <c r="AD152" s="196"/>
      <c r="AE152" s="196"/>
      <c r="AF152" s="176"/>
      <c r="AG152" s="176"/>
      <c r="AH152" s="176"/>
      <c r="AI152" s="30"/>
      <c r="AJ152" s="192"/>
      <c r="AK152" s="193"/>
    </row>
    <row r="153" spans="1:37" ht="13">
      <c r="A153" s="198" t="s">
        <v>214</v>
      </c>
      <c r="B153" s="199"/>
      <c r="C153" s="199"/>
      <c r="D153" s="199"/>
      <c r="E153" s="199"/>
      <c r="F153" s="200">
        <v>1494426</v>
      </c>
      <c r="G153" s="200">
        <v>1430079</v>
      </c>
      <c r="H153" s="200">
        <v>1453885</v>
      </c>
      <c r="I153" s="201">
        <v>4.5</v>
      </c>
      <c r="J153" s="202">
        <v>2.8</v>
      </c>
      <c r="K153" s="203">
        <v>7.2</v>
      </c>
      <c r="N153" s="198"/>
      <c r="O153" s="199"/>
      <c r="P153" s="199"/>
      <c r="Q153" s="199"/>
      <c r="R153" s="199"/>
      <c r="S153" s="200"/>
      <c r="T153" s="200"/>
      <c r="U153" s="200"/>
      <c r="V153" s="201"/>
      <c r="W153" s="202"/>
      <c r="X153" s="203"/>
      <c r="AA153" s="198"/>
      <c r="AB153" s="199"/>
      <c r="AC153" s="199"/>
      <c r="AD153" s="199"/>
      <c r="AE153" s="199"/>
      <c r="AF153" s="200"/>
      <c r="AG153" s="200"/>
      <c r="AH153" s="200"/>
      <c r="AI153" s="201"/>
      <c r="AJ153" s="202"/>
      <c r="AK153" s="203"/>
    </row>
    <row r="154" spans="1:37">
      <c r="A154" s="204"/>
      <c r="B154" s="205"/>
      <c r="C154" s="206"/>
      <c r="D154" s="206"/>
      <c r="E154" s="206"/>
      <c r="F154" s="206"/>
      <c r="G154" s="206"/>
      <c r="H154" s="206"/>
      <c r="I154" s="206"/>
      <c r="J154" s="206"/>
      <c r="K154" s="207"/>
      <c r="N154" s="204"/>
      <c r="O154" s="205"/>
      <c r="P154" s="206"/>
      <c r="Q154" s="206"/>
      <c r="R154" s="206"/>
      <c r="S154" s="206"/>
      <c r="T154" s="206"/>
      <c r="U154" s="206"/>
      <c r="V154" s="206"/>
      <c r="W154" s="206"/>
      <c r="X154" s="207"/>
      <c r="AA154" s="204"/>
      <c r="AB154" s="205"/>
      <c r="AC154" s="206"/>
      <c r="AD154" s="206"/>
      <c r="AE154" s="206"/>
      <c r="AF154" s="206"/>
      <c r="AG154" s="206"/>
      <c r="AH154" s="206"/>
      <c r="AI154" s="206"/>
      <c r="AJ154" s="206"/>
      <c r="AK154" s="207"/>
    </row>
    <row r="155" spans="1:37">
      <c r="A155" s="208" t="s">
        <v>215</v>
      </c>
      <c r="B155" s="209"/>
      <c r="C155" s="209"/>
      <c r="D155" s="209"/>
      <c r="E155" s="209"/>
      <c r="F155" s="209"/>
      <c r="G155" s="209"/>
      <c r="H155" s="209"/>
      <c r="I155" s="209"/>
      <c r="J155" s="209"/>
      <c r="K155" s="210"/>
      <c r="N155" s="208"/>
      <c r="O155" s="209"/>
      <c r="P155" s="209"/>
      <c r="Q155" s="209"/>
      <c r="R155" s="209"/>
      <c r="S155" s="209"/>
      <c r="T155" s="209"/>
      <c r="U155" s="209"/>
      <c r="V155" s="209"/>
      <c r="W155" s="209"/>
      <c r="X155" s="210"/>
      <c r="AA155" s="208"/>
      <c r="AB155" s="209"/>
      <c r="AC155" s="209"/>
      <c r="AD155" s="209"/>
      <c r="AE155" s="209"/>
      <c r="AF155" s="209"/>
      <c r="AG155" s="209"/>
      <c r="AH155" s="209"/>
      <c r="AI155" s="209"/>
      <c r="AJ155" s="209"/>
      <c r="AK155" s="210"/>
    </row>
    <row r="156" spans="1:37">
      <c r="A156" s="208" t="s">
        <v>216</v>
      </c>
      <c r="B156" s="209"/>
      <c r="C156" s="209"/>
      <c r="D156" s="209"/>
      <c r="E156" s="209"/>
      <c r="F156" s="209"/>
      <c r="G156" s="209"/>
      <c r="H156" s="209"/>
      <c r="I156" s="209"/>
      <c r="J156" s="209"/>
      <c r="K156" s="210"/>
      <c r="N156" s="208"/>
      <c r="O156" s="209"/>
      <c r="P156" s="209"/>
      <c r="Q156" s="209"/>
      <c r="R156" s="209"/>
      <c r="S156" s="209"/>
      <c r="T156" s="209"/>
      <c r="U156" s="209"/>
      <c r="V156" s="209"/>
      <c r="W156" s="209"/>
      <c r="X156" s="210"/>
      <c r="AA156" s="208"/>
      <c r="AB156" s="209"/>
      <c r="AC156" s="209"/>
      <c r="AD156" s="209"/>
      <c r="AE156" s="209"/>
      <c r="AF156" s="209"/>
      <c r="AG156" s="209"/>
      <c r="AH156" s="209"/>
      <c r="AI156" s="209"/>
      <c r="AJ156" s="209"/>
      <c r="AK156" s="210"/>
    </row>
    <row r="157" spans="1:37">
      <c r="A157" s="211"/>
      <c r="B157" s="209"/>
      <c r="C157" s="212"/>
      <c r="D157" s="212"/>
      <c r="E157" s="212"/>
      <c r="F157" s="212"/>
      <c r="G157" s="212"/>
      <c r="H157" s="212"/>
      <c r="I157" s="212"/>
      <c r="J157" s="209"/>
      <c r="K157" s="210"/>
      <c r="N157" s="211"/>
      <c r="O157" s="209"/>
      <c r="P157" s="212"/>
      <c r="Q157" s="212"/>
      <c r="R157" s="212"/>
      <c r="S157" s="212"/>
      <c r="T157" s="212"/>
      <c r="U157" s="212"/>
      <c r="V157" s="212"/>
      <c r="W157" s="209"/>
      <c r="X157" s="210"/>
      <c r="AA157" s="211"/>
      <c r="AB157" s="209"/>
      <c r="AC157" s="212"/>
      <c r="AD157" s="212"/>
      <c r="AE157" s="212"/>
      <c r="AF157" s="212"/>
      <c r="AG157" s="212"/>
      <c r="AH157" s="212"/>
      <c r="AI157" s="212"/>
      <c r="AJ157" s="209"/>
      <c r="AK157" s="210"/>
    </row>
    <row r="158" spans="1:37" ht="13">
      <c r="A158" s="213" t="s">
        <v>217</v>
      </c>
      <c r="B158" s="214"/>
      <c r="C158" s="214"/>
      <c r="D158" s="214"/>
      <c r="E158" s="214"/>
      <c r="F158" s="214"/>
      <c r="G158" s="214"/>
      <c r="H158" s="214"/>
      <c r="I158" s="214"/>
      <c r="J158" s="215"/>
      <c r="K158" s="216"/>
      <c r="N158" s="213"/>
      <c r="O158" s="214"/>
      <c r="P158" s="214"/>
      <c r="Q158" s="214"/>
      <c r="R158" s="214"/>
      <c r="S158" s="214"/>
      <c r="T158" s="214"/>
      <c r="U158" s="214"/>
      <c r="V158" s="214"/>
      <c r="W158" s="215"/>
      <c r="X158" s="216"/>
      <c r="AA158" s="213"/>
      <c r="AB158" s="214"/>
      <c r="AC158" s="214"/>
      <c r="AD158" s="214"/>
      <c r="AE158" s="214"/>
      <c r="AF158" s="214"/>
      <c r="AG158" s="214"/>
      <c r="AH158" s="214"/>
      <c r="AI158" s="214"/>
      <c r="AJ158" s="215"/>
      <c r="AK158" s="216"/>
    </row>
    <row r="159" spans="1:37">
      <c r="A159" s="217" t="s">
        <v>218</v>
      </c>
      <c r="B159" s="883"/>
      <c r="C159" s="883"/>
      <c r="D159" s="883"/>
      <c r="E159" s="883"/>
      <c r="F159" s="883"/>
      <c r="G159" s="883"/>
      <c r="H159" s="883"/>
      <c r="I159" s="883"/>
      <c r="J159" s="883"/>
      <c r="K159" s="883"/>
      <c r="N159" s="217"/>
      <c r="AA159" s="217"/>
    </row>
    <row r="162" spans="1:37" ht="20.5">
      <c r="A162" s="537"/>
      <c r="B162" s="538"/>
      <c r="C162" s="538"/>
      <c r="D162" s="538"/>
      <c r="E162" s="538"/>
      <c r="F162" s="538"/>
      <c r="G162" s="538"/>
      <c r="H162" s="538"/>
      <c r="I162" s="538"/>
      <c r="J162" s="538"/>
      <c r="K162" s="539"/>
      <c r="N162" s="138"/>
      <c r="O162" s="139"/>
      <c r="P162" s="139"/>
      <c r="Q162" s="139"/>
      <c r="R162" s="139"/>
      <c r="S162" s="139"/>
      <c r="T162" s="139"/>
      <c r="U162" s="139"/>
      <c r="V162" s="139"/>
      <c r="W162" s="139"/>
      <c r="X162" s="140"/>
      <c r="AA162" s="138"/>
      <c r="AB162" s="139"/>
      <c r="AC162" s="139"/>
      <c r="AD162" s="139"/>
      <c r="AE162" s="139"/>
      <c r="AF162" s="139"/>
      <c r="AG162" s="139"/>
      <c r="AH162" s="139"/>
      <c r="AI162" s="139"/>
      <c r="AJ162" s="139"/>
      <c r="AK162" s="140"/>
    </row>
    <row r="163" spans="1:37" ht="15.5">
      <c r="A163" s="540"/>
      <c r="B163" s="541"/>
      <c r="C163" s="541"/>
      <c r="D163" s="541"/>
      <c r="E163" s="541"/>
      <c r="F163" s="541"/>
      <c r="G163" s="541"/>
      <c r="H163" s="541"/>
      <c r="I163" s="541"/>
      <c r="J163" s="541"/>
      <c r="K163" s="542"/>
      <c r="N163" s="141"/>
      <c r="O163" s="142"/>
      <c r="P163" s="142"/>
      <c r="Q163" s="142"/>
      <c r="R163" s="142"/>
      <c r="S163" s="142"/>
      <c r="T163" s="142"/>
      <c r="U163" s="142"/>
      <c r="V163" s="142"/>
      <c r="W163" s="142"/>
      <c r="X163" s="143"/>
      <c r="AA163" s="141"/>
      <c r="AB163" s="142"/>
      <c r="AC163" s="142"/>
      <c r="AD163" s="142"/>
      <c r="AE163" s="142"/>
      <c r="AF163" s="142"/>
      <c r="AG163" s="142"/>
      <c r="AH163" s="142"/>
      <c r="AI163" s="142"/>
      <c r="AJ163" s="142"/>
      <c r="AK163" s="143"/>
    </row>
    <row r="164" spans="1:37" ht="13.5">
      <c r="A164" s="472"/>
      <c r="B164" s="473"/>
      <c r="C164" s="473"/>
      <c r="D164" s="473"/>
      <c r="E164" s="474"/>
      <c r="F164" s="474"/>
      <c r="G164" s="474"/>
      <c r="H164" s="474"/>
      <c r="I164" s="475"/>
      <c r="J164" s="475"/>
      <c r="K164" s="476"/>
      <c r="N164" s="144"/>
      <c r="O164" s="145"/>
      <c r="P164" s="145"/>
      <c r="Q164" s="145"/>
      <c r="R164" s="146"/>
      <c r="S164" s="146"/>
      <c r="T164" s="146"/>
      <c r="U164" s="146"/>
      <c r="V164" s="147"/>
      <c r="W164" s="147"/>
      <c r="X164" s="148"/>
      <c r="AA164" s="144"/>
      <c r="AB164" s="145"/>
      <c r="AC164" s="145"/>
      <c r="AD164" s="145"/>
      <c r="AE164" s="146"/>
      <c r="AF164" s="146"/>
      <c r="AG164" s="146"/>
      <c r="AH164" s="146"/>
      <c r="AI164" s="147"/>
      <c r="AJ164" s="147"/>
      <c r="AK164" s="148"/>
    </row>
    <row r="165" spans="1:37" ht="13.5">
      <c r="A165" s="472"/>
      <c r="B165" s="473"/>
      <c r="C165" s="473"/>
      <c r="D165" s="473"/>
      <c r="E165" s="474"/>
      <c r="F165" s="477"/>
      <c r="G165" s="477"/>
      <c r="H165" s="478"/>
      <c r="I165" s="479"/>
      <c r="J165" s="480"/>
      <c r="K165" s="477"/>
      <c r="N165" s="144"/>
      <c r="O165" s="145"/>
      <c r="P165" s="145"/>
      <c r="Q165" s="145"/>
      <c r="R165" s="146"/>
      <c r="S165" s="149"/>
      <c r="T165" s="149"/>
      <c r="U165" s="150"/>
      <c r="V165" s="151"/>
      <c r="W165" s="152"/>
      <c r="X165" s="149"/>
      <c r="AA165" s="144"/>
      <c r="AB165" s="145"/>
      <c r="AC165" s="145"/>
      <c r="AD165" s="145"/>
      <c r="AE165" s="146"/>
      <c r="AF165" s="149"/>
      <c r="AG165" s="149"/>
      <c r="AH165" s="150"/>
      <c r="AI165" s="151"/>
      <c r="AJ165" s="152"/>
      <c r="AK165" s="149"/>
    </row>
    <row r="166" spans="1:37" ht="13.5">
      <c r="A166" s="481"/>
      <c r="B166" s="482"/>
      <c r="C166" s="482"/>
      <c r="D166" s="482"/>
      <c r="E166" s="483"/>
      <c r="F166" s="477"/>
      <c r="G166" s="477"/>
      <c r="H166" s="478"/>
      <c r="I166" s="484"/>
      <c r="J166" s="476"/>
      <c r="K166" s="477"/>
      <c r="N166" s="153"/>
      <c r="O166" s="154"/>
      <c r="P166" s="154"/>
      <c r="Q166" s="154"/>
      <c r="R166" s="155"/>
      <c r="S166" s="149"/>
      <c r="T166" s="149"/>
      <c r="U166" s="150"/>
      <c r="V166" s="156"/>
      <c r="W166" s="148"/>
      <c r="X166" s="149"/>
      <c r="AA166" s="153"/>
      <c r="AB166" s="154"/>
      <c r="AC166" s="154"/>
      <c r="AD166" s="154"/>
      <c r="AE166" s="155"/>
      <c r="AF166" s="149"/>
      <c r="AG166" s="149"/>
      <c r="AH166" s="150"/>
      <c r="AI166" s="156"/>
      <c r="AJ166" s="148"/>
      <c r="AK166" s="149"/>
    </row>
    <row r="167" spans="1:37" ht="13.5">
      <c r="A167" s="472"/>
      <c r="B167" s="473"/>
      <c r="C167" s="473"/>
      <c r="D167" s="473"/>
      <c r="E167" s="485"/>
      <c r="F167" s="477"/>
      <c r="G167" s="477"/>
      <c r="H167" s="477"/>
      <c r="I167" s="474"/>
      <c r="J167" s="473"/>
      <c r="K167" s="486"/>
      <c r="N167" s="144"/>
      <c r="O167" s="145"/>
      <c r="P167" s="145"/>
      <c r="Q167" s="145"/>
      <c r="R167" s="157"/>
      <c r="S167" s="149"/>
      <c r="T167" s="149"/>
      <c r="U167" s="149"/>
      <c r="V167" s="146"/>
      <c r="W167" s="145"/>
      <c r="X167" s="158"/>
      <c r="AA167" s="144"/>
      <c r="AB167" s="145"/>
      <c r="AC167" s="145"/>
      <c r="AD167" s="145"/>
      <c r="AE167" s="157"/>
      <c r="AF167" s="149"/>
      <c r="AG167" s="149"/>
      <c r="AH167" s="149"/>
      <c r="AI167" s="146"/>
      <c r="AJ167" s="145"/>
      <c r="AK167" s="158"/>
    </row>
    <row r="168" spans="1:37" ht="13.5">
      <c r="A168" s="472"/>
      <c r="B168" s="473"/>
      <c r="C168" s="473"/>
      <c r="D168" s="473"/>
      <c r="E168" s="485"/>
      <c r="F168" s="477"/>
      <c r="G168" s="477"/>
      <c r="H168" s="477"/>
      <c r="I168" s="477"/>
      <c r="J168" s="477"/>
      <c r="K168" s="486"/>
      <c r="N168" s="144"/>
      <c r="O168" s="145"/>
      <c r="P168" s="145"/>
      <c r="Q168" s="145"/>
      <c r="R168" s="157"/>
      <c r="S168" s="149"/>
      <c r="T168" s="149"/>
      <c r="U168" s="149"/>
      <c r="V168" s="149"/>
      <c r="W168" s="149"/>
      <c r="X168" s="158"/>
      <c r="AA168" s="144"/>
      <c r="AB168" s="145"/>
      <c r="AC168" s="145"/>
      <c r="AD168" s="145"/>
      <c r="AE168" s="157"/>
      <c r="AF168" s="149"/>
      <c r="AG168" s="149"/>
      <c r="AH168" s="149"/>
      <c r="AI168" s="149"/>
      <c r="AJ168" s="149"/>
      <c r="AK168" s="158"/>
    </row>
    <row r="169" spans="1:37" ht="13.5">
      <c r="A169" s="487"/>
      <c r="B169" s="488"/>
      <c r="C169" s="488"/>
      <c r="D169" s="488"/>
      <c r="E169" s="476"/>
      <c r="F169" s="489"/>
      <c r="G169" s="489"/>
      <c r="H169" s="489"/>
      <c r="I169" s="490"/>
      <c r="J169" s="490"/>
      <c r="K169" s="491"/>
      <c r="N169" s="159"/>
      <c r="O169" s="160"/>
      <c r="P169" s="160"/>
      <c r="Q169" s="160"/>
      <c r="R169" s="148"/>
      <c r="S169" s="161"/>
      <c r="T169" s="161"/>
      <c r="U169" s="161"/>
      <c r="V169" s="162"/>
      <c r="W169" s="162"/>
      <c r="X169" s="163"/>
      <c r="AA169" s="159"/>
      <c r="AB169" s="160"/>
      <c r="AC169" s="160"/>
      <c r="AD169" s="160"/>
      <c r="AE169" s="148"/>
      <c r="AF169" s="161"/>
      <c r="AG169" s="161"/>
      <c r="AH169" s="161"/>
      <c r="AI169" s="162"/>
      <c r="AJ169" s="162"/>
      <c r="AK169" s="163"/>
    </row>
    <row r="170" spans="1:37" ht="13">
      <c r="A170" s="543"/>
      <c r="B170" s="544"/>
      <c r="C170" s="544"/>
      <c r="D170" s="544"/>
      <c r="E170" s="544"/>
      <c r="F170" s="544"/>
      <c r="G170" s="544"/>
      <c r="H170" s="544"/>
      <c r="I170" s="544"/>
      <c r="J170" s="544"/>
      <c r="K170" s="545"/>
      <c r="N170" s="164"/>
      <c r="O170" s="165"/>
      <c r="P170" s="165"/>
      <c r="Q170" s="165"/>
      <c r="R170" s="165"/>
      <c r="S170" s="165"/>
      <c r="T170" s="165"/>
      <c r="U170" s="165"/>
      <c r="V170" s="165"/>
      <c r="W170" s="165"/>
      <c r="X170" s="166"/>
      <c r="AA170" s="164"/>
      <c r="AB170" s="165"/>
      <c r="AC170" s="165"/>
      <c r="AD170" s="165"/>
      <c r="AE170" s="165"/>
      <c r="AF170" s="165"/>
      <c r="AG170" s="165"/>
      <c r="AH170" s="165"/>
      <c r="AI170" s="165"/>
      <c r="AJ170" s="165"/>
      <c r="AK170" s="166"/>
    </row>
    <row r="171" spans="1:37">
      <c r="A171" s="492"/>
      <c r="B171" s="493"/>
      <c r="C171" s="494"/>
      <c r="D171" s="494"/>
      <c r="E171" s="494"/>
      <c r="F171" s="495"/>
      <c r="G171" s="496"/>
      <c r="H171" s="495"/>
      <c r="I171" s="497"/>
      <c r="J171" s="498"/>
      <c r="K171" s="499"/>
      <c r="N171" s="167"/>
      <c r="O171" s="168"/>
      <c r="P171" s="169"/>
      <c r="Q171" s="169"/>
      <c r="R171" s="169"/>
      <c r="S171" s="170"/>
      <c r="T171" s="171"/>
      <c r="U171" s="170"/>
      <c r="V171" s="172"/>
      <c r="W171" s="173"/>
      <c r="X171" s="174"/>
      <c r="AA171" s="167"/>
      <c r="AB171" s="168"/>
      <c r="AC171" s="169"/>
      <c r="AD171" s="169"/>
      <c r="AE171" s="169"/>
      <c r="AF171" s="170"/>
      <c r="AG171" s="171"/>
      <c r="AH171" s="170"/>
      <c r="AI171" s="172"/>
      <c r="AJ171" s="173"/>
      <c r="AK171" s="174"/>
    </row>
    <row r="172" spans="1:37">
      <c r="A172" s="492"/>
      <c r="B172" s="493"/>
      <c r="C172" s="494"/>
      <c r="D172" s="494"/>
      <c r="E172" s="494"/>
      <c r="F172" s="495"/>
      <c r="G172" s="496"/>
      <c r="H172" s="495"/>
      <c r="I172" s="497"/>
      <c r="J172" s="498"/>
      <c r="K172" s="499"/>
      <c r="N172" s="167"/>
      <c r="O172" s="168"/>
      <c r="P172" s="169"/>
      <c r="Q172" s="169"/>
      <c r="R172" s="169"/>
      <c r="S172" s="170"/>
      <c r="T172" s="171"/>
      <c r="U172" s="170"/>
      <c r="V172" s="172"/>
      <c r="W172" s="173"/>
      <c r="X172" s="174"/>
      <c r="AA172" s="167"/>
      <c r="AB172" s="168"/>
      <c r="AC172" s="169"/>
      <c r="AD172" s="169"/>
      <c r="AE172" s="169"/>
      <c r="AF172" s="170"/>
      <c r="AG172" s="171"/>
      <c r="AH172" s="170"/>
      <c r="AI172" s="172"/>
      <c r="AJ172" s="173"/>
      <c r="AK172" s="174"/>
    </row>
    <row r="173" spans="1:37">
      <c r="A173" s="500"/>
      <c r="B173" s="496"/>
      <c r="C173" s="496"/>
      <c r="D173" s="496"/>
      <c r="E173" s="496"/>
      <c r="F173" s="501"/>
      <c r="G173" s="501"/>
      <c r="H173" s="501"/>
      <c r="I173" s="502"/>
      <c r="J173" s="503"/>
      <c r="K173" s="504"/>
      <c r="N173" s="175"/>
      <c r="O173" s="171"/>
      <c r="P173" s="171"/>
      <c r="Q173" s="171"/>
      <c r="R173" s="171"/>
      <c r="S173" s="176"/>
      <c r="T173" s="176"/>
      <c r="U173" s="176"/>
      <c r="V173" s="177"/>
      <c r="W173" s="178"/>
      <c r="X173" s="179"/>
      <c r="AA173" s="175"/>
      <c r="AB173" s="171"/>
      <c r="AC173" s="171"/>
      <c r="AD173" s="171"/>
      <c r="AE173" s="171"/>
      <c r="AF173" s="176"/>
      <c r="AG173" s="176"/>
      <c r="AH173" s="176"/>
      <c r="AI173" s="177"/>
      <c r="AJ173" s="178"/>
      <c r="AK173" s="179"/>
    </row>
    <row r="174" spans="1:37">
      <c r="A174" s="500"/>
      <c r="B174" s="496"/>
      <c r="C174" s="496"/>
      <c r="D174" s="496"/>
      <c r="E174" s="496"/>
      <c r="F174" s="495"/>
      <c r="G174" s="496"/>
      <c r="H174" s="495"/>
      <c r="I174" s="502"/>
      <c r="J174" s="503"/>
      <c r="K174" s="505"/>
      <c r="N174" s="175"/>
      <c r="O174" s="171"/>
      <c r="P174" s="171"/>
      <c r="Q174" s="171"/>
      <c r="R174" s="171"/>
      <c r="S174" s="170"/>
      <c r="T174" s="171"/>
      <c r="U174" s="170"/>
      <c r="V174" s="177"/>
      <c r="W174" s="178"/>
      <c r="X174" s="180"/>
      <c r="AA174" s="175"/>
      <c r="AB174" s="171"/>
      <c r="AC174" s="171"/>
      <c r="AD174" s="171"/>
      <c r="AE174" s="171"/>
      <c r="AF174" s="170"/>
      <c r="AG174" s="171"/>
      <c r="AH174" s="170"/>
      <c r="AI174" s="177"/>
      <c r="AJ174" s="178"/>
      <c r="AK174" s="180"/>
    </row>
    <row r="175" spans="1:37">
      <c r="A175" s="500"/>
      <c r="B175" s="496"/>
      <c r="C175" s="496"/>
      <c r="D175" s="496"/>
      <c r="E175" s="496"/>
      <c r="F175" s="501"/>
      <c r="G175" s="501"/>
      <c r="H175" s="501"/>
      <c r="I175" s="502"/>
      <c r="J175" s="503"/>
      <c r="K175" s="504"/>
      <c r="N175" s="175"/>
      <c r="O175" s="171"/>
      <c r="P175" s="171"/>
      <c r="Q175" s="171"/>
      <c r="R175" s="171"/>
      <c r="S175" s="176"/>
      <c r="T175" s="176"/>
      <c r="U175" s="176"/>
      <c r="V175" s="177"/>
      <c r="W175" s="178"/>
      <c r="X175" s="179"/>
      <c r="AA175" s="175"/>
      <c r="AB175" s="171"/>
      <c r="AC175" s="171"/>
      <c r="AD175" s="171"/>
      <c r="AE175" s="171"/>
      <c r="AF175" s="176"/>
      <c r="AG175" s="176"/>
      <c r="AH175" s="176"/>
      <c r="AI175" s="177"/>
      <c r="AJ175" s="178"/>
      <c r="AK175" s="179"/>
    </row>
    <row r="176" spans="1:37">
      <c r="A176" s="500"/>
      <c r="B176" s="496"/>
      <c r="C176" s="496"/>
      <c r="D176" s="496"/>
      <c r="E176" s="496"/>
      <c r="F176" s="501"/>
      <c r="G176" s="501"/>
      <c r="H176" s="501"/>
      <c r="I176" s="502"/>
      <c r="J176" s="503"/>
      <c r="K176" s="504"/>
      <c r="N176" s="175"/>
      <c r="O176" s="171"/>
      <c r="P176" s="171"/>
      <c r="Q176" s="171"/>
      <c r="R176" s="171"/>
      <c r="S176" s="176"/>
      <c r="T176" s="176"/>
      <c r="U176" s="176"/>
      <c r="V176" s="177"/>
      <c r="W176" s="178"/>
      <c r="X176" s="179"/>
      <c r="AA176" s="175"/>
      <c r="AB176" s="171"/>
      <c r="AC176" s="171"/>
      <c r="AD176" s="171"/>
      <c r="AE176" s="171"/>
      <c r="AF176" s="176"/>
      <c r="AG176" s="176"/>
      <c r="AH176" s="176"/>
      <c r="AI176" s="177"/>
      <c r="AJ176" s="178"/>
      <c r="AK176" s="179"/>
    </row>
    <row r="177" spans="1:37">
      <c r="A177" s="500"/>
      <c r="B177" s="496"/>
      <c r="C177" s="496"/>
      <c r="D177" s="496"/>
      <c r="E177" s="496"/>
      <c r="F177" s="495"/>
      <c r="G177" s="496"/>
      <c r="H177" s="495"/>
      <c r="I177" s="502"/>
      <c r="J177" s="503"/>
      <c r="K177" s="505"/>
      <c r="N177" s="175"/>
      <c r="O177" s="171"/>
      <c r="P177" s="171"/>
      <c r="Q177" s="171"/>
      <c r="R177" s="171"/>
      <c r="S177" s="170"/>
      <c r="T177" s="171"/>
      <c r="U177" s="170"/>
      <c r="V177" s="177"/>
      <c r="W177" s="178"/>
      <c r="X177" s="180"/>
      <c r="AA177" s="175"/>
      <c r="AB177" s="171"/>
      <c r="AC177" s="171"/>
      <c r="AD177" s="171"/>
      <c r="AE177" s="171"/>
      <c r="AF177" s="170"/>
      <c r="AG177" s="171"/>
      <c r="AH177" s="170"/>
      <c r="AI177" s="177"/>
      <c r="AJ177" s="178"/>
      <c r="AK177" s="180"/>
    </row>
    <row r="178" spans="1:37">
      <c r="A178" s="500"/>
      <c r="B178" s="496"/>
      <c r="C178" s="496"/>
      <c r="D178" s="496"/>
      <c r="E178" s="496"/>
      <c r="F178" s="501"/>
      <c r="G178" s="501"/>
      <c r="H178" s="501"/>
      <c r="I178" s="502"/>
      <c r="J178" s="503"/>
      <c r="K178" s="504"/>
      <c r="N178" s="175"/>
      <c r="O178" s="171"/>
      <c r="P178" s="171"/>
      <c r="Q178" s="171"/>
      <c r="R178" s="171"/>
      <c r="S178" s="176"/>
      <c r="T178" s="176"/>
      <c r="U178" s="176"/>
      <c r="V178" s="177"/>
      <c r="W178" s="178"/>
      <c r="X178" s="179"/>
      <c r="AA178" s="175"/>
      <c r="AB178" s="171"/>
      <c r="AC178" s="171"/>
      <c r="AD178" s="171"/>
      <c r="AE178" s="171"/>
      <c r="AF178" s="176"/>
      <c r="AG178" s="176"/>
      <c r="AH178" s="176"/>
      <c r="AI178" s="177"/>
      <c r="AJ178" s="178"/>
      <c r="AK178" s="179"/>
    </row>
    <row r="179" spans="1:37">
      <c r="A179" s="500"/>
      <c r="B179" s="496"/>
      <c r="C179" s="496"/>
      <c r="D179" s="496"/>
      <c r="E179" s="496"/>
      <c r="F179" s="501"/>
      <c r="G179" s="501"/>
      <c r="H179" s="501"/>
      <c r="I179" s="502"/>
      <c r="J179" s="503"/>
      <c r="K179" s="504"/>
      <c r="N179" s="175"/>
      <c r="O179" s="171"/>
      <c r="P179" s="171"/>
      <c r="Q179" s="171"/>
      <c r="R179" s="171"/>
      <c r="S179" s="176"/>
      <c r="T179" s="176"/>
      <c r="U179" s="176"/>
      <c r="V179" s="177"/>
      <c r="W179" s="178"/>
      <c r="X179" s="179"/>
      <c r="AA179" s="175"/>
      <c r="AB179" s="171"/>
      <c r="AC179" s="171"/>
      <c r="AD179" s="171"/>
      <c r="AE179" s="171"/>
      <c r="AF179" s="176"/>
      <c r="AG179" s="176"/>
      <c r="AH179" s="176"/>
      <c r="AI179" s="177"/>
      <c r="AJ179" s="178"/>
      <c r="AK179" s="179"/>
    </row>
    <row r="180" spans="1:37" ht="13">
      <c r="A180" s="546"/>
      <c r="B180" s="547"/>
      <c r="C180" s="547"/>
      <c r="D180" s="547"/>
      <c r="E180" s="548"/>
      <c r="F180" s="547"/>
      <c r="G180" s="547"/>
      <c r="H180" s="547"/>
      <c r="I180" s="549"/>
      <c r="J180" s="549"/>
      <c r="K180" s="550"/>
      <c r="N180" s="181"/>
      <c r="O180" s="182"/>
      <c r="P180" s="182"/>
      <c r="Q180" s="182"/>
      <c r="R180" s="183"/>
      <c r="S180" s="182"/>
      <c r="T180" s="182"/>
      <c r="U180" s="182"/>
      <c r="V180" s="184"/>
      <c r="W180" s="184"/>
      <c r="X180" s="185"/>
      <c r="AA180" s="181"/>
      <c r="AB180" s="182"/>
      <c r="AC180" s="182"/>
      <c r="AD180" s="182"/>
      <c r="AE180" s="183"/>
      <c r="AF180" s="182"/>
      <c r="AG180" s="182"/>
      <c r="AH180" s="182"/>
      <c r="AI180" s="184"/>
      <c r="AJ180" s="184"/>
      <c r="AK180" s="185"/>
    </row>
    <row r="181" spans="1:37" ht="13.5">
      <c r="A181" s="506"/>
      <c r="B181" s="507"/>
      <c r="C181" s="507"/>
      <c r="D181" s="507"/>
      <c r="E181" s="507"/>
      <c r="F181" s="500"/>
      <c r="G181" s="500"/>
      <c r="H181" s="495"/>
      <c r="I181" s="502"/>
      <c r="J181" s="508"/>
      <c r="K181" s="505"/>
      <c r="N181" s="186"/>
      <c r="O181" s="187"/>
      <c r="P181" s="187"/>
      <c r="Q181" s="187"/>
      <c r="R181" s="187"/>
      <c r="S181" s="175"/>
      <c r="T181" s="175"/>
      <c r="U181" s="170"/>
      <c r="V181" s="177"/>
      <c r="W181" s="188"/>
      <c r="X181" s="180"/>
      <c r="AA181" s="186"/>
      <c r="AB181" s="187"/>
      <c r="AC181" s="187"/>
      <c r="AD181" s="187"/>
      <c r="AE181" s="187"/>
      <c r="AF181" s="175"/>
      <c r="AG181" s="175"/>
      <c r="AH181" s="170"/>
      <c r="AI181" s="177"/>
      <c r="AJ181" s="188"/>
      <c r="AK181" s="180"/>
    </row>
    <row r="182" spans="1:37" ht="13.5">
      <c r="A182" s="509"/>
      <c r="B182" s="507"/>
      <c r="C182" s="507"/>
      <c r="D182" s="507"/>
      <c r="E182" s="507"/>
      <c r="F182" s="510"/>
      <c r="G182" s="510"/>
      <c r="H182" s="510"/>
      <c r="I182" s="511"/>
      <c r="J182" s="512"/>
      <c r="K182" s="513"/>
      <c r="N182" s="189"/>
      <c r="O182" s="187"/>
      <c r="P182" s="187"/>
      <c r="Q182" s="187"/>
      <c r="R182" s="187"/>
      <c r="S182" s="190"/>
      <c r="T182" s="190"/>
      <c r="U182" s="190"/>
      <c r="V182" s="191"/>
      <c r="W182" s="192"/>
      <c r="X182" s="193"/>
      <c r="AA182" s="189"/>
      <c r="AB182" s="187"/>
      <c r="AC182" s="187"/>
      <c r="AD182" s="187"/>
      <c r="AE182" s="187"/>
      <c r="AF182" s="190"/>
      <c r="AG182" s="190"/>
      <c r="AH182" s="190"/>
      <c r="AI182" s="191"/>
      <c r="AJ182" s="192"/>
      <c r="AK182" s="193"/>
    </row>
    <row r="183" spans="1:37" ht="13.5">
      <c r="A183" s="509"/>
      <c r="B183" s="507"/>
      <c r="C183" s="507"/>
      <c r="D183" s="507"/>
      <c r="E183" s="507"/>
      <c r="F183" s="495"/>
      <c r="G183" s="496"/>
      <c r="H183" s="495"/>
      <c r="I183" s="511"/>
      <c r="J183" s="512"/>
      <c r="K183" s="514"/>
      <c r="N183" s="189"/>
      <c r="O183" s="187"/>
      <c r="P183" s="187"/>
      <c r="Q183" s="187"/>
      <c r="R183" s="187"/>
      <c r="S183" s="170"/>
      <c r="T183" s="171"/>
      <c r="U183" s="170"/>
      <c r="V183" s="191"/>
      <c r="W183" s="192"/>
      <c r="X183" s="194"/>
      <c r="AA183" s="189"/>
      <c r="AB183" s="187"/>
      <c r="AC183" s="187"/>
      <c r="AD183" s="187"/>
      <c r="AE183" s="187"/>
      <c r="AF183" s="170"/>
      <c r="AG183" s="171"/>
      <c r="AH183" s="170"/>
      <c r="AI183" s="191"/>
      <c r="AJ183" s="192"/>
      <c r="AK183" s="194"/>
    </row>
    <row r="184" spans="1:37" ht="13.5">
      <c r="A184" s="509"/>
      <c r="B184" s="507"/>
      <c r="C184" s="507"/>
      <c r="D184" s="507"/>
      <c r="E184" s="507"/>
      <c r="F184" s="510"/>
      <c r="G184" s="510"/>
      <c r="H184" s="510"/>
      <c r="I184" s="511"/>
      <c r="J184" s="512"/>
      <c r="K184" s="513"/>
      <c r="N184" s="189"/>
      <c r="O184" s="187"/>
      <c r="P184" s="187"/>
      <c r="Q184" s="187"/>
      <c r="R184" s="187"/>
      <c r="S184" s="190"/>
      <c r="T184" s="190"/>
      <c r="U184" s="190"/>
      <c r="V184" s="191"/>
      <c r="W184" s="192"/>
      <c r="X184" s="193"/>
      <c r="AA184" s="189"/>
      <c r="AB184" s="187"/>
      <c r="AC184" s="187"/>
      <c r="AD184" s="187"/>
      <c r="AE184" s="187"/>
      <c r="AF184" s="190"/>
      <c r="AG184" s="190"/>
      <c r="AH184" s="190"/>
      <c r="AI184" s="191"/>
      <c r="AJ184" s="192"/>
      <c r="AK184" s="193"/>
    </row>
    <row r="185" spans="1:37" ht="13.5">
      <c r="A185" s="509"/>
      <c r="B185" s="507"/>
      <c r="C185" s="507"/>
      <c r="D185" s="507"/>
      <c r="E185" s="507"/>
      <c r="F185" s="495"/>
      <c r="G185" s="496"/>
      <c r="H185" s="495"/>
      <c r="I185" s="511"/>
      <c r="J185" s="512"/>
      <c r="K185" s="514"/>
      <c r="N185" s="189"/>
      <c r="O185" s="187"/>
      <c r="P185" s="187"/>
      <c r="Q185" s="187"/>
      <c r="R185" s="187"/>
      <c r="S185" s="170"/>
      <c r="T185" s="171"/>
      <c r="U185" s="170"/>
      <c r="V185" s="191"/>
      <c r="W185" s="192"/>
      <c r="X185" s="194"/>
      <c r="AA185" s="189"/>
      <c r="AB185" s="187"/>
      <c r="AC185" s="187"/>
      <c r="AD185" s="187"/>
      <c r="AE185" s="187"/>
      <c r="AF185" s="170"/>
      <c r="AG185" s="171"/>
      <c r="AH185" s="170"/>
      <c r="AI185" s="191"/>
      <c r="AJ185" s="192"/>
      <c r="AK185" s="194"/>
    </row>
    <row r="186" spans="1:37" ht="13.5">
      <c r="A186" s="509"/>
      <c r="B186" s="507"/>
      <c r="C186" s="507"/>
      <c r="D186" s="507"/>
      <c r="E186" s="507"/>
      <c r="F186" s="510"/>
      <c r="G186" s="510"/>
      <c r="H186" s="510"/>
      <c r="I186" s="511"/>
      <c r="J186" s="512"/>
      <c r="K186" s="513"/>
      <c r="N186" s="189"/>
      <c r="O186" s="187"/>
      <c r="P186" s="187"/>
      <c r="Q186" s="187"/>
      <c r="R186" s="187"/>
      <c r="S186" s="190"/>
      <c r="T186" s="190"/>
      <c r="U186" s="190"/>
      <c r="V186" s="191"/>
      <c r="W186" s="192"/>
      <c r="X186" s="193"/>
      <c r="AA186" s="189"/>
      <c r="AB186" s="187"/>
      <c r="AC186" s="187"/>
      <c r="AD186" s="187"/>
      <c r="AE186" s="187"/>
      <c r="AF186" s="190"/>
      <c r="AG186" s="190"/>
      <c r="AH186" s="190"/>
      <c r="AI186" s="191"/>
      <c r="AJ186" s="192"/>
      <c r="AK186" s="193"/>
    </row>
    <row r="187" spans="1:37" ht="13.5">
      <c r="A187" s="509"/>
      <c r="B187" s="507"/>
      <c r="C187" s="507"/>
      <c r="D187" s="507"/>
      <c r="E187" s="507"/>
      <c r="F187" s="510"/>
      <c r="G187" s="510"/>
      <c r="H187" s="510"/>
      <c r="I187" s="511"/>
      <c r="J187" s="512"/>
      <c r="K187" s="513"/>
      <c r="N187" s="189"/>
      <c r="O187" s="187"/>
      <c r="P187" s="187"/>
      <c r="Q187" s="187"/>
      <c r="R187" s="187"/>
      <c r="S187" s="190"/>
      <c r="T187" s="190"/>
      <c r="U187" s="190"/>
      <c r="V187" s="191"/>
      <c r="W187" s="192"/>
      <c r="X187" s="193"/>
      <c r="AA187" s="189"/>
      <c r="AB187" s="187"/>
      <c r="AC187" s="187"/>
      <c r="AD187" s="187"/>
      <c r="AE187" s="187"/>
      <c r="AF187" s="190"/>
      <c r="AG187" s="190"/>
      <c r="AH187" s="190"/>
      <c r="AI187" s="191"/>
      <c r="AJ187" s="192"/>
      <c r="AK187" s="193"/>
    </row>
    <row r="188" spans="1:37" ht="13.5">
      <c r="A188" s="509"/>
      <c r="B188" s="507"/>
      <c r="C188" s="507"/>
      <c r="D188" s="507"/>
      <c r="E188" s="507"/>
      <c r="F188" s="510"/>
      <c r="G188" s="510"/>
      <c r="H188" s="510"/>
      <c r="I188" s="511"/>
      <c r="J188" s="512"/>
      <c r="K188" s="513"/>
      <c r="N188" s="189"/>
      <c r="O188" s="187"/>
      <c r="P188" s="187"/>
      <c r="Q188" s="187"/>
      <c r="R188" s="187"/>
      <c r="S188" s="190"/>
      <c r="T188" s="190"/>
      <c r="U188" s="190"/>
      <c r="V188" s="191"/>
      <c r="W188" s="192"/>
      <c r="X188" s="193"/>
      <c r="AA188" s="189"/>
      <c r="AB188" s="187"/>
      <c r="AC188" s="187"/>
      <c r="AD188" s="187"/>
      <c r="AE188" s="187"/>
      <c r="AF188" s="190"/>
      <c r="AG188" s="190"/>
      <c r="AH188" s="190"/>
      <c r="AI188" s="191"/>
      <c r="AJ188" s="192"/>
      <c r="AK188" s="193"/>
    </row>
    <row r="189" spans="1:37" ht="13.5">
      <c r="A189" s="509"/>
      <c r="B189" s="507"/>
      <c r="C189" s="507"/>
      <c r="D189" s="507"/>
      <c r="E189" s="507"/>
      <c r="F189" s="510"/>
      <c r="G189" s="515"/>
      <c r="H189" s="510"/>
      <c r="I189" s="511"/>
      <c r="J189" s="512"/>
      <c r="K189" s="513"/>
      <c r="N189" s="189"/>
      <c r="O189" s="187"/>
      <c r="P189" s="187"/>
      <c r="Q189" s="187"/>
      <c r="R189" s="187"/>
      <c r="S189" s="190"/>
      <c r="T189" s="195"/>
      <c r="U189" s="190"/>
      <c r="V189" s="191"/>
      <c r="W189" s="192"/>
      <c r="X189" s="193"/>
      <c r="AA189" s="189"/>
      <c r="AB189" s="187"/>
      <c r="AC189" s="187"/>
      <c r="AD189" s="187"/>
      <c r="AE189" s="187"/>
      <c r="AF189" s="190"/>
      <c r="AG189" s="195"/>
      <c r="AH189" s="190"/>
      <c r="AI189" s="191"/>
      <c r="AJ189" s="192"/>
      <c r="AK189" s="193"/>
    </row>
    <row r="190" spans="1:37" ht="13.5">
      <c r="A190" s="509"/>
      <c r="B190" s="507"/>
      <c r="C190" s="507"/>
      <c r="D190" s="507"/>
      <c r="E190" s="507"/>
      <c r="F190" s="510"/>
      <c r="G190" s="510"/>
      <c r="H190" s="510"/>
      <c r="I190" s="511"/>
      <c r="J190" s="512"/>
      <c r="K190" s="513"/>
      <c r="N190" s="189"/>
      <c r="O190" s="187"/>
      <c r="P190" s="187"/>
      <c r="Q190" s="187"/>
      <c r="R190" s="187"/>
      <c r="S190" s="190"/>
      <c r="T190" s="190"/>
      <c r="U190" s="190"/>
      <c r="V190" s="191"/>
      <c r="W190" s="192"/>
      <c r="X190" s="193"/>
      <c r="AA190" s="189"/>
      <c r="AB190" s="187"/>
      <c r="AC190" s="187"/>
      <c r="AD190" s="187"/>
      <c r="AE190" s="187"/>
      <c r="AF190" s="190"/>
      <c r="AG190" s="190"/>
      <c r="AH190" s="190"/>
      <c r="AI190" s="191"/>
      <c r="AJ190" s="192"/>
      <c r="AK190" s="193"/>
    </row>
    <row r="191" spans="1:37" ht="13.5">
      <c r="A191" s="509"/>
      <c r="B191" s="507"/>
      <c r="C191" s="507"/>
      <c r="D191" s="507"/>
      <c r="E191" s="507"/>
      <c r="F191" s="495"/>
      <c r="G191" s="496"/>
      <c r="H191" s="495"/>
      <c r="I191" s="511"/>
      <c r="J191" s="512"/>
      <c r="K191" s="514"/>
      <c r="N191" s="189"/>
      <c r="O191" s="187"/>
      <c r="P191" s="187"/>
      <c r="Q191" s="187"/>
      <c r="R191" s="187"/>
      <c r="S191" s="170"/>
      <c r="T191" s="171"/>
      <c r="U191" s="170"/>
      <c r="V191" s="191"/>
      <c r="W191" s="192"/>
      <c r="X191" s="194"/>
      <c r="AA191" s="189"/>
      <c r="AB191" s="187"/>
      <c r="AC191" s="187"/>
      <c r="AD191" s="187"/>
      <c r="AE191" s="187"/>
      <c r="AF191" s="170"/>
      <c r="AG191" s="171"/>
      <c r="AH191" s="170"/>
      <c r="AI191" s="191"/>
      <c r="AJ191" s="192"/>
      <c r="AK191" s="194"/>
    </row>
    <row r="192" spans="1:37" ht="13.5">
      <c r="A192" s="509"/>
      <c r="B192" s="507"/>
      <c r="C192" s="507"/>
      <c r="D192" s="507"/>
      <c r="E192" s="507"/>
      <c r="F192" s="510"/>
      <c r="G192" s="510"/>
      <c r="H192" s="510"/>
      <c r="I192" s="511"/>
      <c r="J192" s="512"/>
      <c r="K192" s="513"/>
      <c r="N192" s="189"/>
      <c r="O192" s="187"/>
      <c r="P192" s="187"/>
      <c r="Q192" s="187"/>
      <c r="R192" s="187"/>
      <c r="S192" s="190"/>
      <c r="T192" s="190"/>
      <c r="U192" s="190"/>
      <c r="V192" s="191"/>
      <c r="W192" s="192"/>
      <c r="X192" s="193"/>
      <c r="AA192" s="189"/>
      <c r="AB192" s="187"/>
      <c r="AC192" s="187"/>
      <c r="AD192" s="187"/>
      <c r="AE192" s="187"/>
      <c r="AF192" s="190"/>
      <c r="AG192" s="190"/>
      <c r="AH192" s="190"/>
      <c r="AI192" s="191"/>
      <c r="AJ192" s="192"/>
      <c r="AK192" s="193"/>
    </row>
    <row r="193" spans="1:37" ht="13.5">
      <c r="A193" s="509"/>
      <c r="B193" s="507"/>
      <c r="C193" s="507"/>
      <c r="D193" s="507"/>
      <c r="E193" s="507"/>
      <c r="F193" s="510"/>
      <c r="G193" s="510"/>
      <c r="H193" s="510"/>
      <c r="I193" s="511"/>
      <c r="J193" s="512"/>
      <c r="K193" s="513"/>
      <c r="N193" s="189"/>
      <c r="O193" s="187"/>
      <c r="P193" s="187"/>
      <c r="Q193" s="187"/>
      <c r="R193" s="187"/>
      <c r="S193" s="190"/>
      <c r="T193" s="190"/>
      <c r="U193" s="190"/>
      <c r="V193" s="191"/>
      <c r="W193" s="192"/>
      <c r="X193" s="193"/>
      <c r="AA193" s="189"/>
      <c r="AB193" s="187"/>
      <c r="AC193" s="187"/>
      <c r="AD193" s="187"/>
      <c r="AE193" s="187"/>
      <c r="AF193" s="190"/>
      <c r="AG193" s="190"/>
      <c r="AH193" s="190"/>
      <c r="AI193" s="191"/>
      <c r="AJ193" s="192"/>
      <c r="AK193" s="193"/>
    </row>
    <row r="194" spans="1:37" ht="13.5">
      <c r="A194" s="509"/>
      <c r="B194" s="507"/>
      <c r="C194" s="507"/>
      <c r="D194" s="507"/>
      <c r="E194" s="507"/>
      <c r="F194" s="510"/>
      <c r="G194" s="510"/>
      <c r="H194" s="510"/>
      <c r="I194" s="511"/>
      <c r="J194" s="512"/>
      <c r="K194" s="513"/>
      <c r="N194" s="189"/>
      <c r="O194" s="187"/>
      <c r="P194" s="187"/>
      <c r="Q194" s="187"/>
      <c r="R194" s="187"/>
      <c r="S194" s="190"/>
      <c r="T194" s="190"/>
      <c r="U194" s="190"/>
      <c r="V194" s="191"/>
      <c r="W194" s="192"/>
      <c r="X194" s="193"/>
      <c r="AA194" s="189"/>
      <c r="AB194" s="187"/>
      <c r="AC194" s="187"/>
      <c r="AD194" s="187"/>
      <c r="AE194" s="187"/>
      <c r="AF194" s="190"/>
      <c r="AG194" s="190"/>
      <c r="AH194" s="190"/>
      <c r="AI194" s="191"/>
      <c r="AJ194" s="192"/>
      <c r="AK194" s="193"/>
    </row>
    <row r="195" spans="1:37" ht="13.5">
      <c r="A195" s="509"/>
      <c r="B195" s="507"/>
      <c r="C195" s="507"/>
      <c r="D195" s="507"/>
      <c r="E195" s="507"/>
      <c r="F195" s="510"/>
      <c r="G195" s="515"/>
      <c r="H195" s="510"/>
      <c r="I195" s="502"/>
      <c r="J195" s="503"/>
      <c r="K195" s="504"/>
      <c r="N195" s="189"/>
      <c r="O195" s="187"/>
      <c r="P195" s="187"/>
      <c r="Q195" s="187"/>
      <c r="R195" s="187"/>
      <c r="S195" s="190"/>
      <c r="T195" s="195"/>
      <c r="U195" s="190"/>
      <c r="V195" s="177"/>
      <c r="W195" s="178"/>
      <c r="X195" s="179"/>
      <c r="AA195" s="189"/>
      <c r="AB195" s="187"/>
      <c r="AC195" s="187"/>
      <c r="AD195" s="187"/>
      <c r="AE195" s="187"/>
      <c r="AF195" s="190"/>
      <c r="AG195" s="195"/>
      <c r="AH195" s="190"/>
      <c r="AI195" s="177"/>
      <c r="AJ195" s="178"/>
      <c r="AK195" s="179"/>
    </row>
    <row r="196" spans="1:37" ht="13.5">
      <c r="A196" s="506"/>
      <c r="B196" s="507"/>
      <c r="C196" s="507"/>
      <c r="D196" s="507"/>
      <c r="E196" s="507"/>
      <c r="F196" s="495"/>
      <c r="G196" s="496"/>
      <c r="H196" s="495"/>
      <c r="I196" s="502"/>
      <c r="J196" s="503"/>
      <c r="K196" s="505"/>
      <c r="N196" s="186"/>
      <c r="O196" s="187"/>
      <c r="P196" s="187"/>
      <c r="Q196" s="187"/>
      <c r="R196" s="187"/>
      <c r="S196" s="170"/>
      <c r="T196" s="171"/>
      <c r="U196" s="170"/>
      <c r="V196" s="177"/>
      <c r="W196" s="178"/>
      <c r="X196" s="180"/>
      <c r="AA196" s="186"/>
      <c r="AB196" s="187"/>
      <c r="AC196" s="187"/>
      <c r="AD196" s="187"/>
      <c r="AE196" s="187"/>
      <c r="AF196" s="170"/>
      <c r="AG196" s="171"/>
      <c r="AH196" s="170"/>
      <c r="AI196" s="177"/>
      <c r="AJ196" s="178"/>
      <c r="AK196" s="180"/>
    </row>
    <row r="197" spans="1:37" ht="13.5">
      <c r="A197" s="509"/>
      <c r="B197" s="507"/>
      <c r="C197" s="507"/>
      <c r="D197" s="507"/>
      <c r="E197" s="507"/>
      <c r="F197" s="501"/>
      <c r="G197" s="501"/>
      <c r="H197" s="501"/>
      <c r="I197" s="511"/>
      <c r="J197" s="512"/>
      <c r="K197" s="513"/>
      <c r="N197" s="189"/>
      <c r="O197" s="187"/>
      <c r="P197" s="187"/>
      <c r="Q197" s="187"/>
      <c r="R197" s="187"/>
      <c r="S197" s="176"/>
      <c r="T197" s="176"/>
      <c r="U197" s="176"/>
      <c r="V197" s="191"/>
      <c r="W197" s="192"/>
      <c r="X197" s="193"/>
      <c r="AA197" s="189"/>
      <c r="AB197" s="187"/>
      <c r="AC197" s="187"/>
      <c r="AD197" s="187"/>
      <c r="AE197" s="187"/>
      <c r="AF197" s="176"/>
      <c r="AG197" s="176"/>
      <c r="AH197" s="176"/>
      <c r="AI197" s="191"/>
      <c r="AJ197" s="192"/>
      <c r="AK197" s="193"/>
    </row>
    <row r="198" spans="1:37" ht="13.5">
      <c r="A198" s="509"/>
      <c r="B198" s="507"/>
      <c r="C198" s="507"/>
      <c r="D198" s="507"/>
      <c r="E198" s="507"/>
      <c r="F198" s="495"/>
      <c r="G198" s="496"/>
      <c r="H198" s="495"/>
      <c r="I198" s="511"/>
      <c r="J198" s="512"/>
      <c r="K198" s="514"/>
      <c r="N198" s="189"/>
      <c r="O198" s="187"/>
      <c r="P198" s="187"/>
      <c r="Q198" s="187"/>
      <c r="R198" s="187"/>
      <c r="S198" s="170"/>
      <c r="T198" s="171"/>
      <c r="U198" s="170"/>
      <c r="V198" s="191"/>
      <c r="W198" s="192"/>
      <c r="X198" s="194"/>
      <c r="AA198" s="189"/>
      <c r="AB198" s="187"/>
      <c r="AC198" s="187"/>
      <c r="AD198" s="187"/>
      <c r="AE198" s="187"/>
      <c r="AF198" s="170"/>
      <c r="AG198" s="171"/>
      <c r="AH198" s="170"/>
      <c r="AI198" s="191"/>
      <c r="AJ198" s="192"/>
      <c r="AK198" s="194"/>
    </row>
    <row r="199" spans="1:37" ht="13.5">
      <c r="A199" s="509"/>
      <c r="B199" s="507"/>
      <c r="C199" s="507"/>
      <c r="D199" s="507"/>
      <c r="E199" s="507"/>
      <c r="F199" s="501"/>
      <c r="G199" s="501"/>
      <c r="H199" s="501"/>
      <c r="I199" s="511"/>
      <c r="J199" s="512"/>
      <c r="K199" s="513"/>
      <c r="N199" s="189"/>
      <c r="O199" s="187"/>
      <c r="P199" s="187"/>
      <c r="Q199" s="187"/>
      <c r="R199" s="187"/>
      <c r="S199" s="176"/>
      <c r="T199" s="176"/>
      <c r="U199" s="176"/>
      <c r="V199" s="191"/>
      <c r="W199" s="192"/>
      <c r="X199" s="193"/>
      <c r="AA199" s="189"/>
      <c r="AB199" s="187"/>
      <c r="AC199" s="187"/>
      <c r="AD199" s="187"/>
      <c r="AE199" s="187"/>
      <c r="AF199" s="176"/>
      <c r="AG199" s="176"/>
      <c r="AH199" s="176"/>
      <c r="AI199" s="191"/>
      <c r="AJ199" s="192"/>
      <c r="AK199" s="193"/>
    </row>
    <row r="200" spans="1:37" ht="13.5">
      <c r="A200" s="509"/>
      <c r="B200" s="507"/>
      <c r="C200" s="507"/>
      <c r="D200" s="507"/>
      <c r="E200" s="507"/>
      <c r="F200" s="501"/>
      <c r="G200" s="501"/>
      <c r="H200" s="501"/>
      <c r="I200" s="511"/>
      <c r="J200" s="512"/>
      <c r="K200" s="513"/>
      <c r="N200" s="189"/>
      <c r="O200" s="187"/>
      <c r="P200" s="187"/>
      <c r="Q200" s="187"/>
      <c r="R200" s="187"/>
      <c r="S200" s="176"/>
      <c r="T200" s="176"/>
      <c r="U200" s="176"/>
      <c r="V200" s="191"/>
      <c r="W200" s="192"/>
      <c r="X200" s="193"/>
      <c r="AA200" s="189"/>
      <c r="AB200" s="187"/>
      <c r="AC200" s="187"/>
      <c r="AD200" s="187"/>
      <c r="AE200" s="187"/>
      <c r="AF200" s="176"/>
      <c r="AG200" s="176"/>
      <c r="AH200" s="176"/>
      <c r="AI200" s="191"/>
      <c r="AJ200" s="192"/>
      <c r="AK200" s="193"/>
    </row>
    <row r="201" spans="1:37" ht="13.5">
      <c r="A201" s="509"/>
      <c r="B201" s="507"/>
      <c r="C201" s="507"/>
      <c r="D201" s="507"/>
      <c r="E201" s="507"/>
      <c r="F201" s="495"/>
      <c r="G201" s="496"/>
      <c r="H201" s="495"/>
      <c r="I201" s="511"/>
      <c r="J201" s="512"/>
      <c r="K201" s="514"/>
      <c r="N201" s="189"/>
      <c r="O201" s="187"/>
      <c r="P201" s="187"/>
      <c r="Q201" s="187"/>
      <c r="R201" s="187"/>
      <c r="S201" s="170"/>
      <c r="T201" s="171"/>
      <c r="U201" s="170"/>
      <c r="V201" s="191"/>
      <c r="W201" s="192"/>
      <c r="X201" s="194"/>
      <c r="AA201" s="189"/>
      <c r="AB201" s="187"/>
      <c r="AC201" s="187"/>
      <c r="AD201" s="187"/>
      <c r="AE201" s="187"/>
      <c r="AF201" s="170"/>
      <c r="AG201" s="171"/>
      <c r="AH201" s="170"/>
      <c r="AI201" s="191"/>
      <c r="AJ201" s="192"/>
      <c r="AK201" s="194"/>
    </row>
    <row r="202" spans="1:37" ht="13.5">
      <c r="A202" s="509"/>
      <c r="B202" s="516"/>
      <c r="C202" s="516"/>
      <c r="D202" s="516"/>
      <c r="E202" s="516"/>
      <c r="F202" s="501"/>
      <c r="G202" s="501"/>
      <c r="H202" s="501"/>
      <c r="I202" s="511"/>
      <c r="J202" s="512"/>
      <c r="K202" s="513"/>
      <c r="N202" s="189"/>
      <c r="O202" s="196"/>
      <c r="P202" s="196"/>
      <c r="Q202" s="196"/>
      <c r="R202" s="196"/>
      <c r="S202" s="176"/>
      <c r="T202" s="176"/>
      <c r="U202" s="176"/>
      <c r="V202" s="191"/>
      <c r="W202" s="192"/>
      <c r="X202" s="193"/>
      <c r="AA202" s="189"/>
      <c r="AB202" s="196"/>
      <c r="AC202" s="196"/>
      <c r="AD202" s="196"/>
      <c r="AE202" s="196"/>
      <c r="AF202" s="176"/>
      <c r="AG202" s="176"/>
      <c r="AH202" s="176"/>
      <c r="AI202" s="191"/>
      <c r="AJ202" s="192"/>
      <c r="AK202" s="193"/>
    </row>
    <row r="203" spans="1:37" ht="13.5">
      <c r="A203" s="509"/>
      <c r="B203" s="516"/>
      <c r="C203" s="516"/>
      <c r="D203" s="516"/>
      <c r="E203" s="516"/>
      <c r="F203" s="501"/>
      <c r="G203" s="517"/>
      <c r="H203" s="501"/>
      <c r="I203" s="511"/>
      <c r="J203" s="512"/>
      <c r="K203" s="513"/>
      <c r="N203" s="189"/>
      <c r="O203" s="196"/>
      <c r="P203" s="196"/>
      <c r="Q203" s="196"/>
      <c r="R203" s="196"/>
      <c r="S203" s="176"/>
      <c r="T203" s="197"/>
      <c r="U203" s="176"/>
      <c r="V203" s="191"/>
      <c r="W203" s="192"/>
      <c r="X203" s="193"/>
      <c r="AA203" s="189"/>
      <c r="AB203" s="196"/>
      <c r="AC203" s="196"/>
      <c r="AD203" s="196"/>
      <c r="AE203" s="196"/>
      <c r="AF203" s="176"/>
      <c r="AG203" s="197"/>
      <c r="AH203" s="176"/>
      <c r="AI203" s="191"/>
      <c r="AJ203" s="192"/>
      <c r="AK203" s="193"/>
    </row>
    <row r="204" spans="1:37" ht="13.5">
      <c r="A204" s="506"/>
      <c r="B204" s="516"/>
      <c r="C204" s="516"/>
      <c r="D204" s="516"/>
      <c r="E204" s="516"/>
      <c r="F204" s="501"/>
      <c r="G204" s="517"/>
      <c r="H204" s="501"/>
      <c r="I204" s="511"/>
      <c r="J204" s="512"/>
      <c r="K204" s="513"/>
      <c r="N204" s="186"/>
      <c r="O204" s="196"/>
      <c r="P204" s="196"/>
      <c r="Q204" s="196"/>
      <c r="R204" s="196"/>
      <c r="S204" s="176"/>
      <c r="T204" s="197"/>
      <c r="U204" s="176"/>
      <c r="V204" s="191"/>
      <c r="W204" s="192"/>
      <c r="X204" s="193"/>
      <c r="AA204" s="186"/>
      <c r="AB204" s="196"/>
      <c r="AC204" s="196"/>
      <c r="AD204" s="196"/>
      <c r="AE204" s="196"/>
      <c r="AF204" s="176"/>
      <c r="AG204" s="197"/>
      <c r="AH204" s="176"/>
      <c r="AI204" s="191"/>
      <c r="AJ204" s="192"/>
      <c r="AK204" s="193"/>
    </row>
    <row r="205" spans="1:37" ht="13.5">
      <c r="A205" s="506"/>
      <c r="B205" s="516"/>
      <c r="C205" s="516"/>
      <c r="D205" s="516"/>
      <c r="E205" s="516"/>
      <c r="F205" s="501"/>
      <c r="G205" s="501"/>
      <c r="H205" s="501"/>
      <c r="I205" s="518"/>
      <c r="J205" s="512"/>
      <c r="K205" s="513"/>
      <c r="N205" s="186"/>
      <c r="O205" s="196"/>
      <c r="P205" s="196"/>
      <c r="Q205" s="196"/>
      <c r="R205" s="196"/>
      <c r="S205" s="176"/>
      <c r="T205" s="176"/>
      <c r="U205" s="176"/>
      <c r="V205" s="30"/>
      <c r="W205" s="192"/>
      <c r="X205" s="193"/>
      <c r="AA205" s="186"/>
      <c r="AB205" s="196"/>
      <c r="AC205" s="196"/>
      <c r="AD205" s="196"/>
      <c r="AE205" s="196"/>
      <c r="AF205" s="176"/>
      <c r="AG205" s="176"/>
      <c r="AH205" s="176"/>
      <c r="AI205" s="30"/>
      <c r="AJ205" s="192"/>
      <c r="AK205" s="193"/>
    </row>
    <row r="206" spans="1:37" ht="13">
      <c r="A206" s="530"/>
      <c r="B206" s="531"/>
      <c r="C206" s="531"/>
      <c r="D206" s="531"/>
      <c r="E206" s="531"/>
      <c r="F206" s="532"/>
      <c r="G206" s="532"/>
      <c r="H206" s="532"/>
      <c r="I206" s="533"/>
      <c r="J206" s="534"/>
      <c r="K206" s="535"/>
      <c r="N206" s="198"/>
      <c r="O206" s="199"/>
      <c r="P206" s="199"/>
      <c r="Q206" s="199"/>
      <c r="R206" s="199"/>
      <c r="S206" s="200"/>
      <c r="T206" s="200"/>
      <c r="U206" s="200"/>
      <c r="V206" s="201"/>
      <c r="W206" s="202"/>
      <c r="X206" s="203"/>
      <c r="AA206" s="198"/>
      <c r="AB206" s="199"/>
      <c r="AC206" s="199"/>
      <c r="AD206" s="199"/>
      <c r="AE206" s="199"/>
      <c r="AF206" s="200"/>
      <c r="AG206" s="200"/>
      <c r="AH206" s="200"/>
      <c r="AI206" s="201"/>
      <c r="AJ206" s="202"/>
      <c r="AK206" s="203"/>
    </row>
    <row r="207" spans="1:37">
      <c r="A207" s="519"/>
      <c r="B207" s="520"/>
      <c r="C207" s="521"/>
      <c r="D207" s="521"/>
      <c r="E207" s="521"/>
      <c r="F207" s="521"/>
      <c r="G207" s="521"/>
      <c r="H207" s="521"/>
      <c r="I207" s="521"/>
      <c r="J207" s="521"/>
      <c r="K207" s="522"/>
      <c r="N207" s="204"/>
      <c r="O207" s="205"/>
      <c r="P207" s="206"/>
      <c r="Q207" s="206"/>
      <c r="R207" s="206"/>
      <c r="S207" s="206"/>
      <c r="T207" s="206"/>
      <c r="U207" s="206"/>
      <c r="V207" s="206"/>
      <c r="W207" s="206"/>
      <c r="X207" s="207"/>
      <c r="AA207" s="204"/>
      <c r="AB207" s="205"/>
      <c r="AC207" s="206"/>
      <c r="AD207" s="206"/>
      <c r="AE207" s="206"/>
      <c r="AF207" s="206"/>
      <c r="AG207" s="206"/>
      <c r="AH207" s="206"/>
      <c r="AI207" s="206"/>
      <c r="AJ207" s="206"/>
      <c r="AK207" s="207"/>
    </row>
    <row r="208" spans="1:37">
      <c r="A208" s="551"/>
      <c r="B208" s="523"/>
      <c r="C208" s="523"/>
      <c r="D208" s="523"/>
      <c r="E208" s="523"/>
      <c r="F208" s="523"/>
      <c r="G208" s="523"/>
      <c r="H208" s="523"/>
      <c r="I208" s="523"/>
      <c r="J208" s="523"/>
      <c r="K208" s="524"/>
      <c r="N208" s="208"/>
      <c r="O208" s="209"/>
      <c r="P208" s="209"/>
      <c r="Q208" s="209"/>
      <c r="R208" s="209"/>
      <c r="S208" s="209"/>
      <c r="T208" s="209"/>
      <c r="U208" s="209"/>
      <c r="V208" s="209"/>
      <c r="W208" s="209"/>
      <c r="X208" s="210"/>
      <c r="AA208" s="208"/>
      <c r="AB208" s="209"/>
      <c r="AC208" s="209"/>
      <c r="AD208" s="209"/>
      <c r="AE208" s="209"/>
      <c r="AF208" s="209"/>
      <c r="AG208" s="209"/>
      <c r="AH208" s="209"/>
      <c r="AI208" s="209"/>
      <c r="AJ208" s="209"/>
      <c r="AK208" s="210"/>
    </row>
    <row r="209" spans="1:37">
      <c r="A209" s="551"/>
      <c r="B209" s="523"/>
      <c r="C209" s="523"/>
      <c r="D209" s="523"/>
      <c r="E209" s="523"/>
      <c r="F209" s="523"/>
      <c r="G209" s="523"/>
      <c r="H209" s="523"/>
      <c r="I209" s="523"/>
      <c r="J209" s="523"/>
      <c r="K209" s="524"/>
      <c r="N209" s="208"/>
      <c r="O209" s="209"/>
      <c r="P209" s="209"/>
      <c r="Q209" s="209"/>
      <c r="R209" s="209"/>
      <c r="S209" s="209"/>
      <c r="T209" s="209"/>
      <c r="U209" s="209"/>
      <c r="V209" s="209"/>
      <c r="W209" s="209"/>
      <c r="X209" s="210"/>
      <c r="AA209" s="208"/>
      <c r="AB209" s="209"/>
      <c r="AC209" s="209"/>
      <c r="AD209" s="209"/>
      <c r="AE209" s="209"/>
      <c r="AF209" s="209"/>
      <c r="AG209" s="209"/>
      <c r="AH209" s="209"/>
      <c r="AI209" s="209"/>
      <c r="AJ209" s="209"/>
      <c r="AK209" s="210"/>
    </row>
    <row r="210" spans="1:37">
      <c r="A210" s="525"/>
      <c r="B210" s="523"/>
      <c r="C210" s="526"/>
      <c r="D210" s="526"/>
      <c r="E210" s="526"/>
      <c r="F210" s="526"/>
      <c r="G210" s="526"/>
      <c r="H210" s="526"/>
      <c r="I210" s="526"/>
      <c r="J210" s="523"/>
      <c r="K210" s="524"/>
      <c r="N210" s="211"/>
      <c r="O210" s="209"/>
      <c r="P210" s="212"/>
      <c r="Q210" s="212"/>
      <c r="R210" s="212"/>
      <c r="S210" s="212"/>
      <c r="T210" s="212"/>
      <c r="U210" s="212"/>
      <c r="V210" s="212"/>
      <c r="W210" s="209"/>
      <c r="X210" s="210"/>
      <c r="AA210" s="211"/>
      <c r="AB210" s="209"/>
      <c r="AC210" s="212"/>
      <c r="AD210" s="212"/>
      <c r="AE210" s="212"/>
      <c r="AF210" s="212"/>
      <c r="AG210" s="212"/>
      <c r="AH210" s="212"/>
      <c r="AI210" s="212"/>
      <c r="AJ210" s="209"/>
      <c r="AK210" s="210"/>
    </row>
    <row r="211" spans="1:37" ht="13">
      <c r="A211" s="552"/>
      <c r="B211" s="527"/>
      <c r="C211" s="527"/>
      <c r="D211" s="527"/>
      <c r="E211" s="527"/>
      <c r="F211" s="527"/>
      <c r="G211" s="527"/>
      <c r="H211" s="527"/>
      <c r="I211" s="527"/>
      <c r="J211" s="528"/>
      <c r="K211" s="529"/>
      <c r="N211" s="213"/>
      <c r="O211" s="214"/>
      <c r="P211" s="214"/>
      <c r="Q211" s="214"/>
      <c r="R211" s="214"/>
      <c r="S211" s="214"/>
      <c r="T211" s="214"/>
      <c r="U211" s="214"/>
      <c r="V211" s="214"/>
      <c r="W211" s="215"/>
      <c r="X211" s="216"/>
      <c r="AA211" s="213"/>
      <c r="AB211" s="214"/>
      <c r="AC211" s="214"/>
      <c r="AD211" s="214"/>
      <c r="AE211" s="214"/>
      <c r="AF211" s="214"/>
      <c r="AG211" s="214"/>
      <c r="AH211" s="214"/>
      <c r="AI211" s="214"/>
      <c r="AJ211" s="215"/>
      <c r="AK211" s="216"/>
    </row>
    <row r="212" spans="1:37">
      <c r="A212" s="536"/>
      <c r="B212" s="471"/>
      <c r="C212" s="471"/>
      <c r="D212" s="471"/>
      <c r="E212" s="471"/>
      <c r="F212" s="471"/>
      <c r="G212" s="471"/>
      <c r="H212" s="471"/>
      <c r="I212" s="471"/>
      <c r="J212" s="471"/>
      <c r="K212" s="471"/>
      <c r="N212" s="217"/>
      <c r="AA212" s="217"/>
    </row>
    <row r="214" spans="1:37" ht="20.5">
      <c r="A214" s="138" t="s">
        <v>719</v>
      </c>
      <c r="B214" s="139"/>
      <c r="C214" s="139"/>
      <c r="D214" s="139"/>
      <c r="E214" s="139"/>
      <c r="F214" s="139"/>
      <c r="G214" s="139"/>
      <c r="H214" s="139"/>
      <c r="I214" s="139"/>
      <c r="J214" s="139"/>
      <c r="K214" s="140"/>
      <c r="N214" s="138" t="s">
        <v>748</v>
      </c>
      <c r="O214" s="139"/>
      <c r="P214" s="139"/>
      <c r="Q214" s="139"/>
      <c r="R214" s="139"/>
      <c r="S214" s="139"/>
      <c r="T214" s="139"/>
      <c r="U214" s="139"/>
      <c r="V214" s="139"/>
      <c r="W214" s="139"/>
      <c r="X214" s="140"/>
      <c r="AA214" s="138" t="s">
        <v>758</v>
      </c>
      <c r="AB214" s="139"/>
      <c r="AC214" s="139"/>
      <c r="AD214" s="139"/>
      <c r="AE214" s="139"/>
      <c r="AF214" s="139"/>
      <c r="AG214" s="139"/>
      <c r="AH214" s="139"/>
      <c r="AI214" s="139"/>
      <c r="AJ214" s="139"/>
      <c r="AK214" s="140"/>
    </row>
    <row r="215" spans="1:37" ht="15.5">
      <c r="A215" s="141" t="s">
        <v>186</v>
      </c>
      <c r="B215" s="142"/>
      <c r="C215" s="142"/>
      <c r="D215" s="142"/>
      <c r="E215" s="142"/>
      <c r="F215" s="142"/>
      <c r="G215" s="142"/>
      <c r="H215" s="142"/>
      <c r="I215" s="142"/>
      <c r="J215" s="142"/>
      <c r="K215" s="143"/>
      <c r="N215" s="141" t="s">
        <v>186</v>
      </c>
      <c r="O215" s="142"/>
      <c r="P215" s="142"/>
      <c r="Q215" s="142"/>
      <c r="R215" s="142"/>
      <c r="S215" s="142"/>
      <c r="T215" s="142"/>
      <c r="U215" s="142"/>
      <c r="V215" s="142"/>
      <c r="W215" s="142"/>
      <c r="X215" s="143"/>
      <c r="AA215" s="141" t="s">
        <v>186</v>
      </c>
      <c r="AB215" s="142"/>
      <c r="AC215" s="142"/>
      <c r="AD215" s="142"/>
      <c r="AE215" s="142"/>
      <c r="AF215" s="142"/>
      <c r="AG215" s="142"/>
      <c r="AH215" s="142"/>
      <c r="AI215" s="142"/>
      <c r="AJ215" s="142"/>
      <c r="AK215" s="143"/>
    </row>
    <row r="216" spans="1:37" ht="13.5">
      <c r="A216" s="144"/>
      <c r="B216" s="145"/>
      <c r="C216" s="145"/>
      <c r="D216" s="145"/>
      <c r="E216" s="146"/>
      <c r="F216" s="146"/>
      <c r="G216" s="146"/>
      <c r="H216" s="146"/>
      <c r="I216" s="147" t="s">
        <v>187</v>
      </c>
      <c r="J216" s="147"/>
      <c r="K216" s="148"/>
      <c r="N216" s="144"/>
      <c r="O216" s="145"/>
      <c r="P216" s="145"/>
      <c r="Q216" s="145"/>
      <c r="R216" s="146"/>
      <c r="S216" s="146"/>
      <c r="T216" s="146"/>
      <c r="U216" s="146"/>
      <c r="V216" s="147" t="s">
        <v>187</v>
      </c>
      <c r="W216" s="147"/>
      <c r="X216" s="148"/>
      <c r="AA216" s="144"/>
      <c r="AB216" s="145"/>
      <c r="AC216" s="145"/>
      <c r="AD216" s="145"/>
      <c r="AE216" s="146"/>
      <c r="AF216" s="146"/>
      <c r="AG216" s="146"/>
      <c r="AH216" s="146"/>
      <c r="AI216" s="147" t="s">
        <v>187</v>
      </c>
      <c r="AJ216" s="147"/>
      <c r="AK216" s="148"/>
    </row>
    <row r="217" spans="1:37" ht="13.5">
      <c r="A217" s="144"/>
      <c r="B217" s="145"/>
      <c r="C217" s="145"/>
      <c r="D217" s="145"/>
      <c r="E217" s="146"/>
      <c r="F217" s="149"/>
      <c r="G217" s="149"/>
      <c r="H217" s="150"/>
      <c r="I217" s="151" t="s">
        <v>702</v>
      </c>
      <c r="J217" s="152"/>
      <c r="K217" s="149" t="s">
        <v>189</v>
      </c>
      <c r="N217" s="144"/>
      <c r="O217" s="145"/>
      <c r="P217" s="145"/>
      <c r="Q217" s="145"/>
      <c r="R217" s="146"/>
      <c r="S217" s="149"/>
      <c r="T217" s="149"/>
      <c r="U217" s="150"/>
      <c r="V217" s="151" t="s">
        <v>715</v>
      </c>
      <c r="W217" s="152"/>
      <c r="X217" s="149" t="s">
        <v>189</v>
      </c>
      <c r="AA217" s="144"/>
      <c r="AB217" s="145"/>
      <c r="AC217" s="145"/>
      <c r="AD217" s="145"/>
      <c r="AE217" s="146"/>
      <c r="AF217" s="149"/>
      <c r="AG217" s="149"/>
      <c r="AH217" s="150"/>
      <c r="AI217" s="151" t="s">
        <v>726</v>
      </c>
      <c r="AJ217" s="152"/>
      <c r="AK217" s="149" t="s">
        <v>189</v>
      </c>
    </row>
    <row r="218" spans="1:37" ht="13.5">
      <c r="A218" s="153" t="s">
        <v>190</v>
      </c>
      <c r="B218" s="154"/>
      <c r="C218" s="154"/>
      <c r="D218" s="154"/>
      <c r="E218" s="155"/>
      <c r="F218" s="149" t="s">
        <v>69</v>
      </c>
      <c r="G218" s="149" t="s">
        <v>254</v>
      </c>
      <c r="H218" s="150" t="s">
        <v>69</v>
      </c>
      <c r="I218" s="156" t="s">
        <v>191</v>
      </c>
      <c r="J218" s="148"/>
      <c r="K218" s="149" t="s">
        <v>702</v>
      </c>
      <c r="N218" s="153" t="s">
        <v>190</v>
      </c>
      <c r="O218" s="154"/>
      <c r="P218" s="154"/>
      <c r="Q218" s="154"/>
      <c r="R218" s="155"/>
      <c r="S218" s="149" t="s">
        <v>70</v>
      </c>
      <c r="T218" s="149" t="s">
        <v>69</v>
      </c>
      <c r="U218" s="150" t="s">
        <v>70</v>
      </c>
      <c r="V218" s="156" t="s">
        <v>191</v>
      </c>
      <c r="W218" s="148"/>
      <c r="X218" s="149" t="s">
        <v>715</v>
      </c>
      <c r="AA218" s="153" t="s">
        <v>190</v>
      </c>
      <c r="AB218" s="154"/>
      <c r="AC218" s="154"/>
      <c r="AD218" s="154"/>
      <c r="AE218" s="155"/>
      <c r="AF218" s="149" t="s">
        <v>71</v>
      </c>
      <c r="AG218" s="149" t="s">
        <v>70</v>
      </c>
      <c r="AH218" s="150" t="s">
        <v>71</v>
      </c>
      <c r="AI218" s="156" t="s">
        <v>191</v>
      </c>
      <c r="AJ218" s="148"/>
      <c r="AK218" s="149" t="s">
        <v>726</v>
      </c>
    </row>
    <row r="219" spans="1:37" ht="13.5">
      <c r="A219" s="144"/>
      <c r="B219" s="145"/>
      <c r="C219" s="145"/>
      <c r="D219" s="145"/>
      <c r="E219" s="157"/>
      <c r="F219" s="149" t="s">
        <v>707</v>
      </c>
      <c r="G219" s="149" t="s">
        <v>601</v>
      </c>
      <c r="H219" s="149" t="s">
        <v>601</v>
      </c>
      <c r="I219" s="146"/>
      <c r="J219" s="145"/>
      <c r="K219" s="158" t="s">
        <v>191</v>
      </c>
      <c r="N219" s="144"/>
      <c r="O219" s="145"/>
      <c r="P219" s="145"/>
      <c r="Q219" s="145"/>
      <c r="R219" s="157"/>
      <c r="S219" s="149" t="s">
        <v>707</v>
      </c>
      <c r="T219" s="149" t="s">
        <v>707</v>
      </c>
      <c r="U219" s="149" t="s">
        <v>601</v>
      </c>
      <c r="V219" s="146"/>
      <c r="W219" s="145"/>
      <c r="X219" s="158" t="s">
        <v>191</v>
      </c>
      <c r="AA219" s="144"/>
      <c r="AB219" s="145"/>
      <c r="AC219" s="145"/>
      <c r="AD219" s="145"/>
      <c r="AE219" s="157"/>
      <c r="AF219" s="149" t="s">
        <v>707</v>
      </c>
      <c r="AG219" s="149" t="s">
        <v>707</v>
      </c>
      <c r="AH219" s="149" t="s">
        <v>601</v>
      </c>
      <c r="AI219" s="146"/>
      <c r="AJ219" s="145"/>
      <c r="AK219" s="158" t="s">
        <v>191</v>
      </c>
    </row>
    <row r="220" spans="1:37" ht="13.5">
      <c r="A220" s="144"/>
      <c r="B220" s="145"/>
      <c r="C220" s="145"/>
      <c r="D220" s="145"/>
      <c r="E220" s="157"/>
      <c r="F220" s="149"/>
      <c r="G220" s="149"/>
      <c r="H220" s="149"/>
      <c r="I220" s="149" t="s">
        <v>254</v>
      </c>
      <c r="J220" s="149" t="s">
        <v>69</v>
      </c>
      <c r="K220" s="158" t="s">
        <v>189</v>
      </c>
      <c r="N220" s="144"/>
      <c r="O220" s="145"/>
      <c r="P220" s="145"/>
      <c r="Q220" s="145"/>
      <c r="R220" s="157"/>
      <c r="S220" s="149"/>
      <c r="T220" s="149"/>
      <c r="U220" s="149"/>
      <c r="V220" s="149" t="s">
        <v>69</v>
      </c>
      <c r="W220" s="149" t="s">
        <v>70</v>
      </c>
      <c r="X220" s="158" t="s">
        <v>189</v>
      </c>
      <c r="AA220" s="144"/>
      <c r="AB220" s="145"/>
      <c r="AC220" s="145"/>
      <c r="AD220" s="145"/>
      <c r="AE220" s="157"/>
      <c r="AF220" s="149"/>
      <c r="AG220" s="149"/>
      <c r="AH220" s="149"/>
      <c r="AI220" s="149" t="s">
        <v>70</v>
      </c>
      <c r="AJ220" s="149" t="s">
        <v>71</v>
      </c>
      <c r="AK220" s="158" t="s">
        <v>189</v>
      </c>
    </row>
    <row r="221" spans="1:37" ht="13.5">
      <c r="A221" s="159"/>
      <c r="B221" s="160"/>
      <c r="C221" s="160"/>
      <c r="D221" s="160"/>
      <c r="E221" s="148"/>
      <c r="F221" s="161"/>
      <c r="G221" s="161"/>
      <c r="H221" s="161"/>
      <c r="I221" s="162" t="s">
        <v>601</v>
      </c>
      <c r="J221" s="162" t="s">
        <v>601</v>
      </c>
      <c r="K221" s="163" t="s">
        <v>594</v>
      </c>
      <c r="N221" s="159"/>
      <c r="O221" s="160"/>
      <c r="P221" s="160"/>
      <c r="Q221" s="160"/>
      <c r="R221" s="148"/>
      <c r="S221" s="161"/>
      <c r="T221" s="161"/>
      <c r="U221" s="161"/>
      <c r="V221" s="162" t="s">
        <v>707</v>
      </c>
      <c r="W221" s="162" t="s">
        <v>601</v>
      </c>
      <c r="X221" s="163" t="s">
        <v>596</v>
      </c>
      <c r="AA221" s="159"/>
      <c r="AB221" s="160"/>
      <c r="AC221" s="160"/>
      <c r="AD221" s="160"/>
      <c r="AE221" s="148"/>
      <c r="AF221" s="161"/>
      <c r="AG221" s="161"/>
      <c r="AH221" s="161"/>
      <c r="AI221" s="162" t="s">
        <v>707</v>
      </c>
      <c r="AJ221" s="162" t="s">
        <v>601</v>
      </c>
      <c r="AK221" s="163" t="s">
        <v>624</v>
      </c>
    </row>
    <row r="222" spans="1:37" ht="13">
      <c r="A222" s="164" t="s">
        <v>194</v>
      </c>
      <c r="B222" s="165"/>
      <c r="C222" s="165"/>
      <c r="D222" s="165"/>
      <c r="E222" s="165"/>
      <c r="F222" s="165"/>
      <c r="G222" s="165"/>
      <c r="H222" s="165"/>
      <c r="I222" s="165"/>
      <c r="J222" s="165"/>
      <c r="K222" s="166"/>
      <c r="N222" s="164" t="s">
        <v>194</v>
      </c>
      <c r="O222" s="165"/>
      <c r="P222" s="165"/>
      <c r="Q222" s="165"/>
      <c r="R222" s="165"/>
      <c r="S222" s="165"/>
      <c r="T222" s="165"/>
      <c r="U222" s="165"/>
      <c r="V222" s="165"/>
      <c r="W222" s="165"/>
      <c r="X222" s="166"/>
      <c r="AA222" s="164" t="s">
        <v>194</v>
      </c>
      <c r="AB222" s="165"/>
      <c r="AC222" s="165"/>
      <c r="AD222" s="165"/>
      <c r="AE222" s="165"/>
      <c r="AF222" s="165"/>
      <c r="AG222" s="165"/>
      <c r="AH222" s="165"/>
      <c r="AI222" s="165"/>
      <c r="AJ222" s="165"/>
      <c r="AK222" s="166"/>
    </row>
    <row r="223" spans="1:37">
      <c r="A223" s="167" t="s">
        <v>195</v>
      </c>
      <c r="B223" s="168"/>
      <c r="C223" s="169"/>
      <c r="D223" s="169"/>
      <c r="E223" s="169"/>
      <c r="F223" s="170"/>
      <c r="G223" s="171"/>
      <c r="H223" s="170"/>
      <c r="I223" s="172"/>
      <c r="J223" s="173"/>
      <c r="K223" s="174"/>
      <c r="N223" s="167" t="s">
        <v>195</v>
      </c>
      <c r="O223" s="168"/>
      <c r="P223" s="169"/>
      <c r="Q223" s="169"/>
      <c r="R223" s="169"/>
      <c r="S223" s="170"/>
      <c r="T223" s="171"/>
      <c r="U223" s="170"/>
      <c r="V223" s="172"/>
      <c r="W223" s="173"/>
      <c r="X223" s="174"/>
      <c r="AA223" s="167" t="s">
        <v>195</v>
      </c>
      <c r="AB223" s="168"/>
      <c r="AC223" s="169"/>
      <c r="AD223" s="169"/>
      <c r="AE223" s="169"/>
      <c r="AF223" s="170"/>
      <c r="AG223" s="171"/>
      <c r="AH223" s="170"/>
      <c r="AI223" s="172"/>
      <c r="AJ223" s="173"/>
      <c r="AK223" s="174"/>
    </row>
    <row r="224" spans="1:37">
      <c r="A224" s="167" t="s">
        <v>196</v>
      </c>
      <c r="B224" s="168"/>
      <c r="C224" s="169"/>
      <c r="D224" s="169"/>
      <c r="E224" s="169"/>
      <c r="F224" s="170"/>
      <c r="G224" s="171"/>
      <c r="H224" s="170"/>
      <c r="I224" s="172"/>
      <c r="J224" s="173"/>
      <c r="K224" s="174"/>
      <c r="N224" s="167" t="s">
        <v>196</v>
      </c>
      <c r="O224" s="168"/>
      <c r="P224" s="169"/>
      <c r="Q224" s="169"/>
      <c r="R224" s="169"/>
      <c r="S224" s="170"/>
      <c r="T224" s="171"/>
      <c r="U224" s="170"/>
      <c r="V224" s="172"/>
      <c r="W224" s="173"/>
      <c r="X224" s="174"/>
      <c r="AA224" s="167" t="s">
        <v>196</v>
      </c>
      <c r="AB224" s="168"/>
      <c r="AC224" s="169"/>
      <c r="AD224" s="169"/>
      <c r="AE224" s="169"/>
      <c r="AF224" s="170"/>
      <c r="AG224" s="171"/>
      <c r="AH224" s="170"/>
      <c r="AI224" s="172"/>
      <c r="AJ224" s="173"/>
      <c r="AK224" s="174"/>
    </row>
    <row r="225" spans="1:37">
      <c r="A225" s="175" t="s">
        <v>8</v>
      </c>
      <c r="B225" s="171"/>
      <c r="C225" s="171"/>
      <c r="D225" s="171"/>
      <c r="E225" s="171"/>
      <c r="F225" s="176"/>
      <c r="G225" s="176"/>
      <c r="H225" s="176"/>
      <c r="I225" s="177"/>
      <c r="J225" s="178"/>
      <c r="K225" s="179"/>
      <c r="N225" s="175" t="s">
        <v>8</v>
      </c>
      <c r="O225" s="171"/>
      <c r="P225" s="171"/>
      <c r="Q225" s="171"/>
      <c r="R225" s="171"/>
      <c r="S225" s="176">
        <v>4947</v>
      </c>
      <c r="T225" s="176">
        <v>3428</v>
      </c>
      <c r="U225" s="176">
        <v>4264</v>
      </c>
      <c r="V225" s="177">
        <v>44.3</v>
      </c>
      <c r="W225" s="178">
        <v>16</v>
      </c>
      <c r="X225" s="179">
        <v>-8.5</v>
      </c>
      <c r="AA225" s="175" t="s">
        <v>8</v>
      </c>
      <c r="AB225" s="171"/>
      <c r="AC225" s="171"/>
      <c r="AD225" s="171"/>
      <c r="AE225" s="171"/>
      <c r="AF225" s="176">
        <v>5359</v>
      </c>
      <c r="AG225" s="176">
        <v>4947</v>
      </c>
      <c r="AH225" s="176">
        <v>6427</v>
      </c>
      <c r="AI225" s="177">
        <v>8.3000000000000007</v>
      </c>
      <c r="AJ225" s="178">
        <v>-16.600000000000001</v>
      </c>
      <c r="AK225" s="179">
        <v>-11.8</v>
      </c>
    </row>
    <row r="226" spans="1:37">
      <c r="A226" s="175"/>
      <c r="B226" s="171" t="s">
        <v>197</v>
      </c>
      <c r="C226" s="171"/>
      <c r="D226" s="171"/>
      <c r="E226" s="171"/>
      <c r="F226" s="170"/>
      <c r="G226" s="171"/>
      <c r="H226" s="170"/>
      <c r="I226" s="177"/>
      <c r="J226" s="178"/>
      <c r="K226" s="180"/>
      <c r="N226" s="175"/>
      <c r="O226" s="171" t="s">
        <v>197</v>
      </c>
      <c r="P226" s="171"/>
      <c r="Q226" s="171"/>
      <c r="R226" s="171"/>
      <c r="S226" s="170"/>
      <c r="T226" s="171"/>
      <c r="U226" s="170"/>
      <c r="V226" s="177"/>
      <c r="W226" s="178"/>
      <c r="X226" s="180"/>
      <c r="AA226" s="175"/>
      <c r="AB226" s="171" t="s">
        <v>197</v>
      </c>
      <c r="AC226" s="171"/>
      <c r="AD226" s="171"/>
      <c r="AE226" s="171"/>
      <c r="AF226" s="170"/>
      <c r="AG226" s="171"/>
      <c r="AH226" s="170"/>
      <c r="AI226" s="177"/>
      <c r="AJ226" s="178"/>
      <c r="AK226" s="180"/>
    </row>
    <row r="227" spans="1:37">
      <c r="A227" s="175"/>
      <c r="B227" s="171"/>
      <c r="C227" s="171" t="s">
        <v>198</v>
      </c>
      <c r="D227" s="171"/>
      <c r="E227" s="171"/>
      <c r="F227" s="176"/>
      <c r="G227" s="176" t="s">
        <v>693</v>
      </c>
      <c r="H227" s="176"/>
      <c r="I227" s="177"/>
      <c r="J227" s="178"/>
      <c r="K227" s="179"/>
      <c r="N227" s="175"/>
      <c r="O227" s="171"/>
      <c r="P227" s="171" t="s">
        <v>198</v>
      </c>
      <c r="Q227" s="171"/>
      <c r="R227" s="171"/>
      <c r="S227" s="176">
        <v>1830</v>
      </c>
      <c r="T227" s="176">
        <v>2093</v>
      </c>
      <c r="U227" s="176">
        <v>2490</v>
      </c>
      <c r="V227" s="177">
        <v>-12.6</v>
      </c>
      <c r="W227" s="178">
        <v>-26.5</v>
      </c>
      <c r="X227" s="179">
        <v>-4.9000000000000004</v>
      </c>
      <c r="AA227" s="175"/>
      <c r="AB227" s="171"/>
      <c r="AC227" s="171" t="s">
        <v>198</v>
      </c>
      <c r="AD227" s="171"/>
      <c r="AE227" s="171"/>
      <c r="AF227" s="176">
        <v>1990</v>
      </c>
      <c r="AG227" s="176">
        <v>1830</v>
      </c>
      <c r="AH227" s="176">
        <v>3156</v>
      </c>
      <c r="AI227" s="177">
        <v>8.6999999999999993</v>
      </c>
      <c r="AJ227" s="178">
        <v>-36.9</v>
      </c>
      <c r="AK227" s="179">
        <v>-18.8</v>
      </c>
    </row>
    <row r="228" spans="1:37">
      <c r="A228" s="175"/>
      <c r="B228" s="171"/>
      <c r="C228" s="171" t="s">
        <v>199</v>
      </c>
      <c r="D228" s="171"/>
      <c r="E228" s="171"/>
      <c r="F228" s="176"/>
      <c r="G228" s="176"/>
      <c r="H228" s="176"/>
      <c r="I228" s="177"/>
      <c r="J228" s="178"/>
      <c r="K228" s="179"/>
      <c r="N228" s="175"/>
      <c r="O228" s="171"/>
      <c r="P228" s="171" t="s">
        <v>199</v>
      </c>
      <c r="Q228" s="171"/>
      <c r="R228" s="171"/>
      <c r="S228" s="176">
        <v>3116</v>
      </c>
      <c r="T228" s="176">
        <v>1335</v>
      </c>
      <c r="U228" s="176">
        <v>1774</v>
      </c>
      <c r="V228" s="177">
        <v>133.4</v>
      </c>
      <c r="W228" s="178">
        <v>75.599999999999994</v>
      </c>
      <c r="X228" s="179">
        <v>-11.5</v>
      </c>
      <c r="AA228" s="175"/>
      <c r="AB228" s="171"/>
      <c r="AC228" s="171" t="s">
        <v>199</v>
      </c>
      <c r="AD228" s="171"/>
      <c r="AE228" s="171"/>
      <c r="AF228" s="176">
        <v>3369</v>
      </c>
      <c r="AG228" s="176">
        <v>3116</v>
      </c>
      <c r="AH228" s="176">
        <v>3271</v>
      </c>
      <c r="AI228" s="177">
        <v>8.1</v>
      </c>
      <c r="AJ228" s="178">
        <v>3</v>
      </c>
      <c r="AK228" s="179">
        <v>-5.8</v>
      </c>
    </row>
    <row r="229" spans="1:37">
      <c r="A229" s="175"/>
      <c r="B229" s="171"/>
      <c r="C229" s="171"/>
      <c r="D229" s="171" t="s">
        <v>200</v>
      </c>
      <c r="E229" s="171"/>
      <c r="F229" s="170"/>
      <c r="G229" s="171"/>
      <c r="H229" s="170"/>
      <c r="I229" s="177"/>
      <c r="J229" s="178"/>
      <c r="K229" s="180"/>
      <c r="N229" s="175"/>
      <c r="O229" s="171"/>
      <c r="P229" s="171"/>
      <c r="Q229" s="171" t="s">
        <v>200</v>
      </c>
      <c r="R229" s="171"/>
      <c r="S229" s="170"/>
      <c r="T229" s="171"/>
      <c r="U229" s="170"/>
      <c r="V229" s="177"/>
      <c r="W229" s="178"/>
      <c r="X229" s="180"/>
      <c r="AA229" s="175"/>
      <c r="AB229" s="171"/>
      <c r="AC229" s="171"/>
      <c r="AD229" s="171" t="s">
        <v>200</v>
      </c>
      <c r="AE229" s="171"/>
      <c r="AF229" s="170"/>
      <c r="AG229" s="171"/>
      <c r="AH229" s="170"/>
      <c r="AI229" s="177"/>
      <c r="AJ229" s="178"/>
      <c r="AK229" s="180"/>
    </row>
    <row r="230" spans="1:37" ht="13.5">
      <c r="A230" s="175"/>
      <c r="B230" s="171"/>
      <c r="C230" s="171"/>
      <c r="D230" s="171"/>
      <c r="E230" s="171" t="s">
        <v>201</v>
      </c>
      <c r="F230" s="176"/>
      <c r="G230" s="176"/>
      <c r="H230" s="176"/>
      <c r="I230" s="177"/>
      <c r="J230" s="178"/>
      <c r="K230" s="179"/>
      <c r="N230" s="175"/>
      <c r="O230" s="171"/>
      <c r="P230" s="171"/>
      <c r="Q230" s="171"/>
      <c r="R230" s="171" t="s">
        <v>201</v>
      </c>
      <c r="S230" s="176">
        <v>2645</v>
      </c>
      <c r="T230" s="176">
        <v>1078</v>
      </c>
      <c r="U230" s="176">
        <v>1531</v>
      </c>
      <c r="V230" s="177">
        <v>145.4</v>
      </c>
      <c r="W230" s="178">
        <v>72.8</v>
      </c>
      <c r="X230" s="179">
        <v>-16.7</v>
      </c>
      <c r="AA230" s="175"/>
      <c r="AB230" s="171"/>
      <c r="AC230" s="171"/>
      <c r="AD230" s="171"/>
      <c r="AE230" s="171" t="s">
        <v>201</v>
      </c>
      <c r="AF230" s="176">
        <v>3130</v>
      </c>
      <c r="AG230" s="176">
        <v>2645</v>
      </c>
      <c r="AH230" s="176">
        <v>2950</v>
      </c>
      <c r="AI230" s="177">
        <v>18.3</v>
      </c>
      <c r="AJ230" s="178">
        <v>6.1</v>
      </c>
      <c r="AK230" s="179">
        <v>-7.6</v>
      </c>
    </row>
    <row r="231" spans="1:37" ht="13.5">
      <c r="A231" s="175"/>
      <c r="B231" s="171"/>
      <c r="C231" s="171"/>
      <c r="D231" s="171"/>
      <c r="E231" s="171" t="s">
        <v>202</v>
      </c>
      <c r="F231" s="176"/>
      <c r="G231" s="176"/>
      <c r="H231" s="176"/>
      <c r="I231" s="177"/>
      <c r="J231" s="178"/>
      <c r="K231" s="179"/>
      <c r="N231" s="175"/>
      <c r="O231" s="171"/>
      <c r="P231" s="171"/>
      <c r="Q231" s="171"/>
      <c r="R231" s="171" t="s">
        <v>202</v>
      </c>
      <c r="S231" s="176">
        <v>399</v>
      </c>
      <c r="T231" s="176">
        <v>177</v>
      </c>
      <c r="U231" s="176">
        <v>151</v>
      </c>
      <c r="V231" s="177">
        <v>125.4</v>
      </c>
      <c r="W231" s="178">
        <v>164.2</v>
      </c>
      <c r="X231" s="179">
        <v>46.2</v>
      </c>
      <c r="AA231" s="175"/>
      <c r="AB231" s="171"/>
      <c r="AC231" s="171"/>
      <c r="AD231" s="171"/>
      <c r="AE231" s="171" t="s">
        <v>202</v>
      </c>
      <c r="AF231" s="176">
        <v>154</v>
      </c>
      <c r="AG231" s="176">
        <v>399</v>
      </c>
      <c r="AH231" s="176">
        <v>194</v>
      </c>
      <c r="AI231" s="177">
        <v>-61.4</v>
      </c>
      <c r="AJ231" s="178">
        <v>-20.6</v>
      </c>
      <c r="AK231" s="179">
        <v>24.1</v>
      </c>
    </row>
    <row r="232" spans="1:37" ht="26">
      <c r="A232" s="181" t="s">
        <v>203</v>
      </c>
      <c r="B232" s="182"/>
      <c r="C232" s="182"/>
      <c r="D232" s="182"/>
      <c r="E232" s="183"/>
      <c r="F232" s="182"/>
      <c r="G232" s="182"/>
      <c r="H232" s="182"/>
      <c r="I232" s="184"/>
      <c r="J232" s="184"/>
      <c r="K232" s="185"/>
      <c r="N232" s="181" t="s">
        <v>203</v>
      </c>
      <c r="O232" s="182"/>
      <c r="P232" s="182"/>
      <c r="Q232" s="182"/>
      <c r="R232" s="183"/>
      <c r="S232" s="182"/>
      <c r="T232" s="182"/>
      <c r="U232" s="182"/>
      <c r="V232" s="184"/>
      <c r="W232" s="184"/>
      <c r="X232" s="185"/>
      <c r="AA232" s="181" t="s">
        <v>203</v>
      </c>
      <c r="AB232" s="182"/>
      <c r="AC232" s="182"/>
      <c r="AD232" s="182"/>
      <c r="AE232" s="183"/>
      <c r="AF232" s="182"/>
      <c r="AG232" s="182"/>
      <c r="AH232" s="182"/>
      <c r="AI232" s="184"/>
      <c r="AJ232" s="184"/>
      <c r="AK232" s="185"/>
    </row>
    <row r="233" spans="1:37" ht="13.5">
      <c r="A233" s="186" t="s">
        <v>439</v>
      </c>
      <c r="B233" s="187"/>
      <c r="C233" s="187"/>
      <c r="D233" s="187"/>
      <c r="E233" s="187"/>
      <c r="F233" s="175"/>
      <c r="G233" s="175"/>
      <c r="H233" s="170"/>
      <c r="I233" s="177"/>
      <c r="J233" s="188"/>
      <c r="K233" s="180"/>
      <c r="N233" s="186" t="s">
        <v>439</v>
      </c>
      <c r="O233" s="187"/>
      <c r="P233" s="187"/>
      <c r="Q233" s="187"/>
      <c r="R233" s="187"/>
      <c r="S233" s="175"/>
      <c r="T233" s="175"/>
      <c r="U233" s="170"/>
      <c r="V233" s="177"/>
      <c r="W233" s="188"/>
      <c r="X233" s="180"/>
      <c r="AA233" s="186" t="s">
        <v>439</v>
      </c>
      <c r="AB233" s="187"/>
      <c r="AC233" s="187"/>
      <c r="AD233" s="187"/>
      <c r="AE233" s="187"/>
      <c r="AF233" s="175"/>
      <c r="AG233" s="175"/>
      <c r="AH233" s="170"/>
      <c r="AI233" s="177"/>
      <c r="AJ233" s="188"/>
      <c r="AK233" s="180"/>
    </row>
    <row r="234" spans="1:37" ht="13.5">
      <c r="A234" s="189" t="s">
        <v>8</v>
      </c>
      <c r="B234" s="187"/>
      <c r="C234" s="187"/>
      <c r="D234" s="187"/>
      <c r="E234" s="187"/>
      <c r="F234" s="190">
        <v>164.7</v>
      </c>
      <c r="G234" s="190">
        <v>312.5</v>
      </c>
      <c r="H234" s="190">
        <v>145</v>
      </c>
      <c r="I234" s="191">
        <v>-47.3</v>
      </c>
      <c r="J234" s="192">
        <v>13.6</v>
      </c>
      <c r="K234" s="193">
        <v>13.6</v>
      </c>
      <c r="N234" s="189" t="s">
        <v>8</v>
      </c>
      <c r="O234" s="187"/>
      <c r="P234" s="187"/>
      <c r="Q234" s="187"/>
      <c r="R234" s="187"/>
      <c r="S234" s="190">
        <v>158.4</v>
      </c>
      <c r="T234" s="190">
        <v>164.7</v>
      </c>
      <c r="U234" s="190">
        <v>133.9</v>
      </c>
      <c r="V234" s="191">
        <v>-3.8</v>
      </c>
      <c r="W234" s="192">
        <v>18.3</v>
      </c>
      <c r="X234" s="193">
        <v>15.8</v>
      </c>
      <c r="AA234" s="189" t="s">
        <v>8</v>
      </c>
      <c r="AB234" s="187"/>
      <c r="AC234" s="187"/>
      <c r="AD234" s="187"/>
      <c r="AE234" s="187"/>
      <c r="AF234" s="190">
        <v>207</v>
      </c>
      <c r="AG234" s="190">
        <v>158.4</v>
      </c>
      <c r="AH234" s="190">
        <v>168.1</v>
      </c>
      <c r="AI234" s="191">
        <v>30.7</v>
      </c>
      <c r="AJ234" s="192">
        <v>23.1</v>
      </c>
      <c r="AK234" s="193">
        <v>18.600000000000001</v>
      </c>
    </row>
    <row r="235" spans="1:37" ht="13.5">
      <c r="A235" s="189"/>
      <c r="B235" s="187" t="s">
        <v>197</v>
      </c>
      <c r="C235" s="187"/>
      <c r="D235" s="187"/>
      <c r="E235" s="187"/>
      <c r="F235" s="170"/>
      <c r="G235" s="171"/>
      <c r="H235" s="170"/>
      <c r="I235" s="191"/>
      <c r="J235" s="192"/>
      <c r="K235" s="194"/>
      <c r="N235" s="189"/>
      <c r="O235" s="187" t="s">
        <v>197</v>
      </c>
      <c r="P235" s="187"/>
      <c r="Q235" s="187"/>
      <c r="R235" s="187"/>
      <c r="S235" s="170"/>
      <c r="T235" s="171"/>
      <c r="U235" s="170"/>
      <c r="V235" s="191"/>
      <c r="W235" s="192"/>
      <c r="X235" s="194"/>
      <c r="AA235" s="189"/>
      <c r="AB235" s="187" t="s">
        <v>197</v>
      </c>
      <c r="AC235" s="187"/>
      <c r="AD235" s="187"/>
      <c r="AE235" s="187"/>
      <c r="AF235" s="170"/>
      <c r="AG235" s="171"/>
      <c r="AH235" s="170"/>
      <c r="AI235" s="191"/>
      <c r="AJ235" s="192"/>
      <c r="AK235" s="194"/>
    </row>
    <row r="236" spans="1:37" ht="13.5">
      <c r="A236" s="189"/>
      <c r="B236" s="187"/>
      <c r="C236" s="187" t="s">
        <v>204</v>
      </c>
      <c r="D236" s="187"/>
      <c r="E236" s="187"/>
      <c r="F236" s="190">
        <v>180.3</v>
      </c>
      <c r="G236" s="190">
        <v>433.4</v>
      </c>
      <c r="H236" s="190">
        <v>161.30000000000001</v>
      </c>
      <c r="I236" s="191">
        <v>-58.4</v>
      </c>
      <c r="J236" s="192">
        <v>11.8</v>
      </c>
      <c r="K236" s="193">
        <v>11.8</v>
      </c>
      <c r="N236" s="189"/>
      <c r="O236" s="187"/>
      <c r="P236" s="187" t="s">
        <v>204</v>
      </c>
      <c r="Q236" s="187"/>
      <c r="R236" s="187"/>
      <c r="S236" s="190">
        <v>177.5</v>
      </c>
      <c r="T236" s="190">
        <v>180.3</v>
      </c>
      <c r="U236" s="190">
        <v>150</v>
      </c>
      <c r="V236" s="191">
        <v>-1.6</v>
      </c>
      <c r="W236" s="192">
        <v>18.3</v>
      </c>
      <c r="X236" s="193">
        <v>14.9</v>
      </c>
      <c r="AA236" s="189"/>
      <c r="AB236" s="187"/>
      <c r="AC236" s="187" t="s">
        <v>204</v>
      </c>
      <c r="AD236" s="187"/>
      <c r="AE236" s="187"/>
      <c r="AF236" s="190">
        <v>215.1</v>
      </c>
      <c r="AG236" s="190">
        <v>177.5</v>
      </c>
      <c r="AH236" s="190">
        <v>192.2</v>
      </c>
      <c r="AI236" s="191">
        <v>21.2</v>
      </c>
      <c r="AJ236" s="192">
        <v>11.9</v>
      </c>
      <c r="AK236" s="193">
        <v>13.8</v>
      </c>
    </row>
    <row r="237" spans="1:37" ht="13.5">
      <c r="A237" s="189"/>
      <c r="B237" s="187"/>
      <c r="C237" s="187"/>
      <c r="D237" s="187" t="s">
        <v>197</v>
      </c>
      <c r="E237" s="187"/>
      <c r="F237" s="170"/>
      <c r="G237" s="171"/>
      <c r="H237" s="170"/>
      <c r="I237" s="191"/>
      <c r="J237" s="192"/>
      <c r="K237" s="194"/>
      <c r="N237" s="189"/>
      <c r="O237" s="187"/>
      <c r="P237" s="187"/>
      <c r="Q237" s="187" t="s">
        <v>197</v>
      </c>
      <c r="R237" s="187"/>
      <c r="S237" s="170"/>
      <c r="T237" s="171"/>
      <c r="U237" s="170"/>
      <c r="V237" s="191"/>
      <c r="W237" s="192"/>
      <c r="X237" s="194"/>
      <c r="AA237" s="189"/>
      <c r="AB237" s="187"/>
      <c r="AC237" s="187"/>
      <c r="AD237" s="187" t="s">
        <v>197</v>
      </c>
      <c r="AE237" s="187"/>
      <c r="AF237" s="170"/>
      <c r="AG237" s="171"/>
      <c r="AH237" s="170"/>
      <c r="AI237" s="191"/>
      <c r="AJ237" s="192"/>
      <c r="AK237" s="194"/>
    </row>
    <row r="238" spans="1:37" ht="13.5">
      <c r="A238" s="189"/>
      <c r="B238" s="187"/>
      <c r="C238" s="187"/>
      <c r="D238" s="187"/>
      <c r="E238" s="187" t="s">
        <v>12</v>
      </c>
      <c r="F238" s="190">
        <v>206</v>
      </c>
      <c r="G238" s="190">
        <v>222.8</v>
      </c>
      <c r="H238" s="190">
        <v>157</v>
      </c>
      <c r="I238" s="191">
        <v>-7.5</v>
      </c>
      <c r="J238" s="192">
        <v>31.2</v>
      </c>
      <c r="K238" s="193">
        <v>31.2</v>
      </c>
      <c r="N238" s="189"/>
      <c r="O238" s="187"/>
      <c r="P238" s="187"/>
      <c r="Q238" s="187"/>
      <c r="R238" s="187" t="s">
        <v>12</v>
      </c>
      <c r="S238" s="190">
        <v>166.2</v>
      </c>
      <c r="T238" s="190">
        <v>206</v>
      </c>
      <c r="U238" s="190">
        <v>167.2</v>
      </c>
      <c r="V238" s="191">
        <v>-19.3</v>
      </c>
      <c r="W238" s="192">
        <v>-0.6</v>
      </c>
      <c r="X238" s="193">
        <v>14.8</v>
      </c>
      <c r="AA238" s="189"/>
      <c r="AB238" s="187"/>
      <c r="AC238" s="187"/>
      <c r="AD238" s="187"/>
      <c r="AE238" s="187" t="s">
        <v>12</v>
      </c>
      <c r="AF238" s="190">
        <v>226</v>
      </c>
      <c r="AG238" s="190">
        <v>166.2</v>
      </c>
      <c r="AH238" s="190">
        <v>195.8</v>
      </c>
      <c r="AI238" s="191">
        <v>36</v>
      </c>
      <c r="AJ238" s="192">
        <v>15.4</v>
      </c>
      <c r="AK238" s="193">
        <v>15.1</v>
      </c>
    </row>
    <row r="239" spans="1:37" ht="13.5">
      <c r="A239" s="189"/>
      <c r="B239" s="187"/>
      <c r="C239" s="187"/>
      <c r="D239" s="187"/>
      <c r="E239" s="187" t="s">
        <v>205</v>
      </c>
      <c r="F239" s="190">
        <v>168.4</v>
      </c>
      <c r="G239" s="190">
        <v>266.8</v>
      </c>
      <c r="H239" s="190">
        <v>183.7</v>
      </c>
      <c r="I239" s="191">
        <v>-36.9</v>
      </c>
      <c r="J239" s="192">
        <v>-8.3000000000000007</v>
      </c>
      <c r="K239" s="193">
        <v>-8.3000000000000007</v>
      </c>
      <c r="N239" s="189"/>
      <c r="O239" s="187"/>
      <c r="P239" s="187"/>
      <c r="Q239" s="187"/>
      <c r="R239" s="187" t="s">
        <v>205</v>
      </c>
      <c r="S239" s="190">
        <v>192.7</v>
      </c>
      <c r="T239" s="190">
        <v>168.4</v>
      </c>
      <c r="U239" s="190">
        <v>144</v>
      </c>
      <c r="V239" s="191">
        <v>14.4</v>
      </c>
      <c r="W239" s="192">
        <v>33.799999999999997</v>
      </c>
      <c r="X239" s="193">
        <v>10.199999999999999</v>
      </c>
      <c r="AA239" s="189"/>
      <c r="AB239" s="187"/>
      <c r="AC239" s="187"/>
      <c r="AD239" s="187"/>
      <c r="AE239" s="187" t="s">
        <v>205</v>
      </c>
      <c r="AF239" s="190">
        <v>209.1</v>
      </c>
      <c r="AG239" s="190">
        <v>192.7</v>
      </c>
      <c r="AH239" s="190">
        <v>206.8</v>
      </c>
      <c r="AI239" s="191">
        <v>8.5</v>
      </c>
      <c r="AJ239" s="192">
        <v>1.1000000000000001</v>
      </c>
      <c r="AK239" s="193">
        <v>6.7</v>
      </c>
    </row>
    <row r="240" spans="1:37" ht="13.5">
      <c r="A240" s="189"/>
      <c r="B240" s="187"/>
      <c r="C240" s="187"/>
      <c r="D240" s="187"/>
      <c r="E240" s="187" t="s">
        <v>206</v>
      </c>
      <c r="F240" s="190">
        <v>145.1</v>
      </c>
      <c r="G240" s="190">
        <v>1790.8</v>
      </c>
      <c r="H240" s="190">
        <v>84.1</v>
      </c>
      <c r="I240" s="191">
        <v>-91.9</v>
      </c>
      <c r="J240" s="192">
        <v>72.5</v>
      </c>
      <c r="K240" s="193">
        <v>72.5</v>
      </c>
      <c r="N240" s="189"/>
      <c r="O240" s="187"/>
      <c r="P240" s="187"/>
      <c r="Q240" s="187"/>
      <c r="R240" s="187" t="s">
        <v>206</v>
      </c>
      <c r="S240" s="190">
        <v>152.19999999999999</v>
      </c>
      <c r="T240" s="190">
        <v>145.1</v>
      </c>
      <c r="U240" s="190">
        <v>118.5</v>
      </c>
      <c r="V240" s="191">
        <v>4.9000000000000004</v>
      </c>
      <c r="W240" s="192">
        <v>28.4</v>
      </c>
      <c r="X240" s="193">
        <v>46.8</v>
      </c>
      <c r="AA240" s="189"/>
      <c r="AB240" s="187"/>
      <c r="AC240" s="187"/>
      <c r="AD240" s="187"/>
      <c r="AE240" s="187" t="s">
        <v>206</v>
      </c>
      <c r="AF240" s="190">
        <v>204</v>
      </c>
      <c r="AG240" s="190">
        <v>152.19999999999999</v>
      </c>
      <c r="AH240" s="190">
        <v>121.8</v>
      </c>
      <c r="AI240" s="191">
        <v>34</v>
      </c>
      <c r="AJ240" s="192">
        <v>67.5</v>
      </c>
      <c r="AK240" s="193">
        <v>54.6</v>
      </c>
    </row>
    <row r="241" spans="1:37" ht="13.5">
      <c r="A241" s="189"/>
      <c r="B241" s="187"/>
      <c r="C241" s="187"/>
      <c r="D241" s="187"/>
      <c r="E241" s="187"/>
      <c r="F241" s="190"/>
      <c r="G241" s="195"/>
      <c r="H241" s="190"/>
      <c r="I241" s="191"/>
      <c r="J241" s="192"/>
      <c r="K241" s="193"/>
      <c r="N241" s="189"/>
      <c r="O241" s="187"/>
      <c r="P241" s="187"/>
      <c r="Q241" s="187"/>
      <c r="R241" s="187"/>
      <c r="S241" s="190"/>
      <c r="T241" s="195"/>
      <c r="U241" s="190"/>
      <c r="V241" s="191"/>
      <c r="W241" s="192"/>
      <c r="X241" s="193"/>
      <c r="AA241" s="189"/>
      <c r="AB241" s="187"/>
      <c r="AC241" s="187"/>
      <c r="AD241" s="187"/>
      <c r="AE241" s="187"/>
      <c r="AF241" s="190"/>
      <c r="AG241" s="195"/>
      <c r="AH241" s="190"/>
      <c r="AI241" s="191"/>
      <c r="AJ241" s="192"/>
      <c r="AK241" s="193"/>
    </row>
    <row r="242" spans="1:37" ht="13.5">
      <c r="A242" s="189"/>
      <c r="B242" s="187"/>
      <c r="C242" s="187" t="s">
        <v>207</v>
      </c>
      <c r="D242" s="187"/>
      <c r="E242" s="187"/>
      <c r="F242" s="190">
        <v>146.69999999999999</v>
      </c>
      <c r="G242" s="190">
        <v>173.1</v>
      </c>
      <c r="H242" s="190">
        <v>126.2</v>
      </c>
      <c r="I242" s="191">
        <v>-15.3</v>
      </c>
      <c r="J242" s="192">
        <v>16.2</v>
      </c>
      <c r="K242" s="193">
        <v>16.2</v>
      </c>
      <c r="N242" s="189"/>
      <c r="O242" s="187"/>
      <c r="P242" s="187" t="s">
        <v>207</v>
      </c>
      <c r="Q242" s="187"/>
      <c r="R242" s="187"/>
      <c r="S242" s="190">
        <v>136.4</v>
      </c>
      <c r="T242" s="190">
        <v>146.69999999999999</v>
      </c>
      <c r="U242" s="190">
        <v>115.4</v>
      </c>
      <c r="V242" s="191">
        <v>-7</v>
      </c>
      <c r="W242" s="192">
        <v>18.2</v>
      </c>
      <c r="X242" s="193">
        <v>17.2</v>
      </c>
      <c r="AA242" s="189"/>
      <c r="AB242" s="187"/>
      <c r="AC242" s="187" t="s">
        <v>207</v>
      </c>
      <c r="AD242" s="187"/>
      <c r="AE242" s="187"/>
      <c r="AF242" s="190">
        <v>197.7</v>
      </c>
      <c r="AG242" s="190">
        <v>136.4</v>
      </c>
      <c r="AH242" s="190">
        <v>140.30000000000001</v>
      </c>
      <c r="AI242" s="191">
        <v>44.9</v>
      </c>
      <c r="AJ242" s="192">
        <v>40.9</v>
      </c>
      <c r="AK242" s="193">
        <v>25.9</v>
      </c>
    </row>
    <row r="243" spans="1:37" ht="13.5">
      <c r="A243" s="189"/>
      <c r="B243" s="187"/>
      <c r="C243" s="187"/>
      <c r="D243" s="187" t="s">
        <v>197</v>
      </c>
      <c r="E243" s="187"/>
      <c r="F243" s="170"/>
      <c r="G243" s="171"/>
      <c r="H243" s="170"/>
      <c r="I243" s="191"/>
      <c r="J243" s="192"/>
      <c r="K243" s="194"/>
      <c r="N243" s="189"/>
      <c r="O243" s="187"/>
      <c r="P243" s="187"/>
      <c r="Q243" s="187" t="s">
        <v>197</v>
      </c>
      <c r="R243" s="187"/>
      <c r="S243" s="170"/>
      <c r="T243" s="171"/>
      <c r="U243" s="170"/>
      <c r="V243" s="191"/>
      <c r="W243" s="192"/>
      <c r="X243" s="194"/>
      <c r="AA243" s="189"/>
      <c r="AB243" s="187"/>
      <c r="AC243" s="187"/>
      <c r="AD243" s="187" t="s">
        <v>197</v>
      </c>
      <c r="AE243" s="187"/>
      <c r="AF243" s="170"/>
      <c r="AG243" s="171"/>
      <c r="AH243" s="170"/>
      <c r="AI243" s="191"/>
      <c r="AJ243" s="192"/>
      <c r="AK243" s="194"/>
    </row>
    <row r="244" spans="1:37" ht="13.5">
      <c r="A244" s="189"/>
      <c r="B244" s="187"/>
      <c r="C244" s="187"/>
      <c r="D244" s="187"/>
      <c r="E244" s="187" t="s">
        <v>208</v>
      </c>
      <c r="F244" s="190">
        <v>123.2</v>
      </c>
      <c r="G244" s="190">
        <v>129.5</v>
      </c>
      <c r="H244" s="190">
        <v>79.8</v>
      </c>
      <c r="I244" s="191">
        <v>-4.9000000000000004</v>
      </c>
      <c r="J244" s="192">
        <v>54.4</v>
      </c>
      <c r="K244" s="193">
        <v>54.4</v>
      </c>
      <c r="N244" s="189"/>
      <c r="O244" s="187"/>
      <c r="P244" s="187"/>
      <c r="Q244" s="187"/>
      <c r="R244" s="187" t="s">
        <v>208</v>
      </c>
      <c r="S244" s="190">
        <v>106.9</v>
      </c>
      <c r="T244" s="190">
        <v>123.2</v>
      </c>
      <c r="U244" s="190">
        <v>124.2</v>
      </c>
      <c r="V244" s="191">
        <v>-13.2</v>
      </c>
      <c r="W244" s="192">
        <v>-13.9</v>
      </c>
      <c r="X244" s="193">
        <v>12.8</v>
      </c>
      <c r="AA244" s="189"/>
      <c r="AB244" s="187"/>
      <c r="AC244" s="187"/>
      <c r="AD244" s="187"/>
      <c r="AE244" s="187" t="s">
        <v>208</v>
      </c>
      <c r="AF244" s="190">
        <v>152.4</v>
      </c>
      <c r="AG244" s="190">
        <v>106.9</v>
      </c>
      <c r="AH244" s="190">
        <v>133.4</v>
      </c>
      <c r="AI244" s="191">
        <v>42.6</v>
      </c>
      <c r="AJ244" s="192">
        <v>14.2</v>
      </c>
      <c r="AK244" s="193">
        <v>13.3</v>
      </c>
    </row>
    <row r="245" spans="1:37" ht="13.5">
      <c r="A245" s="189"/>
      <c r="B245" s="187"/>
      <c r="C245" s="187"/>
      <c r="D245" s="187"/>
      <c r="E245" s="187" t="s">
        <v>209</v>
      </c>
      <c r="F245" s="190">
        <v>129.19999999999999</v>
      </c>
      <c r="G245" s="190">
        <v>161.69999999999999</v>
      </c>
      <c r="H245" s="190">
        <v>101.6</v>
      </c>
      <c r="I245" s="191">
        <v>-20.100000000000001</v>
      </c>
      <c r="J245" s="192">
        <v>27.2</v>
      </c>
      <c r="K245" s="193">
        <v>27.2</v>
      </c>
      <c r="N245" s="189"/>
      <c r="O245" s="187"/>
      <c r="P245" s="187"/>
      <c r="Q245" s="187"/>
      <c r="R245" s="187" t="s">
        <v>209</v>
      </c>
      <c r="S245" s="190">
        <v>121.2</v>
      </c>
      <c r="T245" s="190">
        <v>129.19999999999999</v>
      </c>
      <c r="U245" s="190">
        <v>94.7</v>
      </c>
      <c r="V245" s="191">
        <v>-6.2</v>
      </c>
      <c r="W245" s="192">
        <v>28</v>
      </c>
      <c r="X245" s="193">
        <v>27.5</v>
      </c>
      <c r="AA245" s="189"/>
      <c r="AB245" s="187"/>
      <c r="AC245" s="187"/>
      <c r="AD245" s="187"/>
      <c r="AE245" s="187" t="s">
        <v>209</v>
      </c>
      <c r="AF245" s="190">
        <v>278.2</v>
      </c>
      <c r="AG245" s="190">
        <v>121.2</v>
      </c>
      <c r="AH245" s="190">
        <v>151.30000000000001</v>
      </c>
      <c r="AI245" s="191">
        <v>129.5</v>
      </c>
      <c r="AJ245" s="192">
        <v>83.9</v>
      </c>
      <c r="AK245" s="193">
        <v>52</v>
      </c>
    </row>
    <row r="246" spans="1:37" ht="13.5">
      <c r="A246" s="189"/>
      <c r="B246" s="187"/>
      <c r="C246" s="187"/>
      <c r="D246" s="187"/>
      <c r="E246" s="187" t="s">
        <v>210</v>
      </c>
      <c r="F246" s="190">
        <v>198.2</v>
      </c>
      <c r="G246" s="190">
        <v>249.1</v>
      </c>
      <c r="H246" s="190">
        <v>218.3</v>
      </c>
      <c r="I246" s="191">
        <v>-20.399999999999999</v>
      </c>
      <c r="J246" s="192">
        <v>-9.1999999999999993</v>
      </c>
      <c r="K246" s="193">
        <v>-9.1999999999999993</v>
      </c>
      <c r="N246" s="189"/>
      <c r="O246" s="187"/>
      <c r="P246" s="187"/>
      <c r="Q246" s="187"/>
      <c r="R246" s="187" t="s">
        <v>210</v>
      </c>
      <c r="S246" s="190">
        <v>194.8</v>
      </c>
      <c r="T246" s="190">
        <v>198.2</v>
      </c>
      <c r="U246" s="190">
        <v>121.2</v>
      </c>
      <c r="V246" s="191">
        <v>-1.7</v>
      </c>
      <c r="W246" s="192">
        <v>60.7</v>
      </c>
      <c r="X246" s="193">
        <v>15.7</v>
      </c>
      <c r="AA246" s="189"/>
      <c r="AB246" s="187"/>
      <c r="AC246" s="187"/>
      <c r="AD246" s="187"/>
      <c r="AE246" s="187" t="s">
        <v>210</v>
      </c>
      <c r="AF246" s="190">
        <v>191.9</v>
      </c>
      <c r="AG246" s="190">
        <v>194.8</v>
      </c>
      <c r="AH246" s="190">
        <v>140.5</v>
      </c>
      <c r="AI246" s="191">
        <v>-1.5</v>
      </c>
      <c r="AJ246" s="192">
        <v>36.6</v>
      </c>
      <c r="AK246" s="193">
        <v>21.9</v>
      </c>
    </row>
    <row r="247" spans="1:37" ht="13.5">
      <c r="A247" s="189"/>
      <c r="B247" s="187"/>
      <c r="C247" s="187"/>
      <c r="D247" s="187"/>
      <c r="E247" s="187"/>
      <c r="F247" s="190"/>
      <c r="G247" s="195"/>
      <c r="H247" s="190"/>
      <c r="I247" s="177"/>
      <c r="J247" s="178"/>
      <c r="K247" s="179"/>
      <c r="N247" s="189"/>
      <c r="O247" s="187"/>
      <c r="P247" s="187"/>
      <c r="Q247" s="187"/>
      <c r="R247" s="187"/>
      <c r="S247" s="190"/>
      <c r="T247" s="195"/>
      <c r="U247" s="190"/>
      <c r="V247" s="177"/>
      <c r="W247" s="178"/>
      <c r="X247" s="179"/>
      <c r="AA247" s="189"/>
      <c r="AB247" s="187"/>
      <c r="AC247" s="187"/>
      <c r="AD247" s="187"/>
      <c r="AE247" s="187"/>
      <c r="AF247" s="190"/>
      <c r="AG247" s="195"/>
      <c r="AH247" s="190"/>
      <c r="AI247" s="177"/>
      <c r="AJ247" s="178"/>
      <c r="AK247" s="179"/>
    </row>
    <row r="248" spans="1:37" ht="13.5">
      <c r="A248" s="186" t="s">
        <v>211</v>
      </c>
      <c r="B248" s="187"/>
      <c r="C248" s="187"/>
      <c r="D248" s="187"/>
      <c r="E248" s="187"/>
      <c r="F248" s="170"/>
      <c r="G248" s="171"/>
      <c r="H248" s="170"/>
      <c r="I248" s="177"/>
      <c r="J248" s="178"/>
      <c r="K248" s="180"/>
      <c r="N248" s="186" t="s">
        <v>211</v>
      </c>
      <c r="O248" s="187"/>
      <c r="P248" s="187"/>
      <c r="Q248" s="187"/>
      <c r="R248" s="187"/>
      <c r="S248" s="170"/>
      <c r="T248" s="171"/>
      <c r="U248" s="170"/>
      <c r="V248" s="177"/>
      <c r="W248" s="178"/>
      <c r="X248" s="180"/>
      <c r="AA248" s="186" t="s">
        <v>211</v>
      </c>
      <c r="AB248" s="187"/>
      <c r="AC248" s="187"/>
      <c r="AD248" s="187"/>
      <c r="AE248" s="187"/>
      <c r="AF248" s="170"/>
      <c r="AG248" s="171"/>
      <c r="AH248" s="170"/>
      <c r="AI248" s="177"/>
      <c r="AJ248" s="178"/>
      <c r="AK248" s="180"/>
    </row>
    <row r="249" spans="1:37" ht="13.5">
      <c r="A249" s="189" t="s">
        <v>8</v>
      </c>
      <c r="B249" s="187"/>
      <c r="C249" s="187"/>
      <c r="D249" s="187"/>
      <c r="E249" s="187"/>
      <c r="F249" s="176">
        <v>5398</v>
      </c>
      <c r="G249" s="176">
        <v>5983</v>
      </c>
      <c r="H249" s="176">
        <v>4268</v>
      </c>
      <c r="I249" s="191">
        <v>-9.8000000000000007</v>
      </c>
      <c r="J249" s="192">
        <v>26.5</v>
      </c>
      <c r="K249" s="193">
        <v>26.5</v>
      </c>
      <c r="N249" s="189" t="s">
        <v>8</v>
      </c>
      <c r="O249" s="187"/>
      <c r="P249" s="187"/>
      <c r="Q249" s="187"/>
      <c r="R249" s="187"/>
      <c r="S249" s="176">
        <v>6590</v>
      </c>
      <c r="T249" s="176">
        <v>5398</v>
      </c>
      <c r="U249" s="176">
        <v>5968</v>
      </c>
      <c r="V249" s="191">
        <v>22.1</v>
      </c>
      <c r="W249" s="192">
        <v>10.4</v>
      </c>
      <c r="X249" s="193">
        <v>17.100000000000001</v>
      </c>
      <c r="AA249" s="189" t="s">
        <v>8</v>
      </c>
      <c r="AB249" s="187"/>
      <c r="AC249" s="187"/>
      <c r="AD249" s="187"/>
      <c r="AE249" s="187"/>
      <c r="AF249" s="176">
        <v>8153</v>
      </c>
      <c r="AG249" s="176">
        <v>6590</v>
      </c>
      <c r="AH249" s="176">
        <v>8120</v>
      </c>
      <c r="AI249" s="191">
        <v>23.7</v>
      </c>
      <c r="AJ249" s="192">
        <v>0.4</v>
      </c>
      <c r="AK249" s="193">
        <v>9.6999999999999993</v>
      </c>
    </row>
    <row r="250" spans="1:37" ht="13.5">
      <c r="A250" s="189"/>
      <c r="B250" s="187" t="s">
        <v>197</v>
      </c>
      <c r="C250" s="187"/>
      <c r="D250" s="187"/>
      <c r="E250" s="187"/>
      <c r="F250" s="170"/>
      <c r="G250" s="171"/>
      <c r="H250" s="170"/>
      <c r="I250" s="191"/>
      <c r="J250" s="192"/>
      <c r="K250" s="194"/>
      <c r="N250" s="189"/>
      <c r="O250" s="187" t="s">
        <v>197</v>
      </c>
      <c r="P250" s="187"/>
      <c r="Q250" s="187"/>
      <c r="R250" s="187"/>
      <c r="S250" s="170"/>
      <c r="T250" s="171"/>
      <c r="U250" s="170"/>
      <c r="V250" s="191"/>
      <c r="W250" s="192"/>
      <c r="X250" s="194"/>
      <c r="AA250" s="189"/>
      <c r="AB250" s="187" t="s">
        <v>197</v>
      </c>
      <c r="AC250" s="187"/>
      <c r="AD250" s="187"/>
      <c r="AE250" s="187"/>
      <c r="AF250" s="170"/>
      <c r="AG250" s="171"/>
      <c r="AH250" s="170"/>
      <c r="AI250" s="191"/>
      <c r="AJ250" s="192"/>
      <c r="AK250" s="194"/>
    </row>
    <row r="251" spans="1:37" ht="13.5">
      <c r="A251" s="189"/>
      <c r="B251" s="187"/>
      <c r="C251" s="187" t="s">
        <v>204</v>
      </c>
      <c r="D251" s="187"/>
      <c r="E251" s="187"/>
      <c r="F251" s="176">
        <v>3117</v>
      </c>
      <c r="G251" s="176">
        <v>3094</v>
      </c>
      <c r="H251" s="176">
        <v>2470</v>
      </c>
      <c r="I251" s="191">
        <v>0.7</v>
      </c>
      <c r="J251" s="192">
        <v>26.2</v>
      </c>
      <c r="K251" s="193">
        <v>26.2</v>
      </c>
      <c r="N251" s="189"/>
      <c r="O251" s="187"/>
      <c r="P251" s="187" t="s">
        <v>204</v>
      </c>
      <c r="Q251" s="187"/>
      <c r="R251" s="187"/>
      <c r="S251" s="176">
        <v>3687</v>
      </c>
      <c r="T251" s="176">
        <v>3117</v>
      </c>
      <c r="U251" s="176">
        <v>3409</v>
      </c>
      <c r="V251" s="191">
        <v>18.3</v>
      </c>
      <c r="W251" s="192">
        <v>8.1999999999999993</v>
      </c>
      <c r="X251" s="193">
        <v>15.7</v>
      </c>
      <c r="AA251" s="189"/>
      <c r="AB251" s="187"/>
      <c r="AC251" s="187" t="s">
        <v>204</v>
      </c>
      <c r="AD251" s="187"/>
      <c r="AE251" s="187"/>
      <c r="AF251" s="176">
        <v>4377</v>
      </c>
      <c r="AG251" s="176">
        <v>3687</v>
      </c>
      <c r="AH251" s="176">
        <v>4376</v>
      </c>
      <c r="AI251" s="191">
        <v>18.7</v>
      </c>
      <c r="AJ251" s="192">
        <v>0</v>
      </c>
      <c r="AK251" s="193">
        <v>9</v>
      </c>
    </row>
    <row r="252" spans="1:37" ht="13.5">
      <c r="A252" s="189"/>
      <c r="B252" s="187"/>
      <c r="C252" s="187" t="s">
        <v>207</v>
      </c>
      <c r="D252" s="187"/>
      <c r="E252" s="187"/>
      <c r="F252" s="176">
        <v>2281</v>
      </c>
      <c r="G252" s="176">
        <v>2888</v>
      </c>
      <c r="H252" s="176">
        <v>1798</v>
      </c>
      <c r="I252" s="191">
        <v>-21</v>
      </c>
      <c r="J252" s="192">
        <v>26.9</v>
      </c>
      <c r="K252" s="193">
        <v>26.9</v>
      </c>
      <c r="N252" s="189"/>
      <c r="O252" s="187"/>
      <c r="P252" s="187" t="s">
        <v>207</v>
      </c>
      <c r="Q252" s="187"/>
      <c r="R252" s="187"/>
      <c r="S252" s="176">
        <v>2903</v>
      </c>
      <c r="T252" s="176">
        <v>2281</v>
      </c>
      <c r="U252" s="176">
        <v>2559</v>
      </c>
      <c r="V252" s="191">
        <v>27.3</v>
      </c>
      <c r="W252" s="192">
        <v>13.4</v>
      </c>
      <c r="X252" s="193">
        <v>19</v>
      </c>
      <c r="AA252" s="189"/>
      <c r="AB252" s="187"/>
      <c r="AC252" s="187" t="s">
        <v>207</v>
      </c>
      <c r="AD252" s="187"/>
      <c r="AE252" s="187"/>
      <c r="AF252" s="176">
        <v>3776</v>
      </c>
      <c r="AG252" s="176">
        <v>2903</v>
      </c>
      <c r="AH252" s="176">
        <v>3743</v>
      </c>
      <c r="AI252" s="191">
        <v>30.1</v>
      </c>
      <c r="AJ252" s="192">
        <v>0.9</v>
      </c>
      <c r="AK252" s="193">
        <v>10.6</v>
      </c>
    </row>
    <row r="253" spans="1:37" ht="13.5">
      <c r="A253" s="189"/>
      <c r="B253" s="187"/>
      <c r="C253" s="187"/>
      <c r="D253" s="187" t="s">
        <v>212</v>
      </c>
      <c r="E253" s="187"/>
      <c r="F253" s="170"/>
      <c r="G253" s="171"/>
      <c r="H253" s="170"/>
      <c r="I253" s="191"/>
      <c r="J253" s="192"/>
      <c r="K253" s="194"/>
      <c r="N253" s="189"/>
      <c r="O253" s="187"/>
      <c r="P253" s="187"/>
      <c r="Q253" s="187" t="s">
        <v>212</v>
      </c>
      <c r="R253" s="187"/>
      <c r="S253" s="170"/>
      <c r="T253" s="171"/>
      <c r="U253" s="170"/>
      <c r="V253" s="191"/>
      <c r="W253" s="192"/>
      <c r="X253" s="194"/>
      <c r="AA253" s="189"/>
      <c r="AB253" s="187"/>
      <c r="AC253" s="187"/>
      <c r="AD253" s="187" t="s">
        <v>212</v>
      </c>
      <c r="AE253" s="187"/>
      <c r="AF253" s="170"/>
      <c r="AG253" s="171"/>
      <c r="AH253" s="170"/>
      <c r="AI253" s="191"/>
      <c r="AJ253" s="192"/>
      <c r="AK253" s="194"/>
    </row>
    <row r="254" spans="1:37" ht="13.5">
      <c r="A254" s="189"/>
      <c r="B254" s="196"/>
      <c r="C254" s="196"/>
      <c r="D254" s="196"/>
      <c r="E254" s="196" t="s">
        <v>208</v>
      </c>
      <c r="F254" s="176">
        <v>732</v>
      </c>
      <c r="G254" s="176">
        <v>975</v>
      </c>
      <c r="H254" s="176">
        <v>508</v>
      </c>
      <c r="I254" s="191">
        <v>-24.9</v>
      </c>
      <c r="J254" s="192">
        <v>44.1</v>
      </c>
      <c r="K254" s="193">
        <v>44.1</v>
      </c>
      <c r="N254" s="189"/>
      <c r="O254" s="196"/>
      <c r="P254" s="196"/>
      <c r="Q254" s="196"/>
      <c r="R254" s="196" t="s">
        <v>208</v>
      </c>
      <c r="S254" s="176">
        <v>979</v>
      </c>
      <c r="T254" s="176">
        <v>732</v>
      </c>
      <c r="U254" s="176">
        <v>796</v>
      </c>
      <c r="V254" s="191">
        <v>33.700000000000003</v>
      </c>
      <c r="W254" s="192">
        <v>23</v>
      </c>
      <c r="X254" s="193">
        <v>31.2</v>
      </c>
      <c r="AA254" s="189"/>
      <c r="AB254" s="196"/>
      <c r="AC254" s="196"/>
      <c r="AD254" s="196"/>
      <c r="AE254" s="196" t="s">
        <v>208</v>
      </c>
      <c r="AF254" s="176">
        <v>1367</v>
      </c>
      <c r="AG254" s="176">
        <v>979</v>
      </c>
      <c r="AH254" s="176">
        <v>1325</v>
      </c>
      <c r="AI254" s="191">
        <v>39.6</v>
      </c>
      <c r="AJ254" s="192">
        <v>3.2</v>
      </c>
      <c r="AK254" s="193">
        <v>17.100000000000001</v>
      </c>
    </row>
    <row r="255" spans="1:37" ht="13.5">
      <c r="A255" s="189"/>
      <c r="B255" s="196"/>
      <c r="C255" s="196"/>
      <c r="D255" s="196"/>
      <c r="E255" s="196"/>
      <c r="F255" s="176"/>
      <c r="G255" s="197"/>
      <c r="H255" s="176"/>
      <c r="I255" s="191"/>
      <c r="J255" s="192"/>
      <c r="K255" s="193"/>
      <c r="N255" s="189"/>
      <c r="O255" s="196"/>
      <c r="P255" s="196"/>
      <c r="Q255" s="196"/>
      <c r="R255" s="196"/>
      <c r="S255" s="176"/>
      <c r="T255" s="197"/>
      <c r="U255" s="176"/>
      <c r="V255" s="191"/>
      <c r="W255" s="192"/>
      <c r="X255" s="193"/>
      <c r="AA255" s="189"/>
      <c r="AB255" s="196"/>
      <c r="AC255" s="196"/>
      <c r="AD255" s="196"/>
      <c r="AE255" s="196"/>
      <c r="AF255" s="176"/>
      <c r="AG255" s="197"/>
      <c r="AH255" s="176"/>
      <c r="AI255" s="191"/>
      <c r="AJ255" s="192"/>
      <c r="AK255" s="193"/>
    </row>
    <row r="256" spans="1:37" ht="13.5">
      <c r="A256" s="186"/>
      <c r="B256" s="196"/>
      <c r="C256" s="196"/>
      <c r="D256" s="196"/>
      <c r="E256" s="196"/>
      <c r="F256" s="176"/>
      <c r="G256" s="197"/>
      <c r="H256" s="176"/>
      <c r="I256" s="191"/>
      <c r="J256" s="192"/>
      <c r="K256" s="193"/>
      <c r="N256" s="186"/>
      <c r="O256" s="196"/>
      <c r="P256" s="196"/>
      <c r="Q256" s="196"/>
      <c r="R256" s="196"/>
      <c r="S256" s="176"/>
      <c r="T256" s="197"/>
      <c r="U256" s="176"/>
      <c r="V256" s="191"/>
      <c r="W256" s="192"/>
      <c r="X256" s="193"/>
      <c r="AA256" s="186"/>
      <c r="AB256" s="196"/>
      <c r="AC256" s="196"/>
      <c r="AD256" s="196"/>
      <c r="AE256" s="196"/>
      <c r="AF256" s="176"/>
      <c r="AG256" s="197"/>
      <c r="AH256" s="176"/>
      <c r="AI256" s="191"/>
      <c r="AJ256" s="192"/>
      <c r="AK256" s="193"/>
    </row>
    <row r="257" spans="1:37" ht="13.5">
      <c r="A257" s="186" t="s">
        <v>213</v>
      </c>
      <c r="B257" s="196"/>
      <c r="C257" s="196"/>
      <c r="D257" s="196"/>
      <c r="E257" s="196"/>
      <c r="F257" s="176">
        <v>68776</v>
      </c>
      <c r="G257" s="176">
        <v>67826</v>
      </c>
      <c r="H257" s="176">
        <v>67304</v>
      </c>
      <c r="I257" s="30">
        <v>1.4</v>
      </c>
      <c r="J257" s="192">
        <v>2.2000000000000002</v>
      </c>
      <c r="K257" s="193">
        <v>2.2000000000000002</v>
      </c>
      <c r="N257" s="186" t="s">
        <v>213</v>
      </c>
      <c r="O257" s="196"/>
      <c r="P257" s="196"/>
      <c r="Q257" s="196"/>
      <c r="R257" s="196"/>
      <c r="S257" s="176">
        <v>68804</v>
      </c>
      <c r="T257" s="176">
        <v>68776</v>
      </c>
      <c r="U257" s="176">
        <v>67362</v>
      </c>
      <c r="V257" s="30">
        <v>0</v>
      </c>
      <c r="W257" s="192">
        <v>2.1</v>
      </c>
      <c r="X257" s="193">
        <v>2.2000000000000002</v>
      </c>
      <c r="AA257" s="186" t="s">
        <v>213</v>
      </c>
      <c r="AB257" s="196"/>
      <c r="AC257" s="196"/>
      <c r="AD257" s="196"/>
      <c r="AE257" s="196"/>
      <c r="AF257" s="176">
        <v>69116</v>
      </c>
      <c r="AG257" s="176">
        <v>68804</v>
      </c>
      <c r="AH257" s="176">
        <v>67700</v>
      </c>
      <c r="AI257" s="30">
        <v>0.5</v>
      </c>
      <c r="AJ257" s="192">
        <v>2.1</v>
      </c>
      <c r="AK257" s="193">
        <v>2.1</v>
      </c>
    </row>
    <row r="258" spans="1:37" ht="13">
      <c r="A258" s="198" t="s">
        <v>214</v>
      </c>
      <c r="B258" s="199"/>
      <c r="C258" s="199"/>
      <c r="D258" s="199"/>
      <c r="E258" s="199"/>
      <c r="F258" s="200">
        <v>698433</v>
      </c>
      <c r="G258" s="200">
        <v>1592141</v>
      </c>
      <c r="H258" s="200">
        <v>620972</v>
      </c>
      <c r="I258" s="201">
        <v>-56.1</v>
      </c>
      <c r="J258" s="202">
        <v>12.5</v>
      </c>
      <c r="K258" s="203">
        <v>12.5</v>
      </c>
      <c r="N258" s="198" t="s">
        <v>214</v>
      </c>
      <c r="O258" s="199"/>
      <c r="P258" s="199"/>
      <c r="Q258" s="199"/>
      <c r="R258" s="199"/>
      <c r="S258" s="200">
        <v>936452</v>
      </c>
      <c r="T258" s="200">
        <v>698433</v>
      </c>
      <c r="U258" s="200">
        <v>860661</v>
      </c>
      <c r="V258" s="201">
        <v>34.1</v>
      </c>
      <c r="W258" s="202">
        <v>8.8000000000000007</v>
      </c>
      <c r="X258" s="203">
        <v>10.3</v>
      </c>
      <c r="AA258" s="198" t="s">
        <v>214</v>
      </c>
      <c r="AB258" s="199"/>
      <c r="AC258" s="199"/>
      <c r="AD258" s="199"/>
      <c r="AE258" s="199"/>
      <c r="AF258" s="200">
        <v>1251262</v>
      </c>
      <c r="AG258" s="200">
        <v>936452</v>
      </c>
      <c r="AH258" s="200">
        <v>1149296</v>
      </c>
      <c r="AI258" s="201">
        <v>33.6</v>
      </c>
      <c r="AJ258" s="202">
        <v>8.9</v>
      </c>
      <c r="AK258" s="203">
        <v>9.6999999999999993</v>
      </c>
    </row>
    <row r="259" spans="1:37">
      <c r="A259" s="204"/>
      <c r="B259" s="205"/>
      <c r="C259" s="206"/>
      <c r="D259" s="206"/>
      <c r="E259" s="206"/>
      <c r="F259" s="206"/>
      <c r="G259" s="206"/>
      <c r="H259" s="206"/>
      <c r="I259" s="206"/>
      <c r="J259" s="206"/>
      <c r="K259" s="207"/>
      <c r="N259" s="204"/>
      <c r="O259" s="205"/>
      <c r="P259" s="206"/>
      <c r="Q259" s="206"/>
      <c r="R259" s="206"/>
      <c r="S259" s="206"/>
      <c r="T259" s="206"/>
      <c r="U259" s="206"/>
      <c r="V259" s="206"/>
      <c r="W259" s="206"/>
      <c r="X259" s="207"/>
      <c r="AA259" s="204"/>
      <c r="AB259" s="205"/>
      <c r="AC259" s="206"/>
      <c r="AD259" s="206"/>
      <c r="AE259" s="206"/>
      <c r="AF259" s="206"/>
      <c r="AG259" s="206"/>
      <c r="AH259" s="206"/>
      <c r="AI259" s="206"/>
      <c r="AJ259" s="206"/>
      <c r="AK259" s="207"/>
    </row>
    <row r="260" spans="1:37">
      <c r="A260" s="208" t="s">
        <v>215</v>
      </c>
      <c r="B260" s="209"/>
      <c r="C260" s="209"/>
      <c r="D260" s="209"/>
      <c r="E260" s="209"/>
      <c r="F260" s="209"/>
      <c r="G260" s="209"/>
      <c r="H260" s="209"/>
      <c r="I260" s="209"/>
      <c r="J260" s="209"/>
      <c r="K260" s="210"/>
      <c r="N260" s="208" t="s">
        <v>215</v>
      </c>
      <c r="O260" s="209"/>
      <c r="P260" s="209"/>
      <c r="Q260" s="209"/>
      <c r="R260" s="209"/>
      <c r="S260" s="209"/>
      <c r="T260" s="209"/>
      <c r="U260" s="209"/>
      <c r="V260" s="209"/>
      <c r="W260" s="209"/>
      <c r="X260" s="210"/>
      <c r="AA260" s="208" t="s">
        <v>215</v>
      </c>
      <c r="AB260" s="209"/>
      <c r="AC260" s="209"/>
      <c r="AD260" s="209"/>
      <c r="AE260" s="209"/>
      <c r="AF260" s="209"/>
      <c r="AG260" s="209"/>
      <c r="AH260" s="209"/>
      <c r="AI260" s="209"/>
      <c r="AJ260" s="209"/>
      <c r="AK260" s="210"/>
    </row>
    <row r="261" spans="1:37">
      <c r="A261" s="208" t="s">
        <v>216</v>
      </c>
      <c r="B261" s="209"/>
      <c r="C261" s="209"/>
      <c r="D261" s="209"/>
      <c r="E261" s="209"/>
      <c r="F261" s="209"/>
      <c r="G261" s="209"/>
      <c r="H261" s="209"/>
      <c r="I261" s="209"/>
      <c r="J261" s="209"/>
      <c r="K261" s="210"/>
      <c r="N261" s="208" t="s">
        <v>216</v>
      </c>
      <c r="O261" s="209"/>
      <c r="P261" s="209"/>
      <c r="Q261" s="209"/>
      <c r="R261" s="209"/>
      <c r="S261" s="209"/>
      <c r="T261" s="209"/>
      <c r="U261" s="209"/>
      <c r="V261" s="209"/>
      <c r="W261" s="209"/>
      <c r="X261" s="210"/>
      <c r="AA261" s="208" t="s">
        <v>216</v>
      </c>
      <c r="AB261" s="209"/>
      <c r="AC261" s="209"/>
      <c r="AD261" s="209"/>
      <c r="AE261" s="209"/>
      <c r="AF261" s="209"/>
      <c r="AG261" s="209"/>
      <c r="AH261" s="209"/>
      <c r="AI261" s="209"/>
      <c r="AJ261" s="209"/>
      <c r="AK261" s="210"/>
    </row>
    <row r="262" spans="1:37">
      <c r="A262" s="211"/>
      <c r="B262" s="209"/>
      <c r="C262" s="212"/>
      <c r="D262" s="212"/>
      <c r="E262" s="212"/>
      <c r="F262" s="212"/>
      <c r="G262" s="212"/>
      <c r="H262" s="212"/>
      <c r="I262" s="212"/>
      <c r="J262" s="209"/>
      <c r="K262" s="210"/>
      <c r="N262" s="211"/>
      <c r="O262" s="209"/>
      <c r="P262" s="212"/>
      <c r="Q262" s="212"/>
      <c r="R262" s="212"/>
      <c r="S262" s="212"/>
      <c r="T262" s="212"/>
      <c r="U262" s="212"/>
      <c r="V262" s="212"/>
      <c r="W262" s="209"/>
      <c r="X262" s="210"/>
      <c r="AA262" s="211"/>
      <c r="AB262" s="209"/>
      <c r="AC262" s="212"/>
      <c r="AD262" s="212"/>
      <c r="AE262" s="212"/>
      <c r="AF262" s="212"/>
      <c r="AG262" s="212"/>
      <c r="AH262" s="212"/>
      <c r="AI262" s="212"/>
      <c r="AJ262" s="209"/>
      <c r="AK262" s="210"/>
    </row>
    <row r="263" spans="1:37" ht="13">
      <c r="A263" s="213" t="s">
        <v>217</v>
      </c>
      <c r="B263" s="214"/>
      <c r="C263" s="214"/>
      <c r="D263" s="214"/>
      <c r="E263" s="214"/>
      <c r="F263" s="214"/>
      <c r="G263" s="214"/>
      <c r="H263" s="214"/>
      <c r="I263" s="214"/>
      <c r="J263" s="215"/>
      <c r="K263" s="216"/>
      <c r="N263" s="213" t="s">
        <v>217</v>
      </c>
      <c r="O263" s="214"/>
      <c r="P263" s="214"/>
      <c r="Q263" s="214"/>
      <c r="R263" s="214"/>
      <c r="S263" s="214"/>
      <c r="T263" s="214"/>
      <c r="U263" s="214"/>
      <c r="V263" s="214"/>
      <c r="W263" s="215"/>
      <c r="X263" s="216"/>
      <c r="AA263" s="213" t="s">
        <v>217</v>
      </c>
      <c r="AB263" s="214"/>
      <c r="AC263" s="214"/>
      <c r="AD263" s="214"/>
      <c r="AE263" s="214"/>
      <c r="AF263" s="214"/>
      <c r="AG263" s="214"/>
      <c r="AH263" s="214"/>
      <c r="AI263" s="214"/>
      <c r="AJ263" s="215"/>
      <c r="AK263" s="216"/>
    </row>
    <row r="264" spans="1:37">
      <c r="A264" s="217" t="s">
        <v>218</v>
      </c>
      <c r="N264" s="217" t="s">
        <v>218</v>
      </c>
      <c r="O264" s="579"/>
      <c r="P264" s="579"/>
      <c r="Q264" s="579"/>
      <c r="R264" s="579"/>
      <c r="S264" s="579"/>
      <c r="T264" s="579"/>
      <c r="U264" s="579"/>
      <c r="V264" s="579"/>
      <c r="W264" s="579"/>
      <c r="X264" s="579"/>
    </row>
    <row r="266" spans="1:37" ht="20.5">
      <c r="A266" s="138" t="s">
        <v>763</v>
      </c>
      <c r="B266" s="139"/>
      <c r="C266" s="139"/>
      <c r="D266" s="139"/>
      <c r="E266" s="139"/>
      <c r="F266" s="139"/>
      <c r="G266" s="139"/>
      <c r="H266" s="139"/>
      <c r="I266" s="139"/>
      <c r="J266" s="139"/>
      <c r="K266" s="140"/>
      <c r="N266" s="138" t="s">
        <v>767</v>
      </c>
      <c r="O266" s="139"/>
      <c r="P266" s="139"/>
      <c r="Q266" s="139"/>
      <c r="R266" s="139"/>
      <c r="S266" s="139"/>
      <c r="T266" s="139"/>
      <c r="U266" s="139"/>
      <c r="V266" s="139"/>
      <c r="W266" s="139"/>
      <c r="X266" s="140"/>
      <c r="AA266" s="138" t="s">
        <v>768</v>
      </c>
      <c r="AB266" s="139"/>
      <c r="AC266" s="139"/>
      <c r="AD266" s="139"/>
      <c r="AE266" s="139"/>
      <c r="AF266" s="139"/>
      <c r="AG266" s="139"/>
      <c r="AH266" s="139"/>
      <c r="AI266" s="139"/>
      <c r="AJ266" s="139"/>
      <c r="AK266" s="140"/>
    </row>
    <row r="267" spans="1:37" ht="15.5">
      <c r="A267" s="141" t="s">
        <v>186</v>
      </c>
      <c r="B267" s="142"/>
      <c r="C267" s="142"/>
      <c r="D267" s="142"/>
      <c r="E267" s="142"/>
      <c r="F267" s="142"/>
      <c r="G267" s="142"/>
      <c r="H267" s="142"/>
      <c r="I267" s="142"/>
      <c r="J267" s="142"/>
      <c r="K267" s="143"/>
      <c r="N267" s="141" t="s">
        <v>186</v>
      </c>
      <c r="O267" s="142"/>
      <c r="P267" s="142"/>
      <c r="Q267" s="142"/>
      <c r="R267" s="142"/>
      <c r="S267" s="142"/>
      <c r="T267" s="142"/>
      <c r="U267" s="142"/>
      <c r="V267" s="142"/>
      <c r="W267" s="142"/>
      <c r="X267" s="143"/>
      <c r="AA267" s="141" t="s">
        <v>186</v>
      </c>
      <c r="AB267" s="142"/>
      <c r="AC267" s="142"/>
      <c r="AD267" s="142"/>
      <c r="AE267" s="142"/>
      <c r="AF267" s="142"/>
      <c r="AG267" s="142"/>
      <c r="AH267" s="142"/>
      <c r="AI267" s="142"/>
      <c r="AJ267" s="142"/>
      <c r="AK267" s="143"/>
    </row>
    <row r="268" spans="1:37" ht="13.5">
      <c r="A268" s="144"/>
      <c r="B268" s="145"/>
      <c r="C268" s="145"/>
      <c r="D268" s="145"/>
      <c r="E268" s="146"/>
      <c r="F268" s="146"/>
      <c r="G268" s="146"/>
      <c r="H268" s="146"/>
      <c r="I268" s="147" t="s">
        <v>187</v>
      </c>
      <c r="J268" s="147"/>
      <c r="K268" s="148"/>
      <c r="N268" s="144"/>
      <c r="O268" s="145"/>
      <c r="P268" s="145"/>
      <c r="Q268" s="145"/>
      <c r="R268" s="146"/>
      <c r="S268" s="146"/>
      <c r="T268" s="146"/>
      <c r="U268" s="146"/>
      <c r="V268" s="147" t="s">
        <v>187</v>
      </c>
      <c r="W268" s="147"/>
      <c r="X268" s="148"/>
      <c r="AA268" s="144"/>
      <c r="AB268" s="145"/>
      <c r="AC268" s="145"/>
      <c r="AD268" s="145"/>
      <c r="AE268" s="146"/>
      <c r="AF268" s="146"/>
      <c r="AG268" s="146"/>
      <c r="AH268" s="146"/>
      <c r="AI268" s="147" t="s">
        <v>187</v>
      </c>
      <c r="AJ268" s="147"/>
      <c r="AK268" s="148"/>
    </row>
    <row r="269" spans="1:37" ht="13.5">
      <c r="A269" s="144"/>
      <c r="B269" s="145"/>
      <c r="C269" s="145"/>
      <c r="D269" s="145"/>
      <c r="E269" s="146"/>
      <c r="F269" s="149"/>
      <c r="G269" s="149"/>
      <c r="H269" s="150"/>
      <c r="I269" s="151" t="s">
        <v>750</v>
      </c>
      <c r="J269" s="152"/>
      <c r="K269" s="149" t="s">
        <v>189</v>
      </c>
      <c r="N269" s="144"/>
      <c r="O269" s="145"/>
      <c r="P269" s="145"/>
      <c r="Q269" s="145"/>
      <c r="R269" s="146"/>
      <c r="S269" s="149"/>
      <c r="T269" s="149"/>
      <c r="U269" s="150"/>
      <c r="V269" s="151" t="s">
        <v>762</v>
      </c>
      <c r="W269" s="152"/>
      <c r="X269" s="149" t="s">
        <v>189</v>
      </c>
      <c r="AA269" s="144"/>
      <c r="AB269" s="145"/>
      <c r="AC269" s="145"/>
      <c r="AD269" s="145"/>
      <c r="AE269" s="146"/>
      <c r="AF269" s="149"/>
      <c r="AG269" s="149"/>
      <c r="AH269" s="150"/>
      <c r="AI269" s="151" t="s">
        <v>766</v>
      </c>
      <c r="AJ269" s="152"/>
      <c r="AK269" s="149" t="s">
        <v>189</v>
      </c>
    </row>
    <row r="270" spans="1:37" ht="13.5">
      <c r="A270" s="153" t="s">
        <v>190</v>
      </c>
      <c r="B270" s="154"/>
      <c r="C270" s="154"/>
      <c r="D270" s="154"/>
      <c r="E270" s="155"/>
      <c r="F270" s="149" t="s">
        <v>72</v>
      </c>
      <c r="G270" s="149" t="s">
        <v>71</v>
      </c>
      <c r="H270" s="150" t="s">
        <v>72</v>
      </c>
      <c r="I270" s="156" t="s">
        <v>191</v>
      </c>
      <c r="J270" s="148"/>
      <c r="K270" s="149" t="s">
        <v>750</v>
      </c>
      <c r="N270" s="153" t="s">
        <v>190</v>
      </c>
      <c r="O270" s="154"/>
      <c r="P270" s="154"/>
      <c r="Q270" s="154"/>
      <c r="R270" s="155"/>
      <c r="S270" s="149" t="s">
        <v>73</v>
      </c>
      <c r="T270" s="149" t="s">
        <v>72</v>
      </c>
      <c r="U270" s="150" t="s">
        <v>73</v>
      </c>
      <c r="V270" s="156" t="s">
        <v>191</v>
      </c>
      <c r="W270" s="148"/>
      <c r="X270" s="149" t="s">
        <v>762</v>
      </c>
      <c r="AA270" s="153" t="s">
        <v>190</v>
      </c>
      <c r="AB270" s="154"/>
      <c r="AC270" s="154"/>
      <c r="AD270" s="154"/>
      <c r="AE270" s="155"/>
      <c r="AF270" s="149" t="s">
        <v>74</v>
      </c>
      <c r="AG270" s="149" t="s">
        <v>73</v>
      </c>
      <c r="AH270" s="150" t="s">
        <v>74</v>
      </c>
      <c r="AI270" s="156" t="s">
        <v>191</v>
      </c>
      <c r="AJ270" s="148"/>
      <c r="AK270" s="149" t="s">
        <v>766</v>
      </c>
    </row>
    <row r="271" spans="1:37" ht="13.5">
      <c r="A271" s="144"/>
      <c r="B271" s="145"/>
      <c r="C271" s="145"/>
      <c r="D271" s="145"/>
      <c r="E271" s="157"/>
      <c r="F271" s="149" t="s">
        <v>707</v>
      </c>
      <c r="G271" s="149" t="s">
        <v>707</v>
      </c>
      <c r="H271" s="149" t="s">
        <v>601</v>
      </c>
      <c r="I271" s="146"/>
      <c r="J271" s="145"/>
      <c r="K271" s="158" t="s">
        <v>191</v>
      </c>
      <c r="N271" s="144"/>
      <c r="O271" s="145"/>
      <c r="P271" s="145"/>
      <c r="Q271" s="145"/>
      <c r="R271" s="157"/>
      <c r="S271" s="149" t="s">
        <v>707</v>
      </c>
      <c r="T271" s="149" t="s">
        <v>707</v>
      </c>
      <c r="U271" s="149" t="s">
        <v>601</v>
      </c>
      <c r="V271" s="146"/>
      <c r="W271" s="145"/>
      <c r="X271" s="158" t="s">
        <v>191</v>
      </c>
      <c r="AA271" s="144"/>
      <c r="AB271" s="145"/>
      <c r="AC271" s="145"/>
      <c r="AD271" s="145"/>
      <c r="AE271" s="157"/>
      <c r="AF271" s="149" t="s">
        <v>707</v>
      </c>
      <c r="AG271" s="149" t="s">
        <v>707</v>
      </c>
      <c r="AH271" s="149" t="s">
        <v>601</v>
      </c>
      <c r="AI271" s="146"/>
      <c r="AJ271" s="145"/>
      <c r="AK271" s="158" t="s">
        <v>191</v>
      </c>
    </row>
    <row r="272" spans="1:37" ht="13.5">
      <c r="A272" s="144"/>
      <c r="B272" s="145"/>
      <c r="C272" s="145"/>
      <c r="D272" s="145"/>
      <c r="E272" s="157"/>
      <c r="F272" s="149"/>
      <c r="G272" s="149"/>
      <c r="H272" s="149"/>
      <c r="I272" s="149" t="s">
        <v>71</v>
      </c>
      <c r="J272" s="149" t="s">
        <v>72</v>
      </c>
      <c r="K272" s="158" t="s">
        <v>189</v>
      </c>
      <c r="N272" s="144"/>
      <c r="O272" s="145"/>
      <c r="P272" s="145"/>
      <c r="Q272" s="145"/>
      <c r="R272" s="157"/>
      <c r="S272" s="149"/>
      <c r="T272" s="149"/>
      <c r="U272" s="149"/>
      <c r="V272" s="149" t="s">
        <v>72</v>
      </c>
      <c r="W272" s="149" t="s">
        <v>73</v>
      </c>
      <c r="X272" s="158" t="s">
        <v>189</v>
      </c>
      <c r="AA272" s="144"/>
      <c r="AB272" s="145"/>
      <c r="AC272" s="145"/>
      <c r="AD272" s="145"/>
      <c r="AE272" s="157"/>
      <c r="AF272" s="149"/>
      <c r="AG272" s="149"/>
      <c r="AH272" s="149"/>
      <c r="AI272" s="149" t="s">
        <v>73</v>
      </c>
      <c r="AJ272" s="149" t="s">
        <v>74</v>
      </c>
      <c r="AK272" s="158" t="s">
        <v>189</v>
      </c>
    </row>
    <row r="273" spans="1:37" ht="13.5">
      <c r="A273" s="159"/>
      <c r="B273" s="160"/>
      <c r="C273" s="160"/>
      <c r="D273" s="160"/>
      <c r="E273" s="148"/>
      <c r="F273" s="161"/>
      <c r="G273" s="161"/>
      <c r="H273" s="161"/>
      <c r="I273" s="162" t="s">
        <v>707</v>
      </c>
      <c r="J273" s="162" t="s">
        <v>601</v>
      </c>
      <c r="K273" s="163" t="s">
        <v>661</v>
      </c>
      <c r="N273" s="159"/>
      <c r="O273" s="160"/>
      <c r="P273" s="160"/>
      <c r="Q273" s="160"/>
      <c r="R273" s="148"/>
      <c r="S273" s="161"/>
      <c r="T273" s="161"/>
      <c r="U273" s="161"/>
      <c r="V273" s="162" t="s">
        <v>707</v>
      </c>
      <c r="W273" s="162" t="s">
        <v>601</v>
      </c>
      <c r="X273" s="163" t="s">
        <v>660</v>
      </c>
      <c r="AA273" s="159"/>
      <c r="AB273" s="160"/>
      <c r="AC273" s="160"/>
      <c r="AD273" s="160"/>
      <c r="AE273" s="148"/>
      <c r="AF273" s="161"/>
      <c r="AG273" s="161"/>
      <c r="AH273" s="161"/>
      <c r="AI273" s="162" t="s">
        <v>707</v>
      </c>
      <c r="AJ273" s="162" t="s">
        <v>601</v>
      </c>
      <c r="AK273" s="163" t="s">
        <v>659</v>
      </c>
    </row>
    <row r="274" spans="1:37" ht="13">
      <c r="A274" s="164" t="s">
        <v>194</v>
      </c>
      <c r="B274" s="165"/>
      <c r="C274" s="165"/>
      <c r="D274" s="165"/>
      <c r="E274" s="165"/>
      <c r="F274" s="165"/>
      <c r="G274" s="165"/>
      <c r="H274" s="165"/>
      <c r="I274" s="165"/>
      <c r="J274" s="165"/>
      <c r="K274" s="166"/>
      <c r="N274" s="164" t="s">
        <v>194</v>
      </c>
      <c r="O274" s="165"/>
      <c r="P274" s="165"/>
      <c r="Q274" s="165"/>
      <c r="R274" s="165"/>
      <c r="S274" s="165"/>
      <c r="T274" s="165"/>
      <c r="U274" s="165"/>
      <c r="V274" s="165"/>
      <c r="W274" s="165"/>
      <c r="X274" s="166"/>
      <c r="AA274" s="164" t="s">
        <v>194</v>
      </c>
      <c r="AB274" s="165"/>
      <c r="AC274" s="165"/>
      <c r="AD274" s="165"/>
      <c r="AE274" s="165"/>
      <c r="AF274" s="165"/>
      <c r="AG274" s="165"/>
      <c r="AH274" s="165"/>
      <c r="AI274" s="165"/>
      <c r="AJ274" s="165"/>
      <c r="AK274" s="166"/>
    </row>
    <row r="275" spans="1:37">
      <c r="A275" s="167" t="s">
        <v>195</v>
      </c>
      <c r="B275" s="168"/>
      <c r="C275" s="169"/>
      <c r="D275" s="169"/>
      <c r="E275" s="169"/>
      <c r="F275" s="170"/>
      <c r="G275" s="171"/>
      <c r="H275" s="170"/>
      <c r="I275" s="172"/>
      <c r="J275" s="173"/>
      <c r="K275" s="174"/>
      <c r="N275" s="167" t="s">
        <v>195</v>
      </c>
      <c r="O275" s="168"/>
      <c r="P275" s="169"/>
      <c r="Q275" s="169"/>
      <c r="R275" s="169"/>
      <c r="S275" s="170"/>
      <c r="T275" s="171"/>
      <c r="U275" s="170"/>
      <c r="V275" s="172"/>
      <c r="W275" s="173"/>
      <c r="X275" s="174"/>
      <c r="AA275" s="167" t="s">
        <v>195</v>
      </c>
      <c r="AB275" s="168"/>
      <c r="AC275" s="169"/>
      <c r="AD275" s="169"/>
      <c r="AE275" s="169"/>
      <c r="AF275" s="170"/>
      <c r="AG275" s="171"/>
      <c r="AH275" s="170"/>
      <c r="AI275" s="172"/>
      <c r="AJ275" s="173"/>
      <c r="AK275" s="174"/>
    </row>
    <row r="276" spans="1:37">
      <c r="A276" s="167" t="s">
        <v>196</v>
      </c>
      <c r="B276" s="168"/>
      <c r="C276" s="169"/>
      <c r="D276" s="169"/>
      <c r="E276" s="169"/>
      <c r="F276" s="170"/>
      <c r="G276" s="171"/>
      <c r="H276" s="170"/>
      <c r="I276" s="172"/>
      <c r="J276" s="173"/>
      <c r="K276" s="174"/>
      <c r="N276" s="167" t="s">
        <v>196</v>
      </c>
      <c r="O276" s="168"/>
      <c r="P276" s="169"/>
      <c r="Q276" s="169"/>
      <c r="R276" s="169"/>
      <c r="S276" s="170"/>
      <c r="T276" s="171"/>
      <c r="U276" s="170"/>
      <c r="V276" s="172"/>
      <c r="W276" s="173"/>
      <c r="X276" s="174"/>
      <c r="AA276" s="167" t="s">
        <v>196</v>
      </c>
      <c r="AB276" s="168"/>
      <c r="AC276" s="169"/>
      <c r="AD276" s="169"/>
      <c r="AE276" s="169"/>
      <c r="AF276" s="170"/>
      <c r="AG276" s="171"/>
      <c r="AH276" s="170"/>
      <c r="AI276" s="172"/>
      <c r="AJ276" s="173"/>
      <c r="AK276" s="174"/>
    </row>
    <row r="277" spans="1:37">
      <c r="A277" s="175" t="s">
        <v>8</v>
      </c>
      <c r="B277" s="171"/>
      <c r="C277" s="171"/>
      <c r="D277" s="171"/>
      <c r="E277" s="171"/>
      <c r="F277" s="176">
        <v>4266</v>
      </c>
      <c r="G277" s="176">
        <v>5359</v>
      </c>
      <c r="H277" s="176">
        <v>3979</v>
      </c>
      <c r="I277" s="177">
        <v>-20.399999999999999</v>
      </c>
      <c r="J277" s="178">
        <v>7.2</v>
      </c>
      <c r="K277" s="179">
        <v>-8</v>
      </c>
      <c r="N277" s="175" t="s">
        <v>8</v>
      </c>
      <c r="O277" s="171"/>
      <c r="P277" s="171"/>
      <c r="Q277" s="171"/>
      <c r="R277" s="171"/>
      <c r="S277" s="176">
        <v>4367</v>
      </c>
      <c r="T277" s="176">
        <v>4266</v>
      </c>
      <c r="U277" s="176">
        <v>5146</v>
      </c>
      <c r="V277" s="177">
        <v>2.4</v>
      </c>
      <c r="W277" s="178">
        <v>-15.1</v>
      </c>
      <c r="X277" s="179">
        <v>-9.5</v>
      </c>
      <c r="AA277" s="175" t="s">
        <v>8</v>
      </c>
      <c r="AB277" s="171"/>
      <c r="AC277" s="171"/>
      <c r="AD277" s="171"/>
      <c r="AE277" s="171"/>
      <c r="AF277" s="176">
        <v>4807</v>
      </c>
      <c r="AG277" s="176">
        <v>4367</v>
      </c>
      <c r="AH277" s="176">
        <v>4971</v>
      </c>
      <c r="AI277" s="177">
        <v>10.1</v>
      </c>
      <c r="AJ277" s="178">
        <v>-3.3</v>
      </c>
      <c r="AK277" s="179">
        <v>-8.4</v>
      </c>
    </row>
    <row r="278" spans="1:37">
      <c r="A278" s="175"/>
      <c r="B278" s="171" t="s">
        <v>197</v>
      </c>
      <c r="C278" s="171"/>
      <c r="D278" s="171"/>
      <c r="E278" s="171"/>
      <c r="F278" s="170"/>
      <c r="G278" s="171"/>
      <c r="H278" s="170"/>
      <c r="I278" s="177"/>
      <c r="J278" s="178"/>
      <c r="K278" s="180"/>
      <c r="N278" s="175"/>
      <c r="O278" s="171" t="s">
        <v>197</v>
      </c>
      <c r="P278" s="171"/>
      <c r="Q278" s="171"/>
      <c r="R278" s="171"/>
      <c r="S278" s="170"/>
      <c r="T278" s="171"/>
      <c r="U278" s="170"/>
      <c r="V278" s="177"/>
      <c r="W278" s="178"/>
      <c r="X278" s="180"/>
      <c r="AA278" s="175"/>
      <c r="AB278" s="171" t="s">
        <v>197</v>
      </c>
      <c r="AC278" s="171"/>
      <c r="AD278" s="171"/>
      <c r="AE278" s="171"/>
      <c r="AF278" s="170"/>
      <c r="AG278" s="171"/>
      <c r="AH278" s="170"/>
      <c r="AI278" s="177"/>
      <c r="AJ278" s="178"/>
      <c r="AK278" s="180"/>
    </row>
    <row r="279" spans="1:37">
      <c r="A279" s="175"/>
      <c r="B279" s="171"/>
      <c r="C279" s="171" t="s">
        <v>198</v>
      </c>
      <c r="D279" s="171"/>
      <c r="E279" s="171"/>
      <c r="F279" s="176">
        <v>2150</v>
      </c>
      <c r="G279" s="176">
        <v>1990</v>
      </c>
      <c r="H279" s="176">
        <v>1914</v>
      </c>
      <c r="I279" s="177">
        <v>8</v>
      </c>
      <c r="J279" s="178">
        <v>12.3</v>
      </c>
      <c r="K279" s="179">
        <v>-12.3</v>
      </c>
      <c r="N279" s="175"/>
      <c r="O279" s="171"/>
      <c r="P279" s="171" t="s">
        <v>198</v>
      </c>
      <c r="Q279" s="171"/>
      <c r="R279" s="171"/>
      <c r="S279" s="176">
        <v>2017</v>
      </c>
      <c r="T279" s="176">
        <v>2150</v>
      </c>
      <c r="U279" s="176">
        <v>2025</v>
      </c>
      <c r="V279" s="177">
        <v>-6.2</v>
      </c>
      <c r="W279" s="178">
        <v>-0.4</v>
      </c>
      <c r="X279" s="179">
        <v>-10.199999999999999</v>
      </c>
      <c r="AA279" s="175"/>
      <c r="AB279" s="171"/>
      <c r="AC279" s="171" t="s">
        <v>198</v>
      </c>
      <c r="AD279" s="171"/>
      <c r="AE279" s="171"/>
      <c r="AF279" s="176">
        <v>1986</v>
      </c>
      <c r="AG279" s="176">
        <v>2017</v>
      </c>
      <c r="AH279" s="176">
        <v>2314</v>
      </c>
      <c r="AI279" s="177">
        <v>-1.5</v>
      </c>
      <c r="AJ279" s="178">
        <v>-14.2</v>
      </c>
      <c r="AK279" s="179">
        <v>-10.8</v>
      </c>
    </row>
    <row r="280" spans="1:37">
      <c r="A280" s="175"/>
      <c r="B280" s="171"/>
      <c r="C280" s="171" t="s">
        <v>199</v>
      </c>
      <c r="D280" s="171"/>
      <c r="E280" s="171"/>
      <c r="F280" s="176">
        <v>2116</v>
      </c>
      <c r="G280" s="176">
        <v>3369</v>
      </c>
      <c r="H280" s="176">
        <v>2065</v>
      </c>
      <c r="I280" s="177">
        <v>-37.200000000000003</v>
      </c>
      <c r="J280" s="178">
        <v>2.5</v>
      </c>
      <c r="K280" s="179">
        <v>-4.0999999999999996</v>
      </c>
      <c r="N280" s="175"/>
      <c r="O280" s="171"/>
      <c r="P280" s="171" t="s">
        <v>199</v>
      </c>
      <c r="Q280" s="171"/>
      <c r="R280" s="171"/>
      <c r="S280" s="176">
        <v>2350</v>
      </c>
      <c r="T280" s="176">
        <v>2116</v>
      </c>
      <c r="U280" s="176">
        <v>3121</v>
      </c>
      <c r="V280" s="177">
        <v>11.1</v>
      </c>
      <c r="W280" s="178">
        <v>-24.7</v>
      </c>
      <c r="X280" s="179">
        <v>-8.9</v>
      </c>
      <c r="AA280" s="175"/>
      <c r="AB280" s="171"/>
      <c r="AC280" s="171" t="s">
        <v>199</v>
      </c>
      <c r="AD280" s="171"/>
      <c r="AE280" s="171"/>
      <c r="AF280" s="176">
        <v>2821</v>
      </c>
      <c r="AG280" s="176">
        <v>2350</v>
      </c>
      <c r="AH280" s="176">
        <v>2657</v>
      </c>
      <c r="AI280" s="177">
        <v>20</v>
      </c>
      <c r="AJ280" s="178">
        <v>6.2</v>
      </c>
      <c r="AK280" s="179">
        <v>-6.4</v>
      </c>
    </row>
    <row r="281" spans="1:37">
      <c r="A281" s="175"/>
      <c r="B281" s="171"/>
      <c r="C281" s="171"/>
      <c r="D281" s="171" t="s">
        <v>200</v>
      </c>
      <c r="E281" s="171"/>
      <c r="F281" s="170"/>
      <c r="G281" s="171"/>
      <c r="H281" s="170"/>
      <c r="I281" s="177"/>
      <c r="J281" s="178"/>
      <c r="K281" s="180"/>
      <c r="N281" s="175"/>
      <c r="O281" s="171"/>
      <c r="P281" s="171"/>
      <c r="Q281" s="171" t="s">
        <v>200</v>
      </c>
      <c r="R281" s="171"/>
      <c r="S281" s="170"/>
      <c r="T281" s="171"/>
      <c r="U281" s="170"/>
      <c r="V281" s="177"/>
      <c r="W281" s="178"/>
      <c r="X281" s="180"/>
      <c r="AA281" s="175"/>
      <c r="AB281" s="171"/>
      <c r="AC281" s="171"/>
      <c r="AD281" s="171" t="s">
        <v>200</v>
      </c>
      <c r="AE281" s="171"/>
      <c r="AF281" s="170"/>
      <c r="AG281" s="171"/>
      <c r="AH281" s="170"/>
      <c r="AI281" s="177"/>
      <c r="AJ281" s="178"/>
      <c r="AK281" s="180"/>
    </row>
    <row r="282" spans="1:37" ht="13.5">
      <c r="A282" s="175"/>
      <c r="B282" s="171"/>
      <c r="C282" s="171"/>
      <c r="D282" s="171"/>
      <c r="E282" s="171" t="s">
        <v>201</v>
      </c>
      <c r="F282" s="176">
        <v>1785</v>
      </c>
      <c r="G282" s="176">
        <v>3130</v>
      </c>
      <c r="H282" s="176">
        <v>1736</v>
      </c>
      <c r="I282" s="177">
        <v>-43</v>
      </c>
      <c r="J282" s="178">
        <v>2.8</v>
      </c>
      <c r="K282" s="179">
        <v>-5.6</v>
      </c>
      <c r="N282" s="175"/>
      <c r="O282" s="171"/>
      <c r="P282" s="171"/>
      <c r="Q282" s="171"/>
      <c r="R282" s="171" t="s">
        <v>201</v>
      </c>
      <c r="S282" s="176">
        <v>1922</v>
      </c>
      <c r="T282" s="176">
        <v>1785</v>
      </c>
      <c r="U282" s="176">
        <v>2362</v>
      </c>
      <c r="V282" s="177">
        <v>7.7</v>
      </c>
      <c r="W282" s="178">
        <v>-18.600000000000001</v>
      </c>
      <c r="X282" s="179">
        <v>-8.3000000000000007</v>
      </c>
      <c r="AA282" s="175"/>
      <c r="AB282" s="171"/>
      <c r="AC282" s="171"/>
      <c r="AD282" s="171"/>
      <c r="AE282" s="171" t="s">
        <v>201</v>
      </c>
      <c r="AF282" s="176">
        <v>2573</v>
      </c>
      <c r="AG282" s="176">
        <v>1922</v>
      </c>
      <c r="AH282" s="176">
        <v>2467</v>
      </c>
      <c r="AI282" s="177">
        <v>33.9</v>
      </c>
      <c r="AJ282" s="178">
        <v>4.3</v>
      </c>
      <c r="AK282" s="179">
        <v>-6.1</v>
      </c>
    </row>
    <row r="283" spans="1:37" ht="13.5">
      <c r="A283" s="175"/>
      <c r="B283" s="171"/>
      <c r="C283" s="171"/>
      <c r="D283" s="171"/>
      <c r="E283" s="171" t="s">
        <v>202</v>
      </c>
      <c r="F283" s="176">
        <v>238</v>
      </c>
      <c r="G283" s="176">
        <v>154</v>
      </c>
      <c r="H283" s="176">
        <v>188</v>
      </c>
      <c r="I283" s="177">
        <v>54.5</v>
      </c>
      <c r="J283" s="178">
        <v>26.6</v>
      </c>
      <c r="K283" s="179">
        <v>24.7</v>
      </c>
      <c r="N283" s="175"/>
      <c r="O283" s="171"/>
      <c r="P283" s="171"/>
      <c r="Q283" s="171"/>
      <c r="R283" s="171" t="s">
        <v>202</v>
      </c>
      <c r="S283" s="176">
        <v>311</v>
      </c>
      <c r="T283" s="176">
        <v>238</v>
      </c>
      <c r="U283" s="176">
        <v>658</v>
      </c>
      <c r="V283" s="177">
        <v>30.7</v>
      </c>
      <c r="W283" s="178">
        <v>-52.7</v>
      </c>
      <c r="X283" s="179">
        <v>-10.8</v>
      </c>
      <c r="AA283" s="175"/>
      <c r="AB283" s="171"/>
      <c r="AC283" s="171"/>
      <c r="AD283" s="171"/>
      <c r="AE283" s="171" t="s">
        <v>202</v>
      </c>
      <c r="AF283" s="176">
        <v>167</v>
      </c>
      <c r="AG283" s="176">
        <v>311</v>
      </c>
      <c r="AH283" s="176">
        <v>115</v>
      </c>
      <c r="AI283" s="177">
        <v>-46.3</v>
      </c>
      <c r="AJ283" s="178">
        <v>45.2</v>
      </c>
      <c r="AK283" s="179">
        <v>-6.6</v>
      </c>
    </row>
    <row r="284" spans="1:37" ht="26">
      <c r="A284" s="181" t="s">
        <v>203</v>
      </c>
      <c r="B284" s="182"/>
      <c r="C284" s="182"/>
      <c r="D284" s="182"/>
      <c r="E284" s="183"/>
      <c r="F284" s="182"/>
      <c r="G284" s="182"/>
      <c r="H284" s="182"/>
      <c r="I284" s="184"/>
      <c r="J284" s="184"/>
      <c r="K284" s="185"/>
      <c r="N284" s="181" t="s">
        <v>203</v>
      </c>
      <c r="O284" s="182"/>
      <c r="P284" s="182"/>
      <c r="Q284" s="182"/>
      <c r="R284" s="183"/>
      <c r="S284" s="182"/>
      <c r="T284" s="182"/>
      <c r="U284" s="182"/>
      <c r="V284" s="184"/>
      <c r="W284" s="184"/>
      <c r="X284" s="185"/>
      <c r="AA284" s="181" t="s">
        <v>203</v>
      </c>
      <c r="AB284" s="182"/>
      <c r="AC284" s="182"/>
      <c r="AD284" s="182"/>
      <c r="AE284" s="183"/>
      <c r="AF284" s="182"/>
      <c r="AG284" s="182"/>
      <c r="AH284" s="182"/>
      <c r="AI284" s="184"/>
      <c r="AJ284" s="184"/>
      <c r="AK284" s="185"/>
    </row>
    <row r="285" spans="1:37" ht="13.5">
      <c r="A285" s="186" t="s">
        <v>439</v>
      </c>
      <c r="B285" s="187"/>
      <c r="C285" s="187"/>
      <c r="D285" s="187"/>
      <c r="E285" s="187"/>
      <c r="F285" s="175"/>
      <c r="G285" s="175"/>
      <c r="H285" s="170"/>
      <c r="I285" s="177"/>
      <c r="J285" s="188"/>
      <c r="K285" s="180"/>
      <c r="N285" s="186" t="s">
        <v>439</v>
      </c>
      <c r="O285" s="187"/>
      <c r="P285" s="187"/>
      <c r="Q285" s="187"/>
      <c r="R285" s="187"/>
      <c r="S285" s="175"/>
      <c r="T285" s="175"/>
      <c r="U285" s="170"/>
      <c r="V285" s="177"/>
      <c r="W285" s="188"/>
      <c r="X285" s="180"/>
      <c r="AA285" s="186" t="s">
        <v>439</v>
      </c>
      <c r="AB285" s="187"/>
      <c r="AC285" s="187"/>
      <c r="AD285" s="187"/>
      <c r="AE285" s="187"/>
      <c r="AF285" s="175"/>
      <c r="AG285" s="175"/>
      <c r="AH285" s="170"/>
      <c r="AI285" s="177"/>
      <c r="AJ285" s="188"/>
      <c r="AK285" s="180"/>
    </row>
    <row r="286" spans="1:37" ht="13.5">
      <c r="A286" s="189" t="s">
        <v>8</v>
      </c>
      <c r="B286" s="187"/>
      <c r="C286" s="187"/>
      <c r="D286" s="187"/>
      <c r="E286" s="187"/>
      <c r="F286" s="190">
        <v>160</v>
      </c>
      <c r="G286" s="190">
        <v>207</v>
      </c>
      <c r="H286" s="190">
        <v>162.80000000000001</v>
      </c>
      <c r="I286" s="191">
        <v>-22.7</v>
      </c>
      <c r="J286" s="192">
        <v>-1.7</v>
      </c>
      <c r="K286" s="193">
        <v>13.1</v>
      </c>
      <c r="N286" s="189" t="s">
        <v>8</v>
      </c>
      <c r="O286" s="187"/>
      <c r="P286" s="187"/>
      <c r="Q286" s="187"/>
      <c r="R286" s="187"/>
      <c r="S286" s="190">
        <v>158.19999999999999</v>
      </c>
      <c r="T286" s="190">
        <v>160</v>
      </c>
      <c r="U286" s="190">
        <v>141.9</v>
      </c>
      <c r="V286" s="191">
        <v>-1.1000000000000001</v>
      </c>
      <c r="W286" s="192">
        <v>11.5</v>
      </c>
      <c r="X286" s="193">
        <v>12.9</v>
      </c>
      <c r="AA286" s="189" t="s">
        <v>8</v>
      </c>
      <c r="AB286" s="187"/>
      <c r="AC286" s="187"/>
      <c r="AD286" s="187"/>
      <c r="AE286" s="187"/>
      <c r="AF286" s="190">
        <v>154.5</v>
      </c>
      <c r="AG286" s="190">
        <v>158.19999999999999</v>
      </c>
      <c r="AH286" s="190">
        <v>156.69999999999999</v>
      </c>
      <c r="AI286" s="191">
        <v>-2.2999999999999998</v>
      </c>
      <c r="AJ286" s="192">
        <v>-1.4</v>
      </c>
      <c r="AK286" s="193">
        <v>10.4</v>
      </c>
    </row>
    <row r="287" spans="1:37" ht="13.5">
      <c r="A287" s="189"/>
      <c r="B287" s="187" t="s">
        <v>197</v>
      </c>
      <c r="C287" s="187"/>
      <c r="D287" s="187"/>
      <c r="E287" s="187"/>
      <c r="F287" s="170"/>
      <c r="G287" s="171"/>
      <c r="H287" s="170"/>
      <c r="I287" s="191"/>
      <c r="J287" s="192"/>
      <c r="K287" s="194"/>
      <c r="N287" s="189"/>
      <c r="O287" s="187" t="s">
        <v>197</v>
      </c>
      <c r="P287" s="187"/>
      <c r="Q287" s="187"/>
      <c r="R287" s="187"/>
      <c r="S287" s="170"/>
      <c r="T287" s="171"/>
      <c r="U287" s="170"/>
      <c r="V287" s="191"/>
      <c r="W287" s="192"/>
      <c r="X287" s="194"/>
      <c r="AA287" s="189"/>
      <c r="AB287" s="187" t="s">
        <v>197</v>
      </c>
      <c r="AC287" s="187"/>
      <c r="AD287" s="187"/>
      <c r="AE287" s="187"/>
      <c r="AF287" s="170"/>
      <c r="AG287" s="171"/>
      <c r="AH287" s="170"/>
      <c r="AI287" s="191"/>
      <c r="AJ287" s="192"/>
      <c r="AK287" s="194"/>
    </row>
    <row r="288" spans="1:37" ht="13.5">
      <c r="A288" s="189"/>
      <c r="B288" s="187"/>
      <c r="C288" s="187" t="s">
        <v>204</v>
      </c>
      <c r="D288" s="187"/>
      <c r="E288" s="187"/>
      <c r="F288" s="190">
        <v>151.9</v>
      </c>
      <c r="G288" s="190">
        <v>215.1</v>
      </c>
      <c r="H288" s="190">
        <v>186</v>
      </c>
      <c r="I288" s="191">
        <v>-29.4</v>
      </c>
      <c r="J288" s="192">
        <v>-18.3</v>
      </c>
      <c r="K288" s="193">
        <v>5.0999999999999996</v>
      </c>
      <c r="N288" s="189"/>
      <c r="O288" s="187"/>
      <c r="P288" s="187" t="s">
        <v>204</v>
      </c>
      <c r="Q288" s="187"/>
      <c r="R288" s="187"/>
      <c r="S288" s="190">
        <v>163.1</v>
      </c>
      <c r="T288" s="190">
        <v>151.9</v>
      </c>
      <c r="U288" s="190">
        <v>144.5</v>
      </c>
      <c r="V288" s="191">
        <v>7.4</v>
      </c>
      <c r="W288" s="192">
        <v>12.9</v>
      </c>
      <c r="X288" s="193">
        <v>6.5</v>
      </c>
      <c r="AA288" s="189"/>
      <c r="AB288" s="187"/>
      <c r="AC288" s="187" t="s">
        <v>204</v>
      </c>
      <c r="AD288" s="187"/>
      <c r="AE288" s="187"/>
      <c r="AF288" s="190">
        <v>152.69999999999999</v>
      </c>
      <c r="AG288" s="190">
        <v>163.1</v>
      </c>
      <c r="AH288" s="190">
        <v>172.1</v>
      </c>
      <c r="AI288" s="191">
        <v>-6.4</v>
      </c>
      <c r="AJ288" s="192">
        <v>-11.3</v>
      </c>
      <c r="AK288" s="193">
        <v>3.4</v>
      </c>
    </row>
    <row r="289" spans="1:37" ht="13.5">
      <c r="A289" s="189"/>
      <c r="B289" s="187"/>
      <c r="C289" s="187"/>
      <c r="D289" s="187" t="s">
        <v>197</v>
      </c>
      <c r="E289" s="187"/>
      <c r="F289" s="170"/>
      <c r="G289" s="171"/>
      <c r="H289" s="170"/>
      <c r="I289" s="191"/>
      <c r="J289" s="192"/>
      <c r="K289" s="194"/>
      <c r="N289" s="189"/>
      <c r="O289" s="187"/>
      <c r="P289" s="187"/>
      <c r="Q289" s="187" t="s">
        <v>197</v>
      </c>
      <c r="R289" s="187"/>
      <c r="S289" s="170"/>
      <c r="T289" s="171"/>
      <c r="U289" s="170"/>
      <c r="V289" s="191"/>
      <c r="W289" s="192"/>
      <c r="X289" s="194"/>
      <c r="AA289" s="189"/>
      <c r="AB289" s="187"/>
      <c r="AC289" s="187"/>
      <c r="AD289" s="187" t="s">
        <v>197</v>
      </c>
      <c r="AE289" s="187"/>
      <c r="AF289" s="170"/>
      <c r="AG289" s="171"/>
      <c r="AH289" s="170"/>
      <c r="AI289" s="191"/>
      <c r="AJ289" s="192"/>
      <c r="AK289" s="194"/>
    </row>
    <row r="290" spans="1:37" ht="13.5">
      <c r="A290" s="189"/>
      <c r="B290" s="187"/>
      <c r="C290" s="187"/>
      <c r="D290" s="187"/>
      <c r="E290" s="187" t="s">
        <v>12</v>
      </c>
      <c r="F290" s="190">
        <v>169.6</v>
      </c>
      <c r="G290" s="190">
        <v>226</v>
      </c>
      <c r="H290" s="190">
        <v>195.9</v>
      </c>
      <c r="I290" s="191">
        <v>-25</v>
      </c>
      <c r="J290" s="192">
        <v>-13.4</v>
      </c>
      <c r="K290" s="193">
        <v>7.3</v>
      </c>
      <c r="N290" s="189"/>
      <c r="O290" s="187"/>
      <c r="P290" s="187"/>
      <c r="Q290" s="187"/>
      <c r="R290" s="187" t="s">
        <v>12</v>
      </c>
      <c r="S290" s="190">
        <v>179.7</v>
      </c>
      <c r="T290" s="190">
        <v>169.6</v>
      </c>
      <c r="U290" s="190">
        <v>197.3</v>
      </c>
      <c r="V290" s="191">
        <v>6</v>
      </c>
      <c r="W290" s="192">
        <v>-8.9</v>
      </c>
      <c r="X290" s="193">
        <v>3.8</v>
      </c>
      <c r="AA290" s="189"/>
      <c r="AB290" s="187"/>
      <c r="AC290" s="187"/>
      <c r="AD290" s="187"/>
      <c r="AE290" s="187" t="s">
        <v>12</v>
      </c>
      <c r="AF290" s="190">
        <v>190.7</v>
      </c>
      <c r="AG290" s="190">
        <v>179.7</v>
      </c>
      <c r="AH290" s="190">
        <v>191.7</v>
      </c>
      <c r="AI290" s="191">
        <v>6.1</v>
      </c>
      <c r="AJ290" s="192">
        <v>-0.5</v>
      </c>
      <c r="AK290" s="193">
        <v>3</v>
      </c>
    </row>
    <row r="291" spans="1:37" ht="13.5">
      <c r="A291" s="189"/>
      <c r="B291" s="187"/>
      <c r="C291" s="187"/>
      <c r="D291" s="187"/>
      <c r="E291" s="187" t="s">
        <v>205</v>
      </c>
      <c r="F291" s="190">
        <v>142.1</v>
      </c>
      <c r="G291" s="190">
        <v>209.1</v>
      </c>
      <c r="H291" s="190">
        <v>191.5</v>
      </c>
      <c r="I291" s="191">
        <v>-32</v>
      </c>
      <c r="J291" s="192">
        <v>-25.8</v>
      </c>
      <c r="K291" s="193">
        <v>-1.9</v>
      </c>
      <c r="N291" s="189"/>
      <c r="O291" s="187"/>
      <c r="P291" s="187"/>
      <c r="Q291" s="187"/>
      <c r="R291" s="187" t="s">
        <v>205</v>
      </c>
      <c r="S291" s="190">
        <v>126.3</v>
      </c>
      <c r="T291" s="190">
        <v>142.1</v>
      </c>
      <c r="U291" s="190">
        <v>114.5</v>
      </c>
      <c r="V291" s="191">
        <v>-11.1</v>
      </c>
      <c r="W291" s="192">
        <v>10.3</v>
      </c>
      <c r="X291" s="193">
        <v>-0.2</v>
      </c>
      <c r="AA291" s="189"/>
      <c r="AB291" s="187"/>
      <c r="AC291" s="187"/>
      <c r="AD291" s="187"/>
      <c r="AE291" s="187" t="s">
        <v>205</v>
      </c>
      <c r="AF291" s="190">
        <v>128</v>
      </c>
      <c r="AG291" s="190">
        <v>126.3</v>
      </c>
      <c r="AH291" s="190">
        <v>156.80000000000001</v>
      </c>
      <c r="AI291" s="191">
        <v>1.3</v>
      </c>
      <c r="AJ291" s="192">
        <v>-18.399999999999999</v>
      </c>
      <c r="AK291" s="193">
        <v>-3.1</v>
      </c>
    </row>
    <row r="292" spans="1:37" ht="13.5">
      <c r="A292" s="189"/>
      <c r="B292" s="187"/>
      <c r="C292" s="187"/>
      <c r="D292" s="187"/>
      <c r="E292" s="187" t="s">
        <v>206</v>
      </c>
      <c r="F292" s="190">
        <v>134.80000000000001</v>
      </c>
      <c r="G292" s="190">
        <v>204</v>
      </c>
      <c r="H292" s="190">
        <v>131.30000000000001</v>
      </c>
      <c r="I292" s="191">
        <v>-33.9</v>
      </c>
      <c r="J292" s="192">
        <v>2.7</v>
      </c>
      <c r="K292" s="193">
        <v>39.6</v>
      </c>
      <c r="N292" s="189"/>
      <c r="O292" s="187"/>
      <c r="P292" s="187"/>
      <c r="Q292" s="187"/>
      <c r="R292" s="187" t="s">
        <v>206</v>
      </c>
      <c r="S292" s="190">
        <v>258.5</v>
      </c>
      <c r="T292" s="190">
        <v>134.80000000000001</v>
      </c>
      <c r="U292" s="190">
        <v>95.2</v>
      </c>
      <c r="V292" s="191">
        <v>91.8</v>
      </c>
      <c r="W292" s="192">
        <v>171.5</v>
      </c>
      <c r="X292" s="193">
        <v>62.3</v>
      </c>
      <c r="AA292" s="189"/>
      <c r="AB292" s="187"/>
      <c r="AC292" s="187"/>
      <c r="AD292" s="187"/>
      <c r="AE292" s="187" t="s">
        <v>206</v>
      </c>
      <c r="AF292" s="190">
        <v>129.69999999999999</v>
      </c>
      <c r="AG292" s="190">
        <v>258.5</v>
      </c>
      <c r="AH292" s="190">
        <v>170.6</v>
      </c>
      <c r="AI292" s="191">
        <v>-49.8</v>
      </c>
      <c r="AJ292" s="192">
        <v>-24</v>
      </c>
      <c r="AK292" s="193">
        <v>41.9</v>
      </c>
    </row>
    <row r="293" spans="1:37" ht="13.5">
      <c r="A293" s="189"/>
      <c r="B293" s="187"/>
      <c r="C293" s="187"/>
      <c r="D293" s="187"/>
      <c r="E293" s="187"/>
      <c r="F293" s="190"/>
      <c r="G293" s="195"/>
      <c r="H293" s="190"/>
      <c r="I293" s="191"/>
      <c r="J293" s="192"/>
      <c r="K293" s="193"/>
      <c r="N293" s="189"/>
      <c r="O293" s="187"/>
      <c r="P293" s="187"/>
      <c r="Q293" s="187"/>
      <c r="R293" s="187"/>
      <c r="S293" s="190"/>
      <c r="T293" s="195"/>
      <c r="U293" s="190"/>
      <c r="V293" s="191"/>
      <c r="W293" s="192"/>
      <c r="X293" s="193"/>
      <c r="AA293" s="189"/>
      <c r="AB293" s="187"/>
      <c r="AC293" s="187"/>
      <c r="AD293" s="187"/>
      <c r="AE293" s="187"/>
      <c r="AF293" s="190"/>
      <c r="AG293" s="195"/>
      <c r="AH293" s="190"/>
      <c r="AI293" s="191"/>
      <c r="AJ293" s="192"/>
      <c r="AK293" s="193"/>
    </row>
    <row r="294" spans="1:37" ht="13.5">
      <c r="A294" s="189"/>
      <c r="B294" s="187"/>
      <c r="C294" s="187" t="s">
        <v>207</v>
      </c>
      <c r="D294" s="187"/>
      <c r="E294" s="187"/>
      <c r="F294" s="190">
        <v>169.3</v>
      </c>
      <c r="G294" s="190">
        <v>197.7</v>
      </c>
      <c r="H294" s="190">
        <v>136.1</v>
      </c>
      <c r="I294" s="191">
        <v>-14.4</v>
      </c>
      <c r="J294" s="192">
        <v>24.4</v>
      </c>
      <c r="K294" s="193">
        <v>25.5</v>
      </c>
      <c r="N294" s="189"/>
      <c r="O294" s="187"/>
      <c r="P294" s="187" t="s">
        <v>207</v>
      </c>
      <c r="Q294" s="187"/>
      <c r="R294" s="187"/>
      <c r="S294" s="190">
        <v>152.6</v>
      </c>
      <c r="T294" s="190">
        <v>169.3</v>
      </c>
      <c r="U294" s="190">
        <v>138.9</v>
      </c>
      <c r="V294" s="191">
        <v>-9.9</v>
      </c>
      <c r="W294" s="192">
        <v>9.9</v>
      </c>
      <c r="X294" s="193">
        <v>22.1</v>
      </c>
      <c r="AA294" s="189"/>
      <c r="AB294" s="187"/>
      <c r="AC294" s="187" t="s">
        <v>207</v>
      </c>
      <c r="AD294" s="187"/>
      <c r="AE294" s="187"/>
      <c r="AF294" s="190">
        <v>156.69999999999999</v>
      </c>
      <c r="AG294" s="190">
        <v>152.6</v>
      </c>
      <c r="AH294" s="190">
        <v>139</v>
      </c>
      <c r="AI294" s="191">
        <v>2.7</v>
      </c>
      <c r="AJ294" s="192">
        <v>12.7</v>
      </c>
      <c r="AK294" s="193">
        <v>20.5</v>
      </c>
    </row>
    <row r="295" spans="1:37" ht="13.5">
      <c r="A295" s="189"/>
      <c r="B295" s="187"/>
      <c r="C295" s="187"/>
      <c r="D295" s="187" t="s">
        <v>197</v>
      </c>
      <c r="E295" s="187"/>
      <c r="F295" s="170"/>
      <c r="G295" s="171"/>
      <c r="H295" s="170"/>
      <c r="I295" s="191"/>
      <c r="J295" s="192"/>
      <c r="K295" s="194"/>
      <c r="N295" s="189"/>
      <c r="O295" s="187"/>
      <c r="P295" s="187"/>
      <c r="Q295" s="187" t="s">
        <v>197</v>
      </c>
      <c r="R295" s="187"/>
      <c r="S295" s="170"/>
      <c r="T295" s="171"/>
      <c r="U295" s="170"/>
      <c r="V295" s="191"/>
      <c r="W295" s="192"/>
      <c r="X295" s="194"/>
      <c r="AA295" s="189"/>
      <c r="AB295" s="187"/>
      <c r="AC295" s="187"/>
      <c r="AD295" s="187" t="s">
        <v>197</v>
      </c>
      <c r="AE295" s="187"/>
      <c r="AF295" s="170"/>
      <c r="AG295" s="171"/>
      <c r="AH295" s="170"/>
      <c r="AI295" s="191"/>
      <c r="AJ295" s="192"/>
      <c r="AK295" s="194"/>
    </row>
    <row r="296" spans="1:37" ht="13.5">
      <c r="A296" s="189"/>
      <c r="B296" s="187"/>
      <c r="C296" s="187"/>
      <c r="D296" s="187"/>
      <c r="E296" s="187" t="s">
        <v>208</v>
      </c>
      <c r="F296" s="190">
        <v>136.80000000000001</v>
      </c>
      <c r="G296" s="190">
        <v>152.4</v>
      </c>
      <c r="H296" s="190">
        <v>132.6</v>
      </c>
      <c r="I296" s="191">
        <v>-10.199999999999999</v>
      </c>
      <c r="J296" s="192">
        <v>3.2</v>
      </c>
      <c r="K296" s="193">
        <v>10.5</v>
      </c>
      <c r="N296" s="189"/>
      <c r="O296" s="187"/>
      <c r="P296" s="187"/>
      <c r="Q296" s="187"/>
      <c r="R296" s="187" t="s">
        <v>208</v>
      </c>
      <c r="S296" s="190">
        <v>139.30000000000001</v>
      </c>
      <c r="T296" s="190">
        <v>136.80000000000001</v>
      </c>
      <c r="U296" s="190">
        <v>134.80000000000001</v>
      </c>
      <c r="V296" s="191">
        <v>1.8</v>
      </c>
      <c r="W296" s="192">
        <v>3.3</v>
      </c>
      <c r="X296" s="193">
        <v>8.8000000000000007</v>
      </c>
      <c r="AA296" s="189"/>
      <c r="AB296" s="187"/>
      <c r="AC296" s="187"/>
      <c r="AD296" s="187"/>
      <c r="AE296" s="187" t="s">
        <v>208</v>
      </c>
      <c r="AF296" s="190">
        <v>147.5</v>
      </c>
      <c r="AG296" s="190">
        <v>139.30000000000001</v>
      </c>
      <c r="AH296" s="190">
        <v>137.30000000000001</v>
      </c>
      <c r="AI296" s="191">
        <v>5.9</v>
      </c>
      <c r="AJ296" s="192">
        <v>7.4</v>
      </c>
      <c r="AK296" s="193">
        <v>8.6</v>
      </c>
    </row>
    <row r="297" spans="1:37" ht="13.5">
      <c r="A297" s="189"/>
      <c r="B297" s="187"/>
      <c r="C297" s="187"/>
      <c r="D297" s="187"/>
      <c r="E297" s="187" t="s">
        <v>209</v>
      </c>
      <c r="F297" s="190">
        <v>192.2</v>
      </c>
      <c r="G297" s="190">
        <v>278.2</v>
      </c>
      <c r="H297" s="190">
        <v>112</v>
      </c>
      <c r="I297" s="191">
        <v>-30.9</v>
      </c>
      <c r="J297" s="192">
        <v>71.599999999999994</v>
      </c>
      <c r="K297" s="193">
        <v>56.8</v>
      </c>
      <c r="N297" s="189"/>
      <c r="O297" s="187"/>
      <c r="P297" s="187"/>
      <c r="Q297" s="187"/>
      <c r="R297" s="187" t="s">
        <v>209</v>
      </c>
      <c r="S297" s="190">
        <v>178.9</v>
      </c>
      <c r="T297" s="190">
        <v>192.2</v>
      </c>
      <c r="U297" s="190">
        <v>140.9</v>
      </c>
      <c r="V297" s="191">
        <v>-6.9</v>
      </c>
      <c r="W297" s="192">
        <v>27</v>
      </c>
      <c r="X297" s="193">
        <v>49.8</v>
      </c>
      <c r="AA297" s="189"/>
      <c r="AB297" s="187"/>
      <c r="AC297" s="187"/>
      <c r="AD297" s="187"/>
      <c r="AE297" s="187" t="s">
        <v>209</v>
      </c>
      <c r="AF297" s="190">
        <v>135.9</v>
      </c>
      <c r="AG297" s="190">
        <v>178.9</v>
      </c>
      <c r="AH297" s="190">
        <v>132.19999999999999</v>
      </c>
      <c r="AI297" s="191">
        <v>-24</v>
      </c>
      <c r="AJ297" s="192">
        <v>2.8</v>
      </c>
      <c r="AK297" s="193">
        <v>41.4</v>
      </c>
    </row>
    <row r="298" spans="1:37" ht="13.5">
      <c r="A298" s="189"/>
      <c r="B298" s="187"/>
      <c r="C298" s="187"/>
      <c r="D298" s="187"/>
      <c r="E298" s="187" t="s">
        <v>210</v>
      </c>
      <c r="F298" s="190">
        <v>197</v>
      </c>
      <c r="G298" s="190">
        <v>191.9</v>
      </c>
      <c r="H298" s="190">
        <v>163.6</v>
      </c>
      <c r="I298" s="191">
        <v>2.7</v>
      </c>
      <c r="J298" s="192">
        <v>20.399999999999999</v>
      </c>
      <c r="K298" s="193">
        <v>21.5</v>
      </c>
      <c r="N298" s="189"/>
      <c r="O298" s="187"/>
      <c r="P298" s="187"/>
      <c r="Q298" s="187"/>
      <c r="R298" s="187" t="s">
        <v>210</v>
      </c>
      <c r="S298" s="190">
        <v>148.4</v>
      </c>
      <c r="T298" s="190">
        <v>197</v>
      </c>
      <c r="U298" s="190">
        <v>143.30000000000001</v>
      </c>
      <c r="V298" s="191">
        <v>-24.7</v>
      </c>
      <c r="W298" s="192">
        <v>3.6</v>
      </c>
      <c r="X298" s="193">
        <v>18.2</v>
      </c>
      <c r="AA298" s="189"/>
      <c r="AB298" s="187"/>
      <c r="AC298" s="187"/>
      <c r="AD298" s="187"/>
      <c r="AE298" s="187" t="s">
        <v>210</v>
      </c>
      <c r="AF298" s="190">
        <v>189.5</v>
      </c>
      <c r="AG298" s="190">
        <v>148.4</v>
      </c>
      <c r="AH298" s="190">
        <v>147.80000000000001</v>
      </c>
      <c r="AI298" s="191">
        <v>27.7</v>
      </c>
      <c r="AJ298" s="192">
        <v>28.2</v>
      </c>
      <c r="AK298" s="193">
        <v>19.8</v>
      </c>
    </row>
    <row r="299" spans="1:37" ht="13.5">
      <c r="A299" s="189"/>
      <c r="B299" s="187"/>
      <c r="C299" s="187"/>
      <c r="D299" s="187"/>
      <c r="E299" s="187"/>
      <c r="F299" s="190"/>
      <c r="G299" s="195"/>
      <c r="H299" s="190"/>
      <c r="I299" s="177"/>
      <c r="J299" s="178"/>
      <c r="K299" s="179"/>
      <c r="N299" s="189"/>
      <c r="O299" s="187"/>
      <c r="P299" s="187"/>
      <c r="Q299" s="187"/>
      <c r="R299" s="187"/>
      <c r="S299" s="190"/>
      <c r="T299" s="195"/>
      <c r="U299" s="190"/>
      <c r="V299" s="177"/>
      <c r="W299" s="178"/>
      <c r="X299" s="179"/>
      <c r="AA299" s="189"/>
      <c r="AB299" s="187"/>
      <c r="AC299" s="187"/>
      <c r="AD299" s="187"/>
      <c r="AE299" s="187"/>
      <c r="AF299" s="190"/>
      <c r="AG299" s="195"/>
      <c r="AH299" s="190"/>
      <c r="AI299" s="177"/>
      <c r="AJ299" s="178"/>
      <c r="AK299" s="179"/>
    </row>
    <row r="300" spans="1:37" ht="13.5">
      <c r="A300" s="186" t="s">
        <v>211</v>
      </c>
      <c r="B300" s="187"/>
      <c r="C300" s="187"/>
      <c r="D300" s="187"/>
      <c r="E300" s="187"/>
      <c r="F300" s="170"/>
      <c r="G300" s="171"/>
      <c r="H300" s="170"/>
      <c r="I300" s="177"/>
      <c r="J300" s="178"/>
      <c r="K300" s="180"/>
      <c r="N300" s="186" t="s">
        <v>211</v>
      </c>
      <c r="O300" s="187"/>
      <c r="P300" s="187"/>
      <c r="Q300" s="187"/>
      <c r="R300" s="187"/>
      <c r="S300" s="170"/>
      <c r="T300" s="171"/>
      <c r="U300" s="170"/>
      <c r="V300" s="177"/>
      <c r="W300" s="178"/>
      <c r="X300" s="180"/>
      <c r="AA300" s="186" t="s">
        <v>211</v>
      </c>
      <c r="AB300" s="187"/>
      <c r="AC300" s="187"/>
      <c r="AD300" s="187"/>
      <c r="AE300" s="187"/>
      <c r="AF300" s="170"/>
      <c r="AG300" s="171"/>
      <c r="AH300" s="170"/>
      <c r="AI300" s="177"/>
      <c r="AJ300" s="178"/>
      <c r="AK300" s="180"/>
    </row>
    <row r="301" spans="1:37" ht="13.5">
      <c r="A301" s="189" t="s">
        <v>8</v>
      </c>
      <c r="B301" s="187"/>
      <c r="C301" s="187"/>
      <c r="D301" s="187"/>
      <c r="E301" s="187"/>
      <c r="F301" s="176">
        <v>7169</v>
      </c>
      <c r="G301" s="176">
        <v>8153</v>
      </c>
      <c r="H301" s="176">
        <v>7570</v>
      </c>
      <c r="I301" s="191">
        <v>-12.1</v>
      </c>
      <c r="J301" s="192">
        <v>-5.3</v>
      </c>
      <c r="K301" s="193">
        <v>5.3</v>
      </c>
      <c r="N301" s="189" t="s">
        <v>8</v>
      </c>
      <c r="O301" s="187"/>
      <c r="P301" s="187"/>
      <c r="Q301" s="187"/>
      <c r="R301" s="187"/>
      <c r="S301" s="176">
        <v>7793</v>
      </c>
      <c r="T301" s="176">
        <v>7169</v>
      </c>
      <c r="U301" s="176">
        <v>7107</v>
      </c>
      <c r="V301" s="191">
        <v>8.6999999999999993</v>
      </c>
      <c r="W301" s="192">
        <v>9.6999999999999993</v>
      </c>
      <c r="X301" s="193">
        <v>6.3</v>
      </c>
      <c r="AA301" s="189" t="s">
        <v>8</v>
      </c>
      <c r="AB301" s="187"/>
      <c r="AC301" s="187"/>
      <c r="AD301" s="187"/>
      <c r="AE301" s="187"/>
      <c r="AF301" s="176">
        <v>7458</v>
      </c>
      <c r="AG301" s="176">
        <v>7793</v>
      </c>
      <c r="AH301" s="176">
        <v>7733</v>
      </c>
      <c r="AI301" s="191">
        <v>-4.3</v>
      </c>
      <c r="AJ301" s="192">
        <v>-3.6</v>
      </c>
      <c r="AK301" s="193">
        <v>4.4000000000000004</v>
      </c>
    </row>
    <row r="302" spans="1:37" ht="13.5">
      <c r="A302" s="189"/>
      <c r="B302" s="187" t="s">
        <v>197</v>
      </c>
      <c r="C302" s="187"/>
      <c r="D302" s="187"/>
      <c r="E302" s="187"/>
      <c r="F302" s="170"/>
      <c r="G302" s="171"/>
      <c r="H302" s="170"/>
      <c r="I302" s="191"/>
      <c r="J302" s="192"/>
      <c r="K302" s="194"/>
      <c r="N302" s="189"/>
      <c r="O302" s="187" t="s">
        <v>197</v>
      </c>
      <c r="P302" s="187"/>
      <c r="Q302" s="187"/>
      <c r="R302" s="187"/>
      <c r="S302" s="170"/>
      <c r="T302" s="171"/>
      <c r="U302" s="170"/>
      <c r="V302" s="191"/>
      <c r="W302" s="192"/>
      <c r="X302" s="194"/>
      <c r="AA302" s="189"/>
      <c r="AB302" s="187" t="s">
        <v>197</v>
      </c>
      <c r="AC302" s="187"/>
      <c r="AD302" s="187"/>
      <c r="AE302" s="187"/>
      <c r="AF302" s="170"/>
      <c r="AG302" s="171"/>
      <c r="AH302" s="170"/>
      <c r="AI302" s="191"/>
      <c r="AJ302" s="192"/>
      <c r="AK302" s="194"/>
    </row>
    <row r="303" spans="1:37" ht="13.5">
      <c r="A303" s="189"/>
      <c r="B303" s="187"/>
      <c r="C303" s="187" t="s">
        <v>204</v>
      </c>
      <c r="D303" s="187"/>
      <c r="E303" s="187"/>
      <c r="F303" s="176">
        <v>3788</v>
      </c>
      <c r="G303" s="176">
        <v>4377</v>
      </c>
      <c r="H303" s="176">
        <v>3980</v>
      </c>
      <c r="I303" s="191">
        <v>-13.5</v>
      </c>
      <c r="J303" s="192">
        <v>-4.8</v>
      </c>
      <c r="K303" s="193">
        <v>5.2</v>
      </c>
      <c r="N303" s="189"/>
      <c r="O303" s="187"/>
      <c r="P303" s="187" t="s">
        <v>204</v>
      </c>
      <c r="Q303" s="187"/>
      <c r="R303" s="187"/>
      <c r="S303" s="176">
        <v>4114</v>
      </c>
      <c r="T303" s="176">
        <v>3788</v>
      </c>
      <c r="U303" s="176">
        <v>3704</v>
      </c>
      <c r="V303" s="191">
        <v>8.6</v>
      </c>
      <c r="W303" s="192">
        <v>11.1</v>
      </c>
      <c r="X303" s="193">
        <v>6.4</v>
      </c>
      <c r="AA303" s="189"/>
      <c r="AB303" s="187"/>
      <c r="AC303" s="187" t="s">
        <v>204</v>
      </c>
      <c r="AD303" s="187"/>
      <c r="AE303" s="187"/>
      <c r="AF303" s="176">
        <v>3966</v>
      </c>
      <c r="AG303" s="176">
        <v>4114</v>
      </c>
      <c r="AH303" s="176">
        <v>4006</v>
      </c>
      <c r="AI303" s="191">
        <v>-3.6</v>
      </c>
      <c r="AJ303" s="192">
        <v>-1</v>
      </c>
      <c r="AK303" s="193">
        <v>5</v>
      </c>
    </row>
    <row r="304" spans="1:37" ht="13.5">
      <c r="A304" s="189"/>
      <c r="B304" s="187"/>
      <c r="C304" s="187" t="s">
        <v>207</v>
      </c>
      <c r="D304" s="187"/>
      <c r="E304" s="187"/>
      <c r="F304" s="176">
        <v>3381</v>
      </c>
      <c r="G304" s="176">
        <v>3776</v>
      </c>
      <c r="H304" s="176">
        <v>3590</v>
      </c>
      <c r="I304" s="191">
        <v>-10.5</v>
      </c>
      <c r="J304" s="192">
        <v>-5.8</v>
      </c>
      <c r="K304" s="193">
        <v>5.6</v>
      </c>
      <c r="N304" s="189"/>
      <c r="O304" s="187"/>
      <c r="P304" s="187" t="s">
        <v>207</v>
      </c>
      <c r="Q304" s="187"/>
      <c r="R304" s="187"/>
      <c r="S304" s="176">
        <v>3679</v>
      </c>
      <c r="T304" s="176">
        <v>3381</v>
      </c>
      <c r="U304" s="176">
        <v>3403</v>
      </c>
      <c r="V304" s="191">
        <v>8.8000000000000007</v>
      </c>
      <c r="W304" s="192">
        <v>8.1</v>
      </c>
      <c r="X304" s="193">
        <v>6.1</v>
      </c>
      <c r="AA304" s="189"/>
      <c r="AB304" s="187"/>
      <c r="AC304" s="187" t="s">
        <v>207</v>
      </c>
      <c r="AD304" s="187"/>
      <c r="AE304" s="187"/>
      <c r="AF304" s="176">
        <v>3493</v>
      </c>
      <c r="AG304" s="176">
        <v>3679</v>
      </c>
      <c r="AH304" s="176">
        <v>3727</v>
      </c>
      <c r="AI304" s="191">
        <v>-5.0999999999999996</v>
      </c>
      <c r="AJ304" s="192">
        <v>-6.3</v>
      </c>
      <c r="AK304" s="193">
        <v>3.7</v>
      </c>
    </row>
    <row r="305" spans="1:37" ht="13.5">
      <c r="A305" s="189"/>
      <c r="B305" s="187"/>
      <c r="C305" s="187"/>
      <c r="D305" s="187" t="s">
        <v>212</v>
      </c>
      <c r="E305" s="187"/>
      <c r="F305" s="170"/>
      <c r="G305" s="171"/>
      <c r="H305" s="170"/>
      <c r="I305" s="191"/>
      <c r="J305" s="192"/>
      <c r="K305" s="194"/>
      <c r="N305" s="189"/>
      <c r="O305" s="187"/>
      <c r="P305" s="187"/>
      <c r="Q305" s="187" t="s">
        <v>212</v>
      </c>
      <c r="R305" s="187"/>
      <c r="S305" s="170"/>
      <c r="T305" s="171"/>
      <c r="U305" s="170"/>
      <c r="V305" s="191"/>
      <c r="W305" s="192"/>
      <c r="X305" s="194"/>
      <c r="AA305" s="189"/>
      <c r="AB305" s="187"/>
      <c r="AC305" s="187"/>
      <c r="AD305" s="187" t="s">
        <v>212</v>
      </c>
      <c r="AE305" s="187"/>
      <c r="AF305" s="170"/>
      <c r="AG305" s="171"/>
      <c r="AH305" s="170"/>
      <c r="AI305" s="191"/>
      <c r="AJ305" s="192"/>
      <c r="AK305" s="194"/>
    </row>
    <row r="306" spans="1:37" ht="13.5">
      <c r="A306" s="189"/>
      <c r="B306" s="196"/>
      <c r="C306" s="196"/>
      <c r="D306" s="196"/>
      <c r="E306" s="196" t="s">
        <v>208</v>
      </c>
      <c r="F306" s="176">
        <v>1256</v>
      </c>
      <c r="G306" s="176">
        <v>1367</v>
      </c>
      <c r="H306" s="176">
        <v>1325</v>
      </c>
      <c r="I306" s="191">
        <v>-8.1</v>
      </c>
      <c r="J306" s="192">
        <v>-5.2</v>
      </c>
      <c r="K306" s="193">
        <v>9.6</v>
      </c>
      <c r="N306" s="189"/>
      <c r="O306" s="196"/>
      <c r="P306" s="196"/>
      <c r="Q306" s="196"/>
      <c r="R306" s="196" t="s">
        <v>208</v>
      </c>
      <c r="S306" s="176">
        <v>1390</v>
      </c>
      <c r="T306" s="176">
        <v>1256</v>
      </c>
      <c r="U306" s="176">
        <v>1261</v>
      </c>
      <c r="V306" s="191">
        <v>10.7</v>
      </c>
      <c r="W306" s="192">
        <v>10.199999999999999</v>
      </c>
      <c r="X306" s="193">
        <v>9.8000000000000007</v>
      </c>
      <c r="AA306" s="189"/>
      <c r="AB306" s="196"/>
      <c r="AC306" s="196"/>
      <c r="AD306" s="196"/>
      <c r="AE306" s="196" t="s">
        <v>208</v>
      </c>
      <c r="AF306" s="176">
        <v>1312</v>
      </c>
      <c r="AG306" s="176">
        <v>1390</v>
      </c>
      <c r="AH306" s="176">
        <v>1356</v>
      </c>
      <c r="AI306" s="191">
        <v>-5.6</v>
      </c>
      <c r="AJ306" s="192">
        <v>-3.2</v>
      </c>
      <c r="AK306" s="193">
        <v>7.1</v>
      </c>
    </row>
    <row r="307" spans="1:37" ht="13.5">
      <c r="A307" s="189"/>
      <c r="B307" s="196"/>
      <c r="C307" s="196"/>
      <c r="D307" s="196"/>
      <c r="E307" s="196"/>
      <c r="F307" s="176"/>
      <c r="G307" s="197"/>
      <c r="H307" s="176"/>
      <c r="I307" s="191"/>
      <c r="J307" s="192"/>
      <c r="K307" s="193"/>
      <c r="N307" s="189"/>
      <c r="O307" s="196"/>
      <c r="P307" s="196"/>
      <c r="Q307" s="196"/>
      <c r="R307" s="196"/>
      <c r="S307" s="176"/>
      <c r="T307" s="197"/>
      <c r="U307" s="176"/>
      <c r="V307" s="191"/>
      <c r="W307" s="192"/>
      <c r="X307" s="193"/>
      <c r="AA307" s="189"/>
      <c r="AB307" s="196"/>
      <c r="AC307" s="196"/>
      <c r="AD307" s="196"/>
      <c r="AE307" s="196"/>
      <c r="AF307" s="176"/>
      <c r="AG307" s="197"/>
      <c r="AH307" s="176"/>
      <c r="AI307" s="191"/>
      <c r="AJ307" s="192"/>
      <c r="AK307" s="193"/>
    </row>
    <row r="308" spans="1:37" ht="13.5">
      <c r="A308" s="186"/>
      <c r="B308" s="196"/>
      <c r="C308" s="196"/>
      <c r="D308" s="196"/>
      <c r="E308" s="196"/>
      <c r="F308" s="176"/>
      <c r="G308" s="197"/>
      <c r="H308" s="176"/>
      <c r="I308" s="191"/>
      <c r="J308" s="192"/>
      <c r="K308" s="193"/>
      <c r="N308" s="186"/>
      <c r="O308" s="196"/>
      <c r="P308" s="196"/>
      <c r="Q308" s="196"/>
      <c r="R308" s="196"/>
      <c r="S308" s="176"/>
      <c r="T308" s="197"/>
      <c r="U308" s="176"/>
      <c r="V308" s="191"/>
      <c r="W308" s="192"/>
      <c r="X308" s="193"/>
      <c r="AA308" s="186"/>
      <c r="AB308" s="196"/>
      <c r="AC308" s="196"/>
      <c r="AD308" s="196"/>
      <c r="AE308" s="196"/>
      <c r="AF308" s="176"/>
      <c r="AG308" s="197"/>
      <c r="AH308" s="176"/>
      <c r="AI308" s="191"/>
      <c r="AJ308" s="192"/>
      <c r="AK308" s="193"/>
    </row>
    <row r="309" spans="1:37" ht="13.5">
      <c r="A309" s="186" t="s">
        <v>213</v>
      </c>
      <c r="B309" s="196"/>
      <c r="C309" s="196"/>
      <c r="D309" s="196"/>
      <c r="E309" s="196"/>
      <c r="F309" s="176">
        <v>68873</v>
      </c>
      <c r="G309" s="176">
        <v>69116</v>
      </c>
      <c r="H309" s="176">
        <v>68030</v>
      </c>
      <c r="I309" s="30">
        <v>-0.4</v>
      </c>
      <c r="J309" s="192">
        <v>1.2</v>
      </c>
      <c r="K309" s="193">
        <v>1.9</v>
      </c>
      <c r="N309" s="186" t="s">
        <v>213</v>
      </c>
      <c r="O309" s="196"/>
      <c r="P309" s="196"/>
      <c r="Q309" s="196"/>
      <c r="R309" s="196"/>
      <c r="S309" s="176">
        <v>68938</v>
      </c>
      <c r="T309" s="176">
        <v>68873</v>
      </c>
      <c r="U309" s="176">
        <v>68074</v>
      </c>
      <c r="V309" s="30">
        <v>0.1</v>
      </c>
      <c r="W309" s="192">
        <v>1.3</v>
      </c>
      <c r="X309" s="193">
        <v>1.8</v>
      </c>
      <c r="AA309" s="186" t="s">
        <v>213</v>
      </c>
      <c r="AB309" s="196"/>
      <c r="AC309" s="196"/>
      <c r="AD309" s="196"/>
      <c r="AE309" s="196"/>
      <c r="AF309" s="176">
        <v>69111</v>
      </c>
      <c r="AG309" s="176">
        <v>68938</v>
      </c>
      <c r="AH309" s="176">
        <v>68058</v>
      </c>
      <c r="AI309" s="30">
        <v>0.3</v>
      </c>
      <c r="AJ309" s="192">
        <v>1.5</v>
      </c>
      <c r="AK309" s="193">
        <v>1.7</v>
      </c>
    </row>
    <row r="310" spans="1:37" ht="13">
      <c r="A310" s="198" t="s">
        <v>214</v>
      </c>
      <c r="B310" s="199"/>
      <c r="C310" s="199"/>
      <c r="D310" s="199"/>
      <c r="E310" s="199"/>
      <c r="F310" s="200">
        <v>1172178</v>
      </c>
      <c r="G310" s="200">
        <v>1251262</v>
      </c>
      <c r="H310" s="200">
        <v>1177237</v>
      </c>
      <c r="I310" s="201">
        <v>-6.3</v>
      </c>
      <c r="J310" s="202">
        <v>-0.4</v>
      </c>
      <c r="K310" s="203">
        <v>6.6</v>
      </c>
      <c r="N310" s="198" t="s">
        <v>214</v>
      </c>
      <c r="O310" s="199"/>
      <c r="P310" s="199"/>
      <c r="Q310" s="199"/>
      <c r="R310" s="199"/>
      <c r="S310" s="200">
        <v>1297439</v>
      </c>
      <c r="T310" s="200">
        <v>1172178</v>
      </c>
      <c r="U310" s="200">
        <v>1171072</v>
      </c>
      <c r="V310" s="201">
        <v>10.7</v>
      </c>
      <c r="W310" s="202">
        <v>10.8</v>
      </c>
      <c r="X310" s="203">
        <v>7.6</v>
      </c>
      <c r="AA310" s="198" t="s">
        <v>214</v>
      </c>
      <c r="AB310" s="199"/>
      <c r="AC310" s="199"/>
      <c r="AD310" s="199"/>
      <c r="AE310" s="199"/>
      <c r="AF310" s="200">
        <v>1300925</v>
      </c>
      <c r="AG310" s="200">
        <v>1297439</v>
      </c>
      <c r="AH310" s="200">
        <v>1276845</v>
      </c>
      <c r="AI310" s="201">
        <v>0.3</v>
      </c>
      <c r="AJ310" s="202">
        <v>1.9</v>
      </c>
      <c r="AK310" s="203">
        <v>6.4</v>
      </c>
    </row>
    <row r="311" spans="1:37">
      <c r="A311" s="204"/>
      <c r="B311" s="205"/>
      <c r="C311" s="206"/>
      <c r="D311" s="206"/>
      <c r="E311" s="206"/>
      <c r="F311" s="206"/>
      <c r="G311" s="206"/>
      <c r="H311" s="206"/>
      <c r="I311" s="206"/>
      <c r="J311" s="206"/>
      <c r="K311" s="207"/>
      <c r="N311" s="204"/>
      <c r="O311" s="205"/>
      <c r="P311" s="206"/>
      <c r="Q311" s="206"/>
      <c r="R311" s="206"/>
      <c r="S311" s="206"/>
      <c r="T311" s="206"/>
      <c r="U311" s="206"/>
      <c r="V311" s="206"/>
      <c r="W311" s="206"/>
      <c r="X311" s="207"/>
      <c r="AA311" s="204"/>
      <c r="AB311" s="205"/>
      <c r="AC311" s="206"/>
      <c r="AD311" s="206"/>
      <c r="AE311" s="206"/>
      <c r="AF311" s="206"/>
      <c r="AG311" s="206"/>
      <c r="AH311" s="206"/>
      <c r="AI311" s="206"/>
      <c r="AJ311" s="206"/>
      <c r="AK311" s="207"/>
    </row>
    <row r="312" spans="1:37">
      <c r="A312" s="208" t="s">
        <v>215</v>
      </c>
      <c r="B312" s="209"/>
      <c r="C312" s="209"/>
      <c r="D312" s="209"/>
      <c r="E312" s="209"/>
      <c r="F312" s="209"/>
      <c r="G312" s="209"/>
      <c r="H312" s="209"/>
      <c r="I312" s="209"/>
      <c r="J312" s="209"/>
      <c r="K312" s="210"/>
      <c r="N312" s="208" t="s">
        <v>215</v>
      </c>
      <c r="O312" s="209"/>
      <c r="P312" s="209"/>
      <c r="Q312" s="209"/>
      <c r="R312" s="209"/>
      <c r="S312" s="209"/>
      <c r="T312" s="209"/>
      <c r="U312" s="209"/>
      <c r="V312" s="209"/>
      <c r="W312" s="209"/>
      <c r="X312" s="210"/>
      <c r="AA312" s="208" t="s">
        <v>215</v>
      </c>
      <c r="AB312" s="209"/>
      <c r="AC312" s="209"/>
      <c r="AD312" s="209"/>
      <c r="AE312" s="209"/>
      <c r="AF312" s="209"/>
      <c r="AG312" s="209"/>
      <c r="AH312" s="209"/>
      <c r="AI312" s="209"/>
      <c r="AJ312" s="209"/>
      <c r="AK312" s="210"/>
    </row>
    <row r="313" spans="1:37">
      <c r="A313" s="208" t="s">
        <v>216</v>
      </c>
      <c r="B313" s="209"/>
      <c r="C313" s="209"/>
      <c r="D313" s="209"/>
      <c r="E313" s="209"/>
      <c r="F313" s="209"/>
      <c r="G313" s="209"/>
      <c r="H313" s="209"/>
      <c r="I313" s="209"/>
      <c r="J313" s="209"/>
      <c r="K313" s="210"/>
      <c r="N313" s="208" t="s">
        <v>216</v>
      </c>
      <c r="O313" s="209"/>
      <c r="P313" s="209"/>
      <c r="Q313" s="209"/>
      <c r="R313" s="209"/>
      <c r="S313" s="209"/>
      <c r="T313" s="209"/>
      <c r="U313" s="209"/>
      <c r="V313" s="209"/>
      <c r="W313" s="209"/>
      <c r="X313" s="210"/>
      <c r="AA313" s="208" t="s">
        <v>216</v>
      </c>
      <c r="AB313" s="209"/>
      <c r="AC313" s="209"/>
      <c r="AD313" s="209"/>
      <c r="AE313" s="209"/>
      <c r="AF313" s="209"/>
      <c r="AG313" s="209"/>
      <c r="AH313" s="209"/>
      <c r="AI313" s="209"/>
      <c r="AJ313" s="209"/>
      <c r="AK313" s="210"/>
    </row>
    <row r="314" spans="1:37">
      <c r="A314" s="211"/>
      <c r="B314" s="209"/>
      <c r="C314" s="212"/>
      <c r="D314" s="212"/>
      <c r="E314" s="212"/>
      <c r="F314" s="212"/>
      <c r="G314" s="212"/>
      <c r="H314" s="212"/>
      <c r="I314" s="212"/>
      <c r="J314" s="209"/>
      <c r="K314" s="210"/>
      <c r="N314" s="211"/>
      <c r="O314" s="209"/>
      <c r="P314" s="212"/>
      <c r="Q314" s="212"/>
      <c r="R314" s="212"/>
      <c r="S314" s="212"/>
      <c r="T314" s="212"/>
      <c r="U314" s="212"/>
      <c r="V314" s="212"/>
      <c r="W314" s="209"/>
      <c r="X314" s="210"/>
      <c r="AA314" s="211"/>
      <c r="AB314" s="209"/>
      <c r="AC314" s="212"/>
      <c r="AD314" s="212"/>
      <c r="AE314" s="212"/>
      <c r="AF314" s="212"/>
      <c r="AG314" s="212"/>
      <c r="AH314" s="212"/>
      <c r="AI314" s="212"/>
      <c r="AJ314" s="209"/>
      <c r="AK314" s="210"/>
    </row>
    <row r="315" spans="1:37" ht="13">
      <c r="A315" s="213" t="s">
        <v>217</v>
      </c>
      <c r="B315" s="214"/>
      <c r="C315" s="214"/>
      <c r="D315" s="214"/>
      <c r="E315" s="214"/>
      <c r="F315" s="214"/>
      <c r="G315" s="214"/>
      <c r="H315" s="214"/>
      <c r="I315" s="214"/>
      <c r="J315" s="215"/>
      <c r="K315" s="216"/>
      <c r="N315" s="213" t="s">
        <v>217</v>
      </c>
      <c r="O315" s="214"/>
      <c r="P315" s="214"/>
      <c r="Q315" s="214"/>
      <c r="R315" s="214"/>
      <c r="S315" s="214"/>
      <c r="T315" s="214"/>
      <c r="U315" s="214"/>
      <c r="V315" s="214"/>
      <c r="W315" s="215"/>
      <c r="X315" s="216"/>
      <c r="AA315" s="213" t="s">
        <v>217</v>
      </c>
      <c r="AB315" s="214"/>
      <c r="AC315" s="214"/>
      <c r="AD315" s="214"/>
      <c r="AE315" s="214"/>
      <c r="AF315" s="214"/>
      <c r="AG315" s="214"/>
      <c r="AH315" s="214"/>
      <c r="AI315" s="214"/>
      <c r="AJ315" s="215"/>
      <c r="AK315" s="216"/>
    </row>
    <row r="316" spans="1:37">
      <c r="A316" s="217" t="s">
        <v>218</v>
      </c>
      <c r="B316" s="579"/>
      <c r="C316" s="579"/>
      <c r="D316" s="579"/>
      <c r="E316" s="579"/>
      <c r="F316" s="579"/>
      <c r="G316" s="579"/>
      <c r="H316" s="579"/>
      <c r="I316" s="579"/>
      <c r="J316" s="579"/>
      <c r="K316" s="579"/>
      <c r="N316" s="217" t="s">
        <v>218</v>
      </c>
      <c r="O316" s="579"/>
      <c r="P316" s="579"/>
      <c r="Q316" s="579"/>
      <c r="R316" s="579"/>
      <c r="S316" s="579"/>
      <c r="T316" s="579"/>
      <c r="U316" s="579"/>
      <c r="V316" s="579"/>
      <c r="W316" s="579"/>
      <c r="X316" s="579"/>
      <c r="AA316" s="217" t="s">
        <v>218</v>
      </c>
      <c r="AB316" s="579"/>
      <c r="AC316" s="579"/>
      <c r="AD316" s="579"/>
      <c r="AE316" s="579"/>
      <c r="AF316" s="579"/>
      <c r="AG316" s="579"/>
      <c r="AH316" s="579"/>
      <c r="AI316" s="579"/>
      <c r="AJ316" s="579"/>
      <c r="AK316" s="579"/>
    </row>
    <row r="318" spans="1:37" ht="20.5">
      <c r="A318" s="138" t="s">
        <v>774</v>
      </c>
      <c r="B318" s="139"/>
      <c r="C318" s="139"/>
      <c r="D318" s="139"/>
      <c r="E318" s="139"/>
      <c r="F318" s="139"/>
      <c r="G318" s="139"/>
      <c r="H318" s="139"/>
      <c r="I318" s="139"/>
      <c r="J318" s="139"/>
      <c r="K318" s="140"/>
      <c r="L318" s="579"/>
      <c r="N318" s="138" t="s">
        <v>777</v>
      </c>
      <c r="O318" s="139"/>
      <c r="P318" s="139"/>
      <c r="Q318" s="139"/>
      <c r="R318" s="139"/>
      <c r="S318" s="139"/>
      <c r="T318" s="139"/>
      <c r="U318" s="139"/>
      <c r="V318" s="139"/>
      <c r="W318" s="139"/>
      <c r="X318" s="140"/>
      <c r="AA318" s="138" t="s">
        <v>781</v>
      </c>
      <c r="AB318" s="139"/>
      <c r="AC318" s="139"/>
      <c r="AD318" s="139"/>
      <c r="AE318" s="139"/>
      <c r="AF318" s="139"/>
      <c r="AG318" s="139"/>
      <c r="AH318" s="139"/>
      <c r="AI318" s="139"/>
      <c r="AJ318" s="139"/>
      <c r="AK318" s="140"/>
    </row>
    <row r="319" spans="1:37" ht="15.5">
      <c r="A319" s="141" t="s">
        <v>186</v>
      </c>
      <c r="B319" s="142"/>
      <c r="C319" s="142"/>
      <c r="D319" s="142"/>
      <c r="E319" s="142"/>
      <c r="F319" s="142"/>
      <c r="G319" s="142"/>
      <c r="H319" s="142"/>
      <c r="I319" s="142"/>
      <c r="J319" s="142"/>
      <c r="K319" s="143"/>
      <c r="L319" s="579"/>
      <c r="N319" s="141" t="s">
        <v>186</v>
      </c>
      <c r="O319" s="142"/>
      <c r="P319" s="142"/>
      <c r="Q319" s="142"/>
      <c r="R319" s="142"/>
      <c r="S319" s="142"/>
      <c r="T319" s="142"/>
      <c r="U319" s="142"/>
      <c r="V319" s="142"/>
      <c r="W319" s="142"/>
      <c r="X319" s="143"/>
      <c r="AA319" s="141" t="s">
        <v>186</v>
      </c>
      <c r="AB319" s="142"/>
      <c r="AC319" s="142"/>
      <c r="AD319" s="142"/>
      <c r="AE319" s="142"/>
      <c r="AF319" s="142"/>
      <c r="AG319" s="142"/>
      <c r="AH319" s="142"/>
      <c r="AI319" s="142"/>
      <c r="AJ319" s="142"/>
      <c r="AK319" s="143"/>
    </row>
    <row r="320" spans="1:37" ht="13.5">
      <c r="A320" s="144"/>
      <c r="B320" s="145"/>
      <c r="C320" s="145"/>
      <c r="D320" s="145"/>
      <c r="E320" s="146"/>
      <c r="F320" s="146"/>
      <c r="G320" s="146"/>
      <c r="H320" s="146"/>
      <c r="I320" s="147" t="s">
        <v>187</v>
      </c>
      <c r="J320" s="147"/>
      <c r="K320" s="148"/>
      <c r="L320" s="579"/>
      <c r="N320" s="144"/>
      <c r="O320" s="145"/>
      <c r="P320" s="145"/>
      <c r="Q320" s="145"/>
      <c r="R320" s="146"/>
      <c r="S320" s="146"/>
      <c r="T320" s="146"/>
      <c r="U320" s="146"/>
      <c r="V320" s="147" t="s">
        <v>187</v>
      </c>
      <c r="W320" s="147"/>
      <c r="X320" s="148"/>
      <c r="AA320" s="144"/>
      <c r="AB320" s="145"/>
      <c r="AC320" s="145"/>
      <c r="AD320" s="145"/>
      <c r="AE320" s="146"/>
      <c r="AF320" s="146"/>
      <c r="AG320" s="146"/>
      <c r="AH320" s="146"/>
      <c r="AI320" s="147" t="s">
        <v>187</v>
      </c>
      <c r="AJ320" s="147"/>
      <c r="AK320" s="148"/>
    </row>
    <row r="321" spans="1:37" ht="13.5">
      <c r="A321" s="144"/>
      <c r="B321" s="145"/>
      <c r="C321" s="145"/>
      <c r="D321" s="145"/>
      <c r="E321" s="146"/>
      <c r="F321" s="149"/>
      <c r="G321" s="149"/>
      <c r="H321" s="150"/>
      <c r="I321" s="151" t="s">
        <v>770</v>
      </c>
      <c r="J321" s="152"/>
      <c r="K321" s="149" t="s">
        <v>189</v>
      </c>
      <c r="L321" s="579"/>
      <c r="N321" s="144"/>
      <c r="O321" s="145"/>
      <c r="P321" s="145"/>
      <c r="Q321" s="145"/>
      <c r="R321" s="146"/>
      <c r="S321" s="149"/>
      <c r="T321" s="149"/>
      <c r="U321" s="150"/>
      <c r="V321" s="151" t="s">
        <v>773</v>
      </c>
      <c r="W321" s="152"/>
      <c r="X321" s="149" t="s">
        <v>189</v>
      </c>
      <c r="AA321" s="144"/>
      <c r="AB321" s="145"/>
      <c r="AC321" s="145"/>
      <c r="AD321" s="145"/>
      <c r="AE321" s="146"/>
      <c r="AF321" s="149"/>
      <c r="AG321" s="149"/>
      <c r="AH321" s="150"/>
      <c r="AI321" s="151" t="s">
        <v>776</v>
      </c>
      <c r="AJ321" s="152"/>
      <c r="AK321" s="149" t="s">
        <v>189</v>
      </c>
    </row>
    <row r="322" spans="1:37" ht="13.5">
      <c r="A322" s="153" t="s">
        <v>190</v>
      </c>
      <c r="B322" s="154"/>
      <c r="C322" s="154"/>
      <c r="D322" s="154"/>
      <c r="E322" s="155"/>
      <c r="F322" s="149" t="s">
        <v>75</v>
      </c>
      <c r="G322" s="149" t="s">
        <v>74</v>
      </c>
      <c r="H322" s="150" t="s">
        <v>75</v>
      </c>
      <c r="I322" s="156" t="s">
        <v>191</v>
      </c>
      <c r="J322" s="148"/>
      <c r="K322" s="149" t="s">
        <v>770</v>
      </c>
      <c r="L322" s="579"/>
      <c r="N322" s="153" t="s">
        <v>190</v>
      </c>
      <c r="O322" s="154"/>
      <c r="P322" s="154"/>
      <c r="Q322" s="154"/>
      <c r="R322" s="155"/>
      <c r="S322" s="149" t="s">
        <v>76</v>
      </c>
      <c r="T322" s="149" t="s">
        <v>75</v>
      </c>
      <c r="U322" s="150" t="s">
        <v>76</v>
      </c>
      <c r="V322" s="156" t="s">
        <v>191</v>
      </c>
      <c r="W322" s="148"/>
      <c r="X322" s="149" t="s">
        <v>773</v>
      </c>
      <c r="AA322" s="153" t="s">
        <v>190</v>
      </c>
      <c r="AB322" s="154"/>
      <c r="AC322" s="154"/>
      <c r="AD322" s="154"/>
      <c r="AE322" s="155"/>
      <c r="AF322" s="149" t="s">
        <v>177</v>
      </c>
      <c r="AG322" s="149" t="s">
        <v>76</v>
      </c>
      <c r="AH322" s="150" t="s">
        <v>177</v>
      </c>
      <c r="AI322" s="156" t="s">
        <v>191</v>
      </c>
      <c r="AJ322" s="148"/>
      <c r="AK322" s="149" t="s">
        <v>776</v>
      </c>
    </row>
    <row r="323" spans="1:37" ht="13.5">
      <c r="A323" s="144"/>
      <c r="B323" s="145"/>
      <c r="C323" s="145"/>
      <c r="D323" s="145"/>
      <c r="E323" s="157"/>
      <c r="F323" s="149" t="s">
        <v>707</v>
      </c>
      <c r="G323" s="149" t="s">
        <v>707</v>
      </c>
      <c r="H323" s="149" t="s">
        <v>601</v>
      </c>
      <c r="I323" s="146"/>
      <c r="J323" s="145"/>
      <c r="K323" s="158" t="s">
        <v>191</v>
      </c>
      <c r="L323" s="579"/>
      <c r="N323" s="144"/>
      <c r="O323" s="145"/>
      <c r="P323" s="145"/>
      <c r="Q323" s="145"/>
      <c r="R323" s="157"/>
      <c r="S323" s="149" t="s">
        <v>707</v>
      </c>
      <c r="T323" s="149" t="s">
        <v>707</v>
      </c>
      <c r="U323" s="149" t="s">
        <v>601</v>
      </c>
      <c r="V323" s="146"/>
      <c r="W323" s="145"/>
      <c r="X323" s="158" t="s">
        <v>191</v>
      </c>
      <c r="AA323" s="144"/>
      <c r="AB323" s="145"/>
      <c r="AC323" s="145"/>
      <c r="AD323" s="145"/>
      <c r="AE323" s="157"/>
      <c r="AF323" s="149" t="s">
        <v>707</v>
      </c>
      <c r="AG323" s="149" t="s">
        <v>707</v>
      </c>
      <c r="AH323" s="149" t="s">
        <v>601</v>
      </c>
      <c r="AI323" s="146"/>
      <c r="AJ323" s="145"/>
      <c r="AK323" s="158" t="s">
        <v>191</v>
      </c>
    </row>
    <row r="324" spans="1:37" ht="13.5">
      <c r="A324" s="144"/>
      <c r="B324" s="145"/>
      <c r="C324" s="145"/>
      <c r="D324" s="145"/>
      <c r="E324" s="157"/>
      <c r="F324" s="149"/>
      <c r="G324" s="149"/>
      <c r="H324" s="149"/>
      <c r="I324" s="149" t="s">
        <v>74</v>
      </c>
      <c r="J324" s="149" t="s">
        <v>75</v>
      </c>
      <c r="K324" s="158" t="s">
        <v>189</v>
      </c>
      <c r="L324" s="579"/>
      <c r="N324" s="144"/>
      <c r="O324" s="145"/>
      <c r="P324" s="145"/>
      <c r="Q324" s="145"/>
      <c r="R324" s="157"/>
      <c r="S324" s="149"/>
      <c r="T324" s="149"/>
      <c r="U324" s="149"/>
      <c r="V324" s="149" t="s">
        <v>75</v>
      </c>
      <c r="W324" s="149" t="s">
        <v>76</v>
      </c>
      <c r="X324" s="158" t="s">
        <v>189</v>
      </c>
      <c r="AA324" s="144"/>
      <c r="AB324" s="145"/>
      <c r="AC324" s="145"/>
      <c r="AD324" s="145"/>
      <c r="AE324" s="157"/>
      <c r="AF324" s="149"/>
      <c r="AG324" s="149"/>
      <c r="AH324" s="149"/>
      <c r="AI324" s="149" t="s">
        <v>76</v>
      </c>
      <c r="AJ324" s="149" t="s">
        <v>177</v>
      </c>
      <c r="AK324" s="158" t="s">
        <v>189</v>
      </c>
    </row>
    <row r="325" spans="1:37" ht="13.5">
      <c r="A325" s="159"/>
      <c r="B325" s="160"/>
      <c r="C325" s="160"/>
      <c r="D325" s="160"/>
      <c r="E325" s="148"/>
      <c r="F325" s="161"/>
      <c r="G325" s="161"/>
      <c r="H325" s="161"/>
      <c r="I325" s="162" t="s">
        <v>707</v>
      </c>
      <c r="J325" s="162" t="s">
        <v>601</v>
      </c>
      <c r="K325" s="163" t="s">
        <v>667</v>
      </c>
      <c r="L325" s="579"/>
      <c r="N325" s="159"/>
      <c r="O325" s="160"/>
      <c r="P325" s="160"/>
      <c r="Q325" s="160"/>
      <c r="R325" s="148"/>
      <c r="S325" s="161"/>
      <c r="T325" s="161"/>
      <c r="U325" s="161"/>
      <c r="V325" s="162" t="s">
        <v>707</v>
      </c>
      <c r="W325" s="162" t="s">
        <v>601</v>
      </c>
      <c r="X325" s="163" t="s">
        <v>669</v>
      </c>
      <c r="AA325" s="159"/>
      <c r="AB325" s="160"/>
      <c r="AC325" s="160"/>
      <c r="AD325" s="160"/>
      <c r="AE325" s="148"/>
      <c r="AF325" s="161"/>
      <c r="AG325" s="161"/>
      <c r="AH325" s="161"/>
      <c r="AI325" s="162" t="s">
        <v>707</v>
      </c>
      <c r="AJ325" s="162" t="s">
        <v>601</v>
      </c>
      <c r="AK325" s="163" t="s">
        <v>670</v>
      </c>
    </row>
    <row r="326" spans="1:37" ht="13">
      <c r="A326" s="164" t="s">
        <v>194</v>
      </c>
      <c r="B326" s="165"/>
      <c r="C326" s="165"/>
      <c r="D326" s="165"/>
      <c r="E326" s="165"/>
      <c r="F326" s="165"/>
      <c r="G326" s="165"/>
      <c r="H326" s="165"/>
      <c r="I326" s="165"/>
      <c r="J326" s="165"/>
      <c r="K326" s="166"/>
      <c r="L326" s="579"/>
      <c r="N326" s="164" t="s">
        <v>194</v>
      </c>
      <c r="O326" s="165"/>
      <c r="P326" s="165"/>
      <c r="Q326" s="165"/>
      <c r="R326" s="165"/>
      <c r="S326" s="165"/>
      <c r="T326" s="165"/>
      <c r="U326" s="165"/>
      <c r="V326" s="165"/>
      <c r="W326" s="165"/>
      <c r="X326" s="166"/>
      <c r="AA326" s="164" t="s">
        <v>194</v>
      </c>
      <c r="AB326" s="165"/>
      <c r="AC326" s="165"/>
      <c r="AD326" s="165"/>
      <c r="AE326" s="165"/>
      <c r="AF326" s="165"/>
      <c r="AG326" s="165"/>
      <c r="AH326" s="165"/>
      <c r="AI326" s="165"/>
      <c r="AJ326" s="165"/>
      <c r="AK326" s="166"/>
    </row>
    <row r="327" spans="1:37">
      <c r="A327" s="167" t="s">
        <v>195</v>
      </c>
      <c r="B327" s="168"/>
      <c r="C327" s="169"/>
      <c r="D327" s="169"/>
      <c r="E327" s="169"/>
      <c r="F327" s="170"/>
      <c r="G327" s="171"/>
      <c r="H327" s="170"/>
      <c r="I327" s="172"/>
      <c r="J327" s="173"/>
      <c r="K327" s="174"/>
      <c r="L327" s="579"/>
      <c r="N327" s="167" t="s">
        <v>195</v>
      </c>
      <c r="O327" s="168"/>
      <c r="P327" s="169"/>
      <c r="Q327" s="169"/>
      <c r="R327" s="169"/>
      <c r="S327" s="170"/>
      <c r="T327" s="171"/>
      <c r="U327" s="170"/>
      <c r="V327" s="172"/>
      <c r="W327" s="173"/>
      <c r="X327" s="174"/>
      <c r="AA327" s="167" t="s">
        <v>195</v>
      </c>
      <c r="AB327" s="168"/>
      <c r="AC327" s="169"/>
      <c r="AD327" s="169"/>
      <c r="AE327" s="169"/>
      <c r="AF327" s="170"/>
      <c r="AG327" s="171"/>
      <c r="AH327" s="170"/>
      <c r="AI327" s="172"/>
      <c r="AJ327" s="173"/>
      <c r="AK327" s="174"/>
    </row>
    <row r="328" spans="1:37">
      <c r="A328" s="167" t="s">
        <v>196</v>
      </c>
      <c r="B328" s="168"/>
      <c r="C328" s="169"/>
      <c r="D328" s="169"/>
      <c r="E328" s="169"/>
      <c r="F328" s="170"/>
      <c r="G328" s="171"/>
      <c r="H328" s="170"/>
      <c r="I328" s="172"/>
      <c r="J328" s="173"/>
      <c r="K328" s="174"/>
      <c r="L328" s="579"/>
      <c r="N328" s="167" t="s">
        <v>196</v>
      </c>
      <c r="O328" s="168"/>
      <c r="P328" s="169"/>
      <c r="Q328" s="169"/>
      <c r="R328" s="169"/>
      <c r="S328" s="170"/>
      <c r="T328" s="171"/>
      <c r="U328" s="170"/>
      <c r="V328" s="172"/>
      <c r="W328" s="173"/>
      <c r="X328" s="174"/>
      <c r="AA328" s="167" t="s">
        <v>196</v>
      </c>
      <c r="AB328" s="168"/>
      <c r="AC328" s="169"/>
      <c r="AD328" s="169"/>
      <c r="AE328" s="169"/>
      <c r="AF328" s="170"/>
      <c r="AG328" s="171"/>
      <c r="AH328" s="170"/>
      <c r="AI328" s="172"/>
      <c r="AJ328" s="173"/>
      <c r="AK328" s="174"/>
    </row>
    <row r="329" spans="1:37">
      <c r="A329" s="175" t="s">
        <v>8</v>
      </c>
      <c r="B329" s="171"/>
      <c r="C329" s="171"/>
      <c r="D329" s="171"/>
      <c r="E329" s="171"/>
      <c r="F329" s="176">
        <v>5253</v>
      </c>
      <c r="G329" s="176">
        <v>4807</v>
      </c>
      <c r="H329" s="176">
        <v>5507</v>
      </c>
      <c r="I329" s="177">
        <v>9.3000000000000007</v>
      </c>
      <c r="J329" s="178">
        <v>-4.5999999999999996</v>
      </c>
      <c r="K329" s="179">
        <v>-7.8</v>
      </c>
      <c r="L329" s="579"/>
      <c r="N329" s="175" t="s">
        <v>8</v>
      </c>
      <c r="O329" s="171"/>
      <c r="P329" s="171"/>
      <c r="Q329" s="171"/>
      <c r="R329" s="171"/>
      <c r="S329" s="176">
        <v>4149</v>
      </c>
      <c r="T329" s="176">
        <v>5253</v>
      </c>
      <c r="U329" s="176">
        <v>6915</v>
      </c>
      <c r="V329" s="177">
        <v>-21</v>
      </c>
      <c r="W329" s="178">
        <v>-40</v>
      </c>
      <c r="X329" s="179">
        <v>-13.1</v>
      </c>
      <c r="AA329" s="175" t="s">
        <v>8</v>
      </c>
      <c r="AB329" s="171"/>
      <c r="AC329" s="171"/>
      <c r="AD329" s="171"/>
      <c r="AE329" s="171"/>
      <c r="AF329" s="176">
        <v>3652</v>
      </c>
      <c r="AG329" s="176">
        <v>4149</v>
      </c>
      <c r="AH329" s="176">
        <v>3626</v>
      </c>
      <c r="AI329" s="177">
        <v>-12</v>
      </c>
      <c r="AJ329" s="178">
        <v>0.7</v>
      </c>
      <c r="AK329" s="179">
        <v>-12</v>
      </c>
    </row>
    <row r="330" spans="1:37">
      <c r="A330" s="175"/>
      <c r="B330" s="171" t="s">
        <v>197</v>
      </c>
      <c r="C330" s="171"/>
      <c r="D330" s="171"/>
      <c r="E330" s="171"/>
      <c r="F330" s="170"/>
      <c r="G330" s="171"/>
      <c r="H330" s="170"/>
      <c r="I330" s="177"/>
      <c r="J330" s="178"/>
      <c r="K330" s="180"/>
      <c r="L330" s="579"/>
      <c r="N330" s="175"/>
      <c r="O330" s="171" t="s">
        <v>197</v>
      </c>
      <c r="P330" s="171"/>
      <c r="Q330" s="171"/>
      <c r="R330" s="171"/>
      <c r="S330" s="170"/>
      <c r="T330" s="171"/>
      <c r="U330" s="170"/>
      <c r="V330" s="177"/>
      <c r="W330" s="178"/>
      <c r="X330" s="180"/>
      <c r="AA330" s="175"/>
      <c r="AB330" s="171" t="s">
        <v>197</v>
      </c>
      <c r="AC330" s="171"/>
      <c r="AD330" s="171"/>
      <c r="AE330" s="171"/>
      <c r="AF330" s="170"/>
      <c r="AG330" s="171"/>
      <c r="AH330" s="170"/>
      <c r="AI330" s="177"/>
      <c r="AJ330" s="178"/>
      <c r="AK330" s="180"/>
    </row>
    <row r="331" spans="1:37">
      <c r="A331" s="175"/>
      <c r="B331" s="171"/>
      <c r="C331" s="171" t="s">
        <v>198</v>
      </c>
      <c r="D331" s="171"/>
      <c r="E331" s="171"/>
      <c r="F331" s="176">
        <v>2231</v>
      </c>
      <c r="G331" s="176">
        <v>1986</v>
      </c>
      <c r="H331" s="176">
        <v>2069</v>
      </c>
      <c r="I331" s="177">
        <v>12.3</v>
      </c>
      <c r="J331" s="178">
        <v>7.8</v>
      </c>
      <c r="K331" s="179">
        <v>-8.4</v>
      </c>
      <c r="L331" s="579"/>
      <c r="N331" s="175"/>
      <c r="O331" s="171"/>
      <c r="P331" s="171" t="s">
        <v>198</v>
      </c>
      <c r="Q331" s="171"/>
      <c r="R331" s="171"/>
      <c r="S331" s="176">
        <v>1878</v>
      </c>
      <c r="T331" s="176">
        <v>2231</v>
      </c>
      <c r="U331" s="176">
        <v>2350</v>
      </c>
      <c r="V331" s="177">
        <v>-15.8</v>
      </c>
      <c r="W331" s="178">
        <v>-20.100000000000001</v>
      </c>
      <c r="X331" s="179">
        <v>-9.9</v>
      </c>
      <c r="AA331" s="175"/>
      <c r="AB331" s="171"/>
      <c r="AC331" s="171" t="s">
        <v>198</v>
      </c>
      <c r="AD331" s="171"/>
      <c r="AE331" s="171"/>
      <c r="AF331" s="176">
        <v>1663</v>
      </c>
      <c r="AG331" s="176">
        <v>1878</v>
      </c>
      <c r="AH331" s="176">
        <v>1640</v>
      </c>
      <c r="AI331" s="177">
        <v>-11.4</v>
      </c>
      <c r="AJ331" s="178">
        <v>1.4</v>
      </c>
      <c r="AK331" s="179">
        <v>-9</v>
      </c>
    </row>
    <row r="332" spans="1:37">
      <c r="A332" s="175"/>
      <c r="B332" s="171"/>
      <c r="C332" s="171" t="s">
        <v>199</v>
      </c>
      <c r="D332" s="171"/>
      <c r="E332" s="171"/>
      <c r="F332" s="176">
        <v>3022</v>
      </c>
      <c r="G332" s="176">
        <v>2821</v>
      </c>
      <c r="H332" s="176">
        <v>3438</v>
      </c>
      <c r="I332" s="177">
        <v>7.1</v>
      </c>
      <c r="J332" s="178">
        <v>-12.1</v>
      </c>
      <c r="K332" s="179">
        <v>-7.4</v>
      </c>
      <c r="L332" s="579"/>
      <c r="N332" s="175"/>
      <c r="O332" s="171"/>
      <c r="P332" s="171" t="s">
        <v>199</v>
      </c>
      <c r="Q332" s="171"/>
      <c r="R332" s="171"/>
      <c r="S332" s="176">
        <v>2271</v>
      </c>
      <c r="T332" s="176">
        <v>3022</v>
      </c>
      <c r="U332" s="176">
        <v>4564</v>
      </c>
      <c r="V332" s="177">
        <v>-24.9</v>
      </c>
      <c r="W332" s="178">
        <v>-50.2</v>
      </c>
      <c r="X332" s="179">
        <v>-15.5</v>
      </c>
      <c r="AA332" s="175"/>
      <c r="AB332" s="171"/>
      <c r="AC332" s="171" t="s">
        <v>199</v>
      </c>
      <c r="AD332" s="171"/>
      <c r="AE332" s="171"/>
      <c r="AF332" s="176">
        <v>1989</v>
      </c>
      <c r="AG332" s="176">
        <v>2271</v>
      </c>
      <c r="AH332" s="176">
        <v>1986</v>
      </c>
      <c r="AI332" s="177">
        <v>-12.4</v>
      </c>
      <c r="AJ332" s="178">
        <v>0.2</v>
      </c>
      <c r="AK332" s="179">
        <v>-14.3</v>
      </c>
    </row>
    <row r="333" spans="1:37">
      <c r="A333" s="175"/>
      <c r="B333" s="171"/>
      <c r="C333" s="171"/>
      <c r="D333" s="171" t="s">
        <v>200</v>
      </c>
      <c r="E333" s="171"/>
      <c r="F333" s="170"/>
      <c r="G333" s="171"/>
      <c r="H333" s="170"/>
      <c r="I333" s="177"/>
      <c r="J333" s="178"/>
      <c r="K333" s="180"/>
      <c r="L333" s="579"/>
      <c r="N333" s="175"/>
      <c r="O333" s="171"/>
      <c r="P333" s="171"/>
      <c r="Q333" s="171" t="s">
        <v>200</v>
      </c>
      <c r="R333" s="171"/>
      <c r="S333" s="170"/>
      <c r="T333" s="171"/>
      <c r="U333" s="170"/>
      <c r="V333" s="177"/>
      <c r="W333" s="178"/>
      <c r="X333" s="180"/>
      <c r="AA333" s="175"/>
      <c r="AB333" s="171"/>
      <c r="AC333" s="171"/>
      <c r="AD333" s="171" t="s">
        <v>200</v>
      </c>
      <c r="AE333" s="171"/>
      <c r="AF333" s="170"/>
      <c r="AG333" s="171"/>
      <c r="AH333" s="170"/>
      <c r="AI333" s="177"/>
      <c r="AJ333" s="178"/>
      <c r="AK333" s="180"/>
    </row>
    <row r="334" spans="1:37" ht="13.5">
      <c r="A334" s="175"/>
      <c r="B334" s="171"/>
      <c r="C334" s="171"/>
      <c r="D334" s="171"/>
      <c r="E334" s="171" t="s">
        <v>201</v>
      </c>
      <c r="F334" s="176">
        <v>2792</v>
      </c>
      <c r="G334" s="176">
        <v>2573</v>
      </c>
      <c r="H334" s="176">
        <v>2820</v>
      </c>
      <c r="I334" s="177">
        <v>8.5</v>
      </c>
      <c r="J334" s="178">
        <v>-1</v>
      </c>
      <c r="K334" s="179">
        <v>-5.2</v>
      </c>
      <c r="L334" s="579"/>
      <c r="N334" s="175"/>
      <c r="O334" s="171"/>
      <c r="P334" s="171"/>
      <c r="Q334" s="171"/>
      <c r="R334" s="171" t="s">
        <v>201</v>
      </c>
      <c r="S334" s="176">
        <v>1836</v>
      </c>
      <c r="T334" s="176">
        <v>2792</v>
      </c>
      <c r="U334" s="176">
        <v>3572</v>
      </c>
      <c r="V334" s="177">
        <v>-34.200000000000003</v>
      </c>
      <c r="W334" s="178">
        <v>-48.6</v>
      </c>
      <c r="X334" s="179">
        <v>-12.8</v>
      </c>
      <c r="AA334" s="175"/>
      <c r="AB334" s="171"/>
      <c r="AC334" s="171"/>
      <c r="AD334" s="171"/>
      <c r="AE334" s="171" t="s">
        <v>201</v>
      </c>
      <c r="AF334" s="176">
        <v>1540</v>
      </c>
      <c r="AG334" s="176">
        <v>1836</v>
      </c>
      <c r="AH334" s="176">
        <v>1585</v>
      </c>
      <c r="AI334" s="177">
        <v>-16.100000000000001</v>
      </c>
      <c r="AJ334" s="178">
        <v>-2.8</v>
      </c>
      <c r="AK334" s="179">
        <v>-12.1</v>
      </c>
    </row>
    <row r="335" spans="1:37" ht="13.5">
      <c r="A335" s="175"/>
      <c r="B335" s="171"/>
      <c r="C335" s="171"/>
      <c r="D335" s="171"/>
      <c r="E335" s="171" t="s">
        <v>202</v>
      </c>
      <c r="F335" s="176">
        <v>127</v>
      </c>
      <c r="G335" s="176">
        <v>167</v>
      </c>
      <c r="H335" s="176">
        <v>315</v>
      </c>
      <c r="I335" s="177">
        <v>-24</v>
      </c>
      <c r="J335" s="178">
        <v>-59.7</v>
      </c>
      <c r="K335" s="179">
        <v>-15.6</v>
      </c>
      <c r="L335" s="579"/>
      <c r="N335" s="175"/>
      <c r="O335" s="171"/>
      <c r="P335" s="171"/>
      <c r="Q335" s="171"/>
      <c r="R335" s="171" t="s">
        <v>202</v>
      </c>
      <c r="S335" s="176">
        <v>331</v>
      </c>
      <c r="T335" s="176">
        <v>127</v>
      </c>
      <c r="U335" s="176">
        <v>899</v>
      </c>
      <c r="V335" s="177">
        <v>160.6</v>
      </c>
      <c r="W335" s="178">
        <v>-63.2</v>
      </c>
      <c r="X335" s="179">
        <v>-31.1</v>
      </c>
      <c r="AA335" s="175"/>
      <c r="AB335" s="171"/>
      <c r="AC335" s="171"/>
      <c r="AD335" s="171"/>
      <c r="AE335" s="171" t="s">
        <v>202</v>
      </c>
      <c r="AF335" s="176">
        <v>378</v>
      </c>
      <c r="AG335" s="176">
        <v>331</v>
      </c>
      <c r="AH335" s="176">
        <v>312</v>
      </c>
      <c r="AI335" s="177">
        <v>14.2</v>
      </c>
      <c r="AJ335" s="178">
        <v>21.2</v>
      </c>
      <c r="AK335" s="179">
        <v>-25.8</v>
      </c>
    </row>
    <row r="336" spans="1:37" ht="26">
      <c r="A336" s="181" t="s">
        <v>203</v>
      </c>
      <c r="B336" s="182"/>
      <c r="C336" s="182"/>
      <c r="D336" s="182"/>
      <c r="E336" s="183"/>
      <c r="F336" s="182"/>
      <c r="G336" s="182"/>
      <c r="H336" s="182"/>
      <c r="I336" s="184"/>
      <c r="J336" s="184"/>
      <c r="K336" s="185"/>
      <c r="L336" s="579"/>
      <c r="N336" s="181" t="s">
        <v>203</v>
      </c>
      <c r="O336" s="182"/>
      <c r="P336" s="182"/>
      <c r="Q336" s="182"/>
      <c r="R336" s="183"/>
      <c r="S336" s="182"/>
      <c r="T336" s="182"/>
      <c r="U336" s="182"/>
      <c r="V336" s="184"/>
      <c r="W336" s="184"/>
      <c r="X336" s="185"/>
      <c r="AA336" s="181" t="s">
        <v>203</v>
      </c>
      <c r="AB336" s="182"/>
      <c r="AC336" s="182"/>
      <c r="AD336" s="182"/>
      <c r="AE336" s="183"/>
      <c r="AF336" s="182"/>
      <c r="AG336" s="182"/>
      <c r="AH336" s="182"/>
      <c r="AI336" s="184"/>
      <c r="AJ336" s="184"/>
      <c r="AK336" s="185"/>
    </row>
    <row r="337" spans="1:37" ht="13.5">
      <c r="A337" s="186" t="s">
        <v>439</v>
      </c>
      <c r="B337" s="187"/>
      <c r="C337" s="187"/>
      <c r="D337" s="187"/>
      <c r="E337" s="187"/>
      <c r="F337" s="175"/>
      <c r="G337" s="175"/>
      <c r="H337" s="170"/>
      <c r="I337" s="177"/>
      <c r="J337" s="188"/>
      <c r="K337" s="180"/>
      <c r="L337" s="579"/>
      <c r="N337" s="186" t="s">
        <v>439</v>
      </c>
      <c r="O337" s="187"/>
      <c r="P337" s="187"/>
      <c r="Q337" s="187"/>
      <c r="R337" s="187"/>
      <c r="S337" s="175"/>
      <c r="T337" s="175"/>
      <c r="U337" s="170"/>
      <c r="V337" s="177"/>
      <c r="W337" s="188"/>
      <c r="X337" s="180"/>
      <c r="AA337" s="186" t="s">
        <v>439</v>
      </c>
      <c r="AB337" s="187"/>
      <c r="AC337" s="187"/>
      <c r="AD337" s="187"/>
      <c r="AE337" s="187"/>
      <c r="AF337" s="175"/>
      <c r="AG337" s="175"/>
      <c r="AH337" s="170"/>
      <c r="AI337" s="177"/>
      <c r="AJ337" s="188"/>
      <c r="AK337" s="180"/>
    </row>
    <row r="338" spans="1:37" ht="13.5">
      <c r="A338" s="189" t="s">
        <v>8</v>
      </c>
      <c r="B338" s="187"/>
      <c r="C338" s="187"/>
      <c r="D338" s="187"/>
      <c r="E338" s="187"/>
      <c r="F338" s="190">
        <v>223.5</v>
      </c>
      <c r="G338" s="190">
        <v>154.5</v>
      </c>
      <c r="H338" s="190">
        <v>149.80000000000001</v>
      </c>
      <c r="I338" s="191">
        <v>44.7</v>
      </c>
      <c r="J338" s="192">
        <v>49.2</v>
      </c>
      <c r="K338" s="193">
        <v>15.9</v>
      </c>
      <c r="L338" s="579"/>
      <c r="N338" s="189" t="s">
        <v>8</v>
      </c>
      <c r="O338" s="187"/>
      <c r="P338" s="187"/>
      <c r="Q338" s="187"/>
      <c r="R338" s="187"/>
      <c r="S338" s="190">
        <v>149.1</v>
      </c>
      <c r="T338" s="190">
        <v>223.5</v>
      </c>
      <c r="U338" s="190">
        <v>140.1</v>
      </c>
      <c r="V338" s="191">
        <v>-33.299999999999997</v>
      </c>
      <c r="W338" s="192">
        <v>6.4</v>
      </c>
      <c r="X338" s="193">
        <v>14.8</v>
      </c>
      <c r="AA338" s="189" t="s">
        <v>8</v>
      </c>
      <c r="AB338" s="187"/>
      <c r="AC338" s="187"/>
      <c r="AD338" s="187"/>
      <c r="AE338" s="187"/>
      <c r="AF338" s="190">
        <v>153.5</v>
      </c>
      <c r="AG338" s="190">
        <v>149.1</v>
      </c>
      <c r="AH338" s="190">
        <v>235.3</v>
      </c>
      <c r="AI338" s="191">
        <v>3</v>
      </c>
      <c r="AJ338" s="192">
        <v>-34.799999999999997</v>
      </c>
      <c r="AK338" s="193">
        <v>6.7</v>
      </c>
    </row>
    <row r="339" spans="1:37" ht="13.5">
      <c r="A339" s="189"/>
      <c r="B339" s="187" t="s">
        <v>197</v>
      </c>
      <c r="C339" s="187"/>
      <c r="D339" s="187"/>
      <c r="E339" s="187"/>
      <c r="F339" s="170"/>
      <c r="G339" s="171"/>
      <c r="H339" s="170"/>
      <c r="I339" s="191"/>
      <c r="J339" s="192"/>
      <c r="K339" s="194"/>
      <c r="L339" s="579"/>
      <c r="N339" s="189"/>
      <c r="O339" s="187" t="s">
        <v>197</v>
      </c>
      <c r="P339" s="187"/>
      <c r="Q339" s="187"/>
      <c r="R339" s="187"/>
      <c r="S339" s="170"/>
      <c r="T339" s="171"/>
      <c r="U339" s="170"/>
      <c r="V339" s="191"/>
      <c r="W339" s="192"/>
      <c r="X339" s="194"/>
      <c r="AA339" s="189"/>
      <c r="AB339" s="187" t="s">
        <v>197</v>
      </c>
      <c r="AC339" s="187"/>
      <c r="AD339" s="187"/>
      <c r="AE339" s="187"/>
      <c r="AF339" s="170"/>
      <c r="AG339" s="171"/>
      <c r="AH339" s="170"/>
      <c r="AI339" s="191"/>
      <c r="AJ339" s="192"/>
      <c r="AK339" s="194"/>
    </row>
    <row r="340" spans="1:37" ht="13.5">
      <c r="A340" s="189"/>
      <c r="B340" s="187"/>
      <c r="C340" s="187" t="s">
        <v>204</v>
      </c>
      <c r="D340" s="187"/>
      <c r="E340" s="187"/>
      <c r="F340" s="190">
        <v>195.7</v>
      </c>
      <c r="G340" s="190">
        <v>152.69999999999999</v>
      </c>
      <c r="H340" s="190">
        <v>175.6</v>
      </c>
      <c r="I340" s="191">
        <v>28.2</v>
      </c>
      <c r="J340" s="192">
        <v>11.4</v>
      </c>
      <c r="K340" s="193">
        <v>4.5999999999999996</v>
      </c>
      <c r="L340" s="579"/>
      <c r="N340" s="189"/>
      <c r="O340" s="187"/>
      <c r="P340" s="187" t="s">
        <v>204</v>
      </c>
      <c r="Q340" s="187"/>
      <c r="R340" s="187"/>
      <c r="S340" s="190">
        <v>159.4</v>
      </c>
      <c r="T340" s="190">
        <v>195.7</v>
      </c>
      <c r="U340" s="190">
        <v>163.9</v>
      </c>
      <c r="V340" s="191">
        <v>-18.5</v>
      </c>
      <c r="W340" s="192">
        <v>-2.7</v>
      </c>
      <c r="X340" s="193">
        <v>3.7</v>
      </c>
      <c r="AA340" s="189"/>
      <c r="AB340" s="187"/>
      <c r="AC340" s="187" t="s">
        <v>204</v>
      </c>
      <c r="AD340" s="187"/>
      <c r="AE340" s="187"/>
      <c r="AF340" s="190">
        <v>165.4</v>
      </c>
      <c r="AG340" s="190">
        <v>159.4</v>
      </c>
      <c r="AH340" s="190">
        <v>281.7</v>
      </c>
      <c r="AI340" s="191">
        <v>3.8</v>
      </c>
      <c r="AJ340" s="192">
        <v>-41.3</v>
      </c>
      <c r="AK340" s="193">
        <v>-4</v>
      </c>
    </row>
    <row r="341" spans="1:37" ht="13.5">
      <c r="A341" s="189"/>
      <c r="B341" s="187"/>
      <c r="C341" s="187"/>
      <c r="D341" s="187" t="s">
        <v>197</v>
      </c>
      <c r="E341" s="187"/>
      <c r="F341" s="170"/>
      <c r="G341" s="171"/>
      <c r="H341" s="170"/>
      <c r="I341" s="191"/>
      <c r="J341" s="192"/>
      <c r="K341" s="194"/>
      <c r="L341" s="579"/>
      <c r="N341" s="189"/>
      <c r="O341" s="187"/>
      <c r="P341" s="187"/>
      <c r="Q341" s="187" t="s">
        <v>197</v>
      </c>
      <c r="R341" s="187"/>
      <c r="S341" s="170"/>
      <c r="T341" s="171"/>
      <c r="U341" s="170"/>
      <c r="V341" s="191"/>
      <c r="W341" s="192"/>
      <c r="X341" s="194"/>
      <c r="AA341" s="189"/>
      <c r="AB341" s="187"/>
      <c r="AC341" s="187"/>
      <c r="AD341" s="187" t="s">
        <v>197</v>
      </c>
      <c r="AE341" s="187"/>
      <c r="AF341" s="170"/>
      <c r="AG341" s="171"/>
      <c r="AH341" s="170"/>
      <c r="AI341" s="191"/>
      <c r="AJ341" s="192"/>
      <c r="AK341" s="194"/>
    </row>
    <row r="342" spans="1:37" ht="13.5">
      <c r="A342" s="189"/>
      <c r="B342" s="187"/>
      <c r="C342" s="187"/>
      <c r="D342" s="187"/>
      <c r="E342" s="187" t="s">
        <v>12</v>
      </c>
      <c r="F342" s="190">
        <v>176.9</v>
      </c>
      <c r="G342" s="190">
        <v>190.7</v>
      </c>
      <c r="H342" s="190">
        <v>155.4</v>
      </c>
      <c r="I342" s="191">
        <v>-7.2</v>
      </c>
      <c r="J342" s="192">
        <v>13.8</v>
      </c>
      <c r="K342" s="193">
        <v>4.4000000000000004</v>
      </c>
      <c r="L342" s="579"/>
      <c r="N342" s="189"/>
      <c r="O342" s="187"/>
      <c r="P342" s="187"/>
      <c r="Q342" s="187"/>
      <c r="R342" s="187" t="s">
        <v>12</v>
      </c>
      <c r="S342" s="190">
        <v>161.4</v>
      </c>
      <c r="T342" s="190">
        <v>176.9</v>
      </c>
      <c r="U342" s="190">
        <v>138</v>
      </c>
      <c r="V342" s="191">
        <v>-8.8000000000000007</v>
      </c>
      <c r="W342" s="192">
        <v>17</v>
      </c>
      <c r="X342" s="193">
        <v>5.6</v>
      </c>
      <c r="AA342" s="189"/>
      <c r="AB342" s="187"/>
      <c r="AC342" s="187"/>
      <c r="AD342" s="187"/>
      <c r="AE342" s="187" t="s">
        <v>12</v>
      </c>
      <c r="AF342" s="190">
        <v>191.5</v>
      </c>
      <c r="AG342" s="190">
        <v>161.4</v>
      </c>
      <c r="AH342" s="190">
        <v>160</v>
      </c>
      <c r="AI342" s="191">
        <v>18.600000000000001</v>
      </c>
      <c r="AJ342" s="192">
        <v>19.7</v>
      </c>
      <c r="AK342" s="193">
        <v>7</v>
      </c>
    </row>
    <row r="343" spans="1:37" ht="13.5">
      <c r="A343" s="189"/>
      <c r="B343" s="187"/>
      <c r="C343" s="187"/>
      <c r="D343" s="187"/>
      <c r="E343" s="187" t="s">
        <v>205</v>
      </c>
      <c r="F343" s="190">
        <v>168.8</v>
      </c>
      <c r="G343" s="190">
        <v>128</v>
      </c>
      <c r="H343" s="190">
        <v>167.7</v>
      </c>
      <c r="I343" s="191">
        <v>31.9</v>
      </c>
      <c r="J343" s="192">
        <v>0.7</v>
      </c>
      <c r="K343" s="193">
        <v>-2.5</v>
      </c>
      <c r="L343" s="579"/>
      <c r="N343" s="189"/>
      <c r="O343" s="187"/>
      <c r="P343" s="187"/>
      <c r="Q343" s="187"/>
      <c r="R343" s="187" t="s">
        <v>205</v>
      </c>
      <c r="S343" s="190">
        <v>147.19999999999999</v>
      </c>
      <c r="T343" s="190">
        <v>168.8</v>
      </c>
      <c r="U343" s="190">
        <v>197.8</v>
      </c>
      <c r="V343" s="191">
        <v>-12.8</v>
      </c>
      <c r="W343" s="192">
        <v>-25.6</v>
      </c>
      <c r="X343" s="193">
        <v>-5.9</v>
      </c>
      <c r="AA343" s="189"/>
      <c r="AB343" s="187"/>
      <c r="AC343" s="187"/>
      <c r="AD343" s="187"/>
      <c r="AE343" s="187" t="s">
        <v>205</v>
      </c>
      <c r="AF343" s="190">
        <v>156.1</v>
      </c>
      <c r="AG343" s="190">
        <v>147.19999999999999</v>
      </c>
      <c r="AH343" s="190">
        <v>405.2</v>
      </c>
      <c r="AI343" s="191">
        <v>6</v>
      </c>
      <c r="AJ343" s="192">
        <v>-61.5</v>
      </c>
      <c r="AK343" s="193">
        <v>-18.600000000000001</v>
      </c>
    </row>
    <row r="344" spans="1:37" ht="13.5">
      <c r="A344" s="189"/>
      <c r="B344" s="187"/>
      <c r="C344" s="187"/>
      <c r="D344" s="187"/>
      <c r="E344" s="187" t="s">
        <v>206</v>
      </c>
      <c r="F344" s="190">
        <v>366.1</v>
      </c>
      <c r="G344" s="190">
        <v>129.69999999999999</v>
      </c>
      <c r="H344" s="190">
        <v>273</v>
      </c>
      <c r="I344" s="191">
        <v>182.3</v>
      </c>
      <c r="J344" s="192">
        <v>34.1</v>
      </c>
      <c r="K344" s="193">
        <v>39.799999999999997</v>
      </c>
      <c r="L344" s="579"/>
      <c r="N344" s="189"/>
      <c r="O344" s="187"/>
      <c r="P344" s="187"/>
      <c r="Q344" s="187"/>
      <c r="R344" s="187" t="s">
        <v>206</v>
      </c>
      <c r="S344" s="190">
        <v>201.8</v>
      </c>
      <c r="T344" s="190">
        <v>366.1</v>
      </c>
      <c r="U344" s="190">
        <v>109.8</v>
      </c>
      <c r="V344" s="191">
        <v>-44.9</v>
      </c>
      <c r="W344" s="192">
        <v>83.8</v>
      </c>
      <c r="X344" s="193">
        <v>44.2</v>
      </c>
      <c r="AA344" s="189"/>
      <c r="AB344" s="187"/>
      <c r="AC344" s="187"/>
      <c r="AD344" s="187"/>
      <c r="AE344" s="187" t="s">
        <v>206</v>
      </c>
      <c r="AF344" s="190">
        <v>118.5</v>
      </c>
      <c r="AG344" s="190">
        <v>201.8</v>
      </c>
      <c r="AH344" s="190">
        <v>174.2</v>
      </c>
      <c r="AI344" s="191">
        <v>-41.3</v>
      </c>
      <c r="AJ344" s="192">
        <v>-32</v>
      </c>
      <c r="AK344" s="193">
        <v>33.799999999999997</v>
      </c>
    </row>
    <row r="345" spans="1:37" ht="13.5">
      <c r="A345" s="189"/>
      <c r="B345" s="187"/>
      <c r="C345" s="187"/>
      <c r="D345" s="187"/>
      <c r="E345" s="187"/>
      <c r="F345" s="190"/>
      <c r="G345" s="195"/>
      <c r="H345" s="190"/>
      <c r="I345" s="191"/>
      <c r="J345" s="192"/>
      <c r="K345" s="193"/>
      <c r="L345" s="579"/>
      <c r="N345" s="189"/>
      <c r="O345" s="187"/>
      <c r="P345" s="187"/>
      <c r="Q345" s="187"/>
      <c r="R345" s="187"/>
      <c r="S345" s="190"/>
      <c r="T345" s="195"/>
      <c r="U345" s="190"/>
      <c r="V345" s="191"/>
      <c r="W345" s="192"/>
      <c r="X345" s="193"/>
      <c r="AA345" s="189"/>
      <c r="AB345" s="187"/>
      <c r="AC345" s="187"/>
      <c r="AD345" s="187"/>
      <c r="AE345" s="187"/>
      <c r="AF345" s="190"/>
      <c r="AG345" s="195"/>
      <c r="AH345" s="190"/>
      <c r="AI345" s="191"/>
      <c r="AJ345" s="192"/>
      <c r="AK345" s="193"/>
    </row>
    <row r="346" spans="1:37" ht="13.5">
      <c r="A346" s="189"/>
      <c r="B346" s="187"/>
      <c r="C346" s="187" t="s">
        <v>207</v>
      </c>
      <c r="D346" s="187"/>
      <c r="E346" s="187"/>
      <c r="F346" s="190">
        <v>255.4</v>
      </c>
      <c r="G346" s="190">
        <v>156.69999999999999</v>
      </c>
      <c r="H346" s="190">
        <v>120.1</v>
      </c>
      <c r="I346" s="191">
        <v>63</v>
      </c>
      <c r="J346" s="192">
        <v>112.7</v>
      </c>
      <c r="K346" s="193">
        <v>32.5</v>
      </c>
      <c r="L346" s="579"/>
      <c r="N346" s="189"/>
      <c r="O346" s="187"/>
      <c r="P346" s="187" t="s">
        <v>207</v>
      </c>
      <c r="Q346" s="187"/>
      <c r="R346" s="187"/>
      <c r="S346" s="190">
        <v>137.30000000000001</v>
      </c>
      <c r="T346" s="190">
        <v>255.4</v>
      </c>
      <c r="U346" s="190">
        <v>112.7</v>
      </c>
      <c r="V346" s="191">
        <v>-46.2</v>
      </c>
      <c r="W346" s="192">
        <v>21.8</v>
      </c>
      <c r="X346" s="193">
        <v>31.4</v>
      </c>
      <c r="AA346" s="189"/>
      <c r="AB346" s="187"/>
      <c r="AC346" s="187" t="s">
        <v>207</v>
      </c>
      <c r="AD346" s="187"/>
      <c r="AE346" s="187"/>
      <c r="AF346" s="190">
        <v>139.9</v>
      </c>
      <c r="AG346" s="190">
        <v>137.30000000000001</v>
      </c>
      <c r="AH346" s="190">
        <v>182</v>
      </c>
      <c r="AI346" s="191">
        <v>1.9</v>
      </c>
      <c r="AJ346" s="192">
        <v>-23.1</v>
      </c>
      <c r="AK346" s="193">
        <v>23.3</v>
      </c>
    </row>
    <row r="347" spans="1:37" ht="13.5">
      <c r="A347" s="189"/>
      <c r="B347" s="187"/>
      <c r="C347" s="187"/>
      <c r="D347" s="187" t="s">
        <v>197</v>
      </c>
      <c r="E347" s="187"/>
      <c r="F347" s="170"/>
      <c r="G347" s="171"/>
      <c r="H347" s="170"/>
      <c r="I347" s="191"/>
      <c r="J347" s="192"/>
      <c r="K347" s="194"/>
      <c r="L347" s="579"/>
      <c r="N347" s="189"/>
      <c r="O347" s="187"/>
      <c r="P347" s="187"/>
      <c r="Q347" s="187" t="s">
        <v>197</v>
      </c>
      <c r="R347" s="187"/>
      <c r="S347" s="170"/>
      <c r="T347" s="171"/>
      <c r="U347" s="170"/>
      <c r="V347" s="191"/>
      <c r="W347" s="192"/>
      <c r="X347" s="194"/>
      <c r="AA347" s="189"/>
      <c r="AB347" s="187"/>
      <c r="AC347" s="187"/>
      <c r="AD347" s="187" t="s">
        <v>197</v>
      </c>
      <c r="AE347" s="187"/>
      <c r="AF347" s="170"/>
      <c r="AG347" s="171"/>
      <c r="AH347" s="170"/>
      <c r="AI347" s="191"/>
      <c r="AJ347" s="192"/>
      <c r="AK347" s="194"/>
    </row>
    <row r="348" spans="1:37" ht="13.5">
      <c r="A348" s="189"/>
      <c r="B348" s="187"/>
      <c r="C348" s="187"/>
      <c r="D348" s="187"/>
      <c r="E348" s="187" t="s">
        <v>208</v>
      </c>
      <c r="F348" s="190">
        <v>171.3</v>
      </c>
      <c r="G348" s="190">
        <v>147.5</v>
      </c>
      <c r="H348" s="190">
        <v>120</v>
      </c>
      <c r="I348" s="191">
        <v>16.100000000000001</v>
      </c>
      <c r="J348" s="192">
        <v>42.8</v>
      </c>
      <c r="K348" s="193">
        <v>13.3</v>
      </c>
      <c r="L348" s="579"/>
      <c r="N348" s="189"/>
      <c r="O348" s="187"/>
      <c r="P348" s="187"/>
      <c r="Q348" s="187"/>
      <c r="R348" s="187" t="s">
        <v>208</v>
      </c>
      <c r="S348" s="190">
        <v>111.2</v>
      </c>
      <c r="T348" s="190">
        <v>171.3</v>
      </c>
      <c r="U348" s="190">
        <v>132.5</v>
      </c>
      <c r="V348" s="191">
        <v>-35.1</v>
      </c>
      <c r="W348" s="192">
        <v>-16.100000000000001</v>
      </c>
      <c r="X348" s="193">
        <v>9.5</v>
      </c>
      <c r="AA348" s="189"/>
      <c r="AB348" s="187"/>
      <c r="AC348" s="187"/>
      <c r="AD348" s="187"/>
      <c r="AE348" s="187" t="s">
        <v>208</v>
      </c>
      <c r="AF348" s="190">
        <v>132.1</v>
      </c>
      <c r="AG348" s="190">
        <v>111.2</v>
      </c>
      <c r="AH348" s="190">
        <v>101.2</v>
      </c>
      <c r="AI348" s="191">
        <v>18.8</v>
      </c>
      <c r="AJ348" s="192">
        <v>30.5</v>
      </c>
      <c r="AK348" s="193">
        <v>11.3</v>
      </c>
    </row>
    <row r="349" spans="1:37" ht="13.5">
      <c r="A349" s="189"/>
      <c r="B349" s="187"/>
      <c r="C349" s="187"/>
      <c r="D349" s="187"/>
      <c r="E349" s="187" t="s">
        <v>209</v>
      </c>
      <c r="F349" s="190">
        <v>209.4</v>
      </c>
      <c r="G349" s="190">
        <v>135.9</v>
      </c>
      <c r="H349" s="190">
        <v>126.9</v>
      </c>
      <c r="I349" s="191">
        <v>54.1</v>
      </c>
      <c r="J349" s="192">
        <v>65</v>
      </c>
      <c r="K349" s="193">
        <v>44.9</v>
      </c>
      <c r="L349" s="579"/>
      <c r="N349" s="189"/>
      <c r="O349" s="187"/>
      <c r="P349" s="187"/>
      <c r="Q349" s="187"/>
      <c r="R349" s="187" t="s">
        <v>209</v>
      </c>
      <c r="S349" s="190">
        <v>94.2</v>
      </c>
      <c r="T349" s="190">
        <v>209.4</v>
      </c>
      <c r="U349" s="190">
        <v>93.3</v>
      </c>
      <c r="V349" s="191">
        <v>-55</v>
      </c>
      <c r="W349" s="192">
        <v>1</v>
      </c>
      <c r="X349" s="193">
        <v>40.6</v>
      </c>
      <c r="AA349" s="189"/>
      <c r="AB349" s="187"/>
      <c r="AC349" s="187"/>
      <c r="AD349" s="187"/>
      <c r="AE349" s="187" t="s">
        <v>209</v>
      </c>
      <c r="AF349" s="190">
        <v>121.3</v>
      </c>
      <c r="AG349" s="190">
        <v>94.2</v>
      </c>
      <c r="AH349" s="190">
        <v>121.7</v>
      </c>
      <c r="AI349" s="191">
        <v>28.8</v>
      </c>
      <c r="AJ349" s="192">
        <v>-0.3</v>
      </c>
      <c r="AK349" s="193">
        <v>35.9</v>
      </c>
    </row>
    <row r="350" spans="1:37" ht="13.5">
      <c r="A350" s="189"/>
      <c r="B350" s="187"/>
      <c r="C350" s="187"/>
      <c r="D350" s="187"/>
      <c r="E350" s="187" t="s">
        <v>210</v>
      </c>
      <c r="F350" s="190">
        <v>423.8</v>
      </c>
      <c r="G350" s="190">
        <v>189.5</v>
      </c>
      <c r="H350" s="190">
        <v>114.1</v>
      </c>
      <c r="I350" s="191">
        <v>123.6</v>
      </c>
      <c r="J350" s="192">
        <v>271.39999999999998</v>
      </c>
      <c r="K350" s="193">
        <v>47.2</v>
      </c>
      <c r="L350" s="579"/>
      <c r="N350" s="189"/>
      <c r="O350" s="187"/>
      <c r="P350" s="187"/>
      <c r="Q350" s="187"/>
      <c r="R350" s="187" t="s">
        <v>210</v>
      </c>
      <c r="S350" s="190">
        <v>216</v>
      </c>
      <c r="T350" s="190">
        <v>423.8</v>
      </c>
      <c r="U350" s="190">
        <v>100.8</v>
      </c>
      <c r="V350" s="191">
        <v>-49</v>
      </c>
      <c r="W350" s="192">
        <v>114.3</v>
      </c>
      <c r="X350" s="193">
        <v>53.1</v>
      </c>
      <c r="AA350" s="189"/>
      <c r="AB350" s="187"/>
      <c r="AC350" s="187"/>
      <c r="AD350" s="187"/>
      <c r="AE350" s="187" t="s">
        <v>210</v>
      </c>
      <c r="AF350" s="190">
        <v>168.6</v>
      </c>
      <c r="AG350" s="190">
        <v>216</v>
      </c>
      <c r="AH350" s="190">
        <v>358.5</v>
      </c>
      <c r="AI350" s="191">
        <v>-21.9</v>
      </c>
      <c r="AJ350" s="192">
        <v>-53</v>
      </c>
      <c r="AK350" s="193">
        <v>27.8</v>
      </c>
    </row>
    <row r="351" spans="1:37" ht="13.5">
      <c r="A351" s="189"/>
      <c r="B351" s="187"/>
      <c r="C351" s="187"/>
      <c r="D351" s="187"/>
      <c r="E351" s="187"/>
      <c r="F351" s="190"/>
      <c r="G351" s="195"/>
      <c r="H351" s="190"/>
      <c r="I351" s="177"/>
      <c r="J351" s="178"/>
      <c r="K351" s="179"/>
      <c r="L351" s="579"/>
      <c r="N351" s="189"/>
      <c r="O351" s="187"/>
      <c r="P351" s="187"/>
      <c r="Q351" s="187"/>
      <c r="R351" s="187"/>
      <c r="S351" s="190"/>
      <c r="T351" s="195"/>
      <c r="U351" s="190"/>
      <c r="V351" s="177"/>
      <c r="W351" s="178"/>
      <c r="X351" s="179"/>
      <c r="AA351" s="189"/>
      <c r="AB351" s="187"/>
      <c r="AC351" s="187"/>
      <c r="AD351" s="187"/>
      <c r="AE351" s="187"/>
      <c r="AF351" s="190"/>
      <c r="AG351" s="195"/>
      <c r="AH351" s="190"/>
      <c r="AI351" s="177"/>
      <c r="AJ351" s="178"/>
      <c r="AK351" s="179"/>
    </row>
    <row r="352" spans="1:37" ht="13.5">
      <c r="A352" s="186" t="s">
        <v>211</v>
      </c>
      <c r="B352" s="187"/>
      <c r="C352" s="187"/>
      <c r="D352" s="187"/>
      <c r="E352" s="187"/>
      <c r="F352" s="170"/>
      <c r="G352" s="171"/>
      <c r="H352" s="170"/>
      <c r="I352" s="177"/>
      <c r="J352" s="178"/>
      <c r="K352" s="180"/>
      <c r="L352" s="579"/>
      <c r="N352" s="186" t="s">
        <v>211</v>
      </c>
      <c r="O352" s="187"/>
      <c r="P352" s="187"/>
      <c r="Q352" s="187"/>
      <c r="R352" s="187"/>
      <c r="S352" s="170"/>
      <c r="T352" s="171"/>
      <c r="U352" s="170"/>
      <c r="V352" s="177"/>
      <c r="W352" s="178"/>
      <c r="X352" s="180"/>
      <c r="AA352" s="186" t="s">
        <v>211</v>
      </c>
      <c r="AB352" s="187"/>
      <c r="AC352" s="187"/>
      <c r="AD352" s="187"/>
      <c r="AE352" s="187"/>
      <c r="AF352" s="170"/>
      <c r="AG352" s="171"/>
      <c r="AH352" s="170"/>
      <c r="AI352" s="177"/>
      <c r="AJ352" s="178"/>
      <c r="AK352" s="180"/>
    </row>
    <row r="353" spans="1:37" ht="13.5">
      <c r="A353" s="189" t="s">
        <v>8</v>
      </c>
      <c r="B353" s="187"/>
      <c r="C353" s="187"/>
      <c r="D353" s="187"/>
      <c r="E353" s="187"/>
      <c r="F353" s="176">
        <v>7635</v>
      </c>
      <c r="G353" s="176">
        <v>7458</v>
      </c>
      <c r="H353" s="176">
        <v>7921</v>
      </c>
      <c r="I353" s="191">
        <v>2.4</v>
      </c>
      <c r="J353" s="192">
        <v>-3.6</v>
      </c>
      <c r="K353" s="193">
        <v>3.1</v>
      </c>
      <c r="L353" s="579"/>
      <c r="N353" s="189" t="s">
        <v>8</v>
      </c>
      <c r="O353" s="187"/>
      <c r="P353" s="187"/>
      <c r="Q353" s="187"/>
      <c r="R353" s="187"/>
      <c r="S353" s="176">
        <v>6527</v>
      </c>
      <c r="T353" s="176">
        <v>7635</v>
      </c>
      <c r="U353" s="176">
        <v>6153</v>
      </c>
      <c r="V353" s="191">
        <v>-14.5</v>
      </c>
      <c r="W353" s="192">
        <v>6.1</v>
      </c>
      <c r="X353" s="193">
        <v>3.4</v>
      </c>
      <c r="AA353" s="189" t="s">
        <v>8</v>
      </c>
      <c r="AB353" s="187"/>
      <c r="AC353" s="187"/>
      <c r="AD353" s="187"/>
      <c r="AE353" s="187"/>
      <c r="AF353" s="176">
        <v>7901</v>
      </c>
      <c r="AG353" s="176">
        <v>6527</v>
      </c>
      <c r="AH353" s="176">
        <v>8034</v>
      </c>
      <c r="AI353" s="191">
        <v>21.1</v>
      </c>
      <c r="AJ353" s="192">
        <v>-1.7</v>
      </c>
      <c r="AK353" s="193">
        <v>2.8</v>
      </c>
    </row>
    <row r="354" spans="1:37" ht="13.5">
      <c r="A354" s="189"/>
      <c r="B354" s="187" t="s">
        <v>197</v>
      </c>
      <c r="C354" s="187"/>
      <c r="D354" s="187"/>
      <c r="E354" s="187"/>
      <c r="F354" s="170"/>
      <c r="G354" s="171"/>
      <c r="H354" s="170"/>
      <c r="I354" s="191"/>
      <c r="J354" s="192"/>
      <c r="K354" s="194"/>
      <c r="L354" s="579"/>
      <c r="N354" s="189"/>
      <c r="O354" s="187" t="s">
        <v>197</v>
      </c>
      <c r="P354" s="187"/>
      <c r="Q354" s="187"/>
      <c r="R354" s="187"/>
      <c r="S354" s="170"/>
      <c r="T354" s="171"/>
      <c r="U354" s="170"/>
      <c r="V354" s="191"/>
      <c r="W354" s="192"/>
      <c r="X354" s="194"/>
      <c r="AA354" s="189"/>
      <c r="AB354" s="187" t="s">
        <v>197</v>
      </c>
      <c r="AC354" s="187"/>
      <c r="AD354" s="187"/>
      <c r="AE354" s="187"/>
      <c r="AF354" s="170"/>
      <c r="AG354" s="171"/>
      <c r="AH354" s="170"/>
      <c r="AI354" s="191"/>
      <c r="AJ354" s="192"/>
      <c r="AK354" s="194"/>
    </row>
    <row r="355" spans="1:37" ht="13.5">
      <c r="A355" s="189"/>
      <c r="B355" s="187"/>
      <c r="C355" s="187" t="s">
        <v>204</v>
      </c>
      <c r="D355" s="187"/>
      <c r="E355" s="187"/>
      <c r="F355" s="176">
        <v>4008</v>
      </c>
      <c r="G355" s="176">
        <v>3966</v>
      </c>
      <c r="H355" s="176">
        <v>4112</v>
      </c>
      <c r="I355" s="191">
        <v>1.1000000000000001</v>
      </c>
      <c r="J355" s="192">
        <v>-2.5</v>
      </c>
      <c r="K355" s="193">
        <v>3.8</v>
      </c>
      <c r="L355" s="579"/>
      <c r="N355" s="189"/>
      <c r="O355" s="187"/>
      <c r="P355" s="187" t="s">
        <v>204</v>
      </c>
      <c r="Q355" s="187"/>
      <c r="R355" s="187"/>
      <c r="S355" s="176">
        <v>3383</v>
      </c>
      <c r="T355" s="176">
        <v>4008</v>
      </c>
      <c r="U355" s="176">
        <v>3119</v>
      </c>
      <c r="V355" s="191">
        <v>-15.6</v>
      </c>
      <c r="W355" s="192">
        <v>8.5</v>
      </c>
      <c r="X355" s="193">
        <v>4.3</v>
      </c>
      <c r="AA355" s="189"/>
      <c r="AB355" s="187"/>
      <c r="AC355" s="187" t="s">
        <v>204</v>
      </c>
      <c r="AD355" s="187"/>
      <c r="AE355" s="187"/>
      <c r="AF355" s="176">
        <v>4136</v>
      </c>
      <c r="AG355" s="176">
        <v>3383</v>
      </c>
      <c r="AH355" s="176">
        <v>4142</v>
      </c>
      <c r="AI355" s="191">
        <v>22.3</v>
      </c>
      <c r="AJ355" s="192">
        <v>-0.1</v>
      </c>
      <c r="AK355" s="193">
        <v>3.8</v>
      </c>
    </row>
    <row r="356" spans="1:37" ht="13.5">
      <c r="A356" s="189"/>
      <c r="B356" s="187"/>
      <c r="C356" s="187" t="s">
        <v>207</v>
      </c>
      <c r="D356" s="187"/>
      <c r="E356" s="187"/>
      <c r="F356" s="176">
        <v>3627</v>
      </c>
      <c r="G356" s="176">
        <v>3493</v>
      </c>
      <c r="H356" s="176">
        <v>3809</v>
      </c>
      <c r="I356" s="191">
        <v>3.8</v>
      </c>
      <c r="J356" s="192">
        <v>-4.8</v>
      </c>
      <c r="K356" s="193">
        <v>2.2999999999999998</v>
      </c>
      <c r="L356" s="579"/>
      <c r="N356" s="189"/>
      <c r="O356" s="187"/>
      <c r="P356" s="187" t="s">
        <v>207</v>
      </c>
      <c r="Q356" s="187"/>
      <c r="R356" s="187"/>
      <c r="S356" s="176">
        <v>3145</v>
      </c>
      <c r="T356" s="176">
        <v>3627</v>
      </c>
      <c r="U356" s="176">
        <v>3034</v>
      </c>
      <c r="V356" s="191">
        <v>-13.3</v>
      </c>
      <c r="W356" s="192">
        <v>3.7</v>
      </c>
      <c r="X356" s="193">
        <v>2.4</v>
      </c>
      <c r="AA356" s="189"/>
      <c r="AB356" s="187"/>
      <c r="AC356" s="187" t="s">
        <v>207</v>
      </c>
      <c r="AD356" s="187"/>
      <c r="AE356" s="187"/>
      <c r="AF356" s="176">
        <v>3765</v>
      </c>
      <c r="AG356" s="176">
        <v>3145</v>
      </c>
      <c r="AH356" s="176">
        <v>3892</v>
      </c>
      <c r="AI356" s="191">
        <v>19.7</v>
      </c>
      <c r="AJ356" s="192">
        <v>-3.3</v>
      </c>
      <c r="AK356" s="193">
        <v>1.7</v>
      </c>
    </row>
    <row r="357" spans="1:37" ht="13.5">
      <c r="A357" s="189"/>
      <c r="B357" s="187"/>
      <c r="C357" s="187"/>
      <c r="D357" s="187" t="s">
        <v>212</v>
      </c>
      <c r="E357" s="187"/>
      <c r="F357" s="170"/>
      <c r="G357" s="171"/>
      <c r="H357" s="170"/>
      <c r="I357" s="191"/>
      <c r="J357" s="192"/>
      <c r="K357" s="194"/>
      <c r="L357" s="579"/>
      <c r="N357" s="189"/>
      <c r="O357" s="187"/>
      <c r="P357" s="187"/>
      <c r="Q357" s="187" t="s">
        <v>212</v>
      </c>
      <c r="R357" s="187"/>
      <c r="S357" s="170"/>
      <c r="T357" s="171"/>
      <c r="U357" s="170"/>
      <c r="V357" s="191"/>
      <c r="W357" s="192"/>
      <c r="X357" s="194"/>
      <c r="AA357" s="189"/>
      <c r="AB357" s="187"/>
      <c r="AC357" s="187"/>
      <c r="AD357" s="187" t="s">
        <v>212</v>
      </c>
      <c r="AE357" s="187"/>
      <c r="AF357" s="170"/>
      <c r="AG357" s="171"/>
      <c r="AH357" s="170"/>
      <c r="AI357" s="191"/>
      <c r="AJ357" s="192"/>
      <c r="AK357" s="194"/>
    </row>
    <row r="358" spans="1:37" ht="13.5">
      <c r="A358" s="189"/>
      <c r="B358" s="196"/>
      <c r="C358" s="196"/>
      <c r="D358" s="196"/>
      <c r="E358" s="196" t="s">
        <v>208</v>
      </c>
      <c r="F358" s="176">
        <v>1354</v>
      </c>
      <c r="G358" s="176">
        <v>1312</v>
      </c>
      <c r="H358" s="176">
        <v>1406</v>
      </c>
      <c r="I358" s="191">
        <v>3.2</v>
      </c>
      <c r="J358" s="192">
        <v>-3.7</v>
      </c>
      <c r="K358" s="193">
        <v>5.2</v>
      </c>
      <c r="L358" s="579"/>
      <c r="N358" s="189"/>
      <c r="O358" s="196"/>
      <c r="P358" s="196"/>
      <c r="Q358" s="196"/>
      <c r="R358" s="196" t="s">
        <v>208</v>
      </c>
      <c r="S358" s="176">
        <v>1152</v>
      </c>
      <c r="T358" s="176">
        <v>1354</v>
      </c>
      <c r="U358" s="176">
        <v>1052</v>
      </c>
      <c r="V358" s="191">
        <v>-14.9</v>
      </c>
      <c r="W358" s="192">
        <v>9.5</v>
      </c>
      <c r="X358" s="193">
        <v>5.7</v>
      </c>
      <c r="AA358" s="189"/>
      <c r="AB358" s="196"/>
      <c r="AC358" s="196"/>
      <c r="AD358" s="196"/>
      <c r="AE358" s="196" t="s">
        <v>208</v>
      </c>
      <c r="AF358" s="176">
        <v>1425</v>
      </c>
      <c r="AG358" s="176">
        <v>1152</v>
      </c>
      <c r="AH358" s="176">
        <v>1437</v>
      </c>
      <c r="AI358" s="191">
        <v>23.7</v>
      </c>
      <c r="AJ358" s="192">
        <v>-0.8</v>
      </c>
      <c r="AK358" s="193">
        <v>4.8</v>
      </c>
    </row>
    <row r="359" spans="1:37" ht="13.5">
      <c r="A359" s="189"/>
      <c r="B359" s="196"/>
      <c r="C359" s="196"/>
      <c r="D359" s="196"/>
      <c r="E359" s="196"/>
      <c r="F359" s="176"/>
      <c r="G359" s="197"/>
      <c r="H359" s="176"/>
      <c r="I359" s="191"/>
      <c r="J359" s="192"/>
      <c r="K359" s="193"/>
      <c r="L359" s="579"/>
      <c r="N359" s="189"/>
      <c r="O359" s="196"/>
      <c r="P359" s="196"/>
      <c r="Q359" s="196"/>
      <c r="R359" s="196"/>
      <c r="S359" s="176"/>
      <c r="T359" s="197"/>
      <c r="U359" s="176"/>
      <c r="V359" s="191"/>
      <c r="W359" s="192"/>
      <c r="X359" s="193"/>
      <c r="AA359" s="189"/>
      <c r="AB359" s="196"/>
      <c r="AC359" s="196"/>
      <c r="AD359" s="196"/>
      <c r="AE359" s="196"/>
      <c r="AF359" s="176"/>
      <c r="AG359" s="197"/>
      <c r="AH359" s="176"/>
      <c r="AI359" s="191"/>
      <c r="AJ359" s="192"/>
      <c r="AK359" s="193"/>
    </row>
    <row r="360" spans="1:37" ht="13.5">
      <c r="A360" s="186"/>
      <c r="B360" s="196"/>
      <c r="C360" s="196"/>
      <c r="D360" s="196"/>
      <c r="E360" s="196"/>
      <c r="F360" s="176"/>
      <c r="G360" s="197"/>
      <c r="H360" s="176"/>
      <c r="I360" s="191"/>
      <c r="J360" s="192"/>
      <c r="K360" s="193"/>
      <c r="L360" s="579"/>
      <c r="N360" s="186"/>
      <c r="O360" s="196"/>
      <c r="P360" s="196"/>
      <c r="Q360" s="196"/>
      <c r="R360" s="196"/>
      <c r="S360" s="176"/>
      <c r="T360" s="197"/>
      <c r="U360" s="176"/>
      <c r="V360" s="191"/>
      <c r="W360" s="192"/>
      <c r="X360" s="193"/>
      <c r="AA360" s="186"/>
      <c r="AB360" s="196"/>
      <c r="AC360" s="196"/>
      <c r="AD360" s="196"/>
      <c r="AE360" s="196"/>
      <c r="AF360" s="176"/>
      <c r="AG360" s="197"/>
      <c r="AH360" s="176"/>
      <c r="AI360" s="191"/>
      <c r="AJ360" s="192"/>
      <c r="AK360" s="193"/>
    </row>
    <row r="361" spans="1:37" ht="13.5">
      <c r="A361" s="186" t="s">
        <v>213</v>
      </c>
      <c r="B361" s="196"/>
      <c r="C361" s="196"/>
      <c r="D361" s="196"/>
      <c r="E361" s="196"/>
      <c r="F361" s="176">
        <v>68750</v>
      </c>
      <c r="G361" s="176">
        <v>69111</v>
      </c>
      <c r="H361" s="176">
        <v>67957</v>
      </c>
      <c r="I361" s="30">
        <v>-0.5</v>
      </c>
      <c r="J361" s="192">
        <v>1.2</v>
      </c>
      <c r="K361" s="193">
        <v>1.7</v>
      </c>
      <c r="L361" s="579"/>
      <c r="N361" s="186" t="s">
        <v>213</v>
      </c>
      <c r="O361" s="196"/>
      <c r="P361" s="196"/>
      <c r="Q361" s="196"/>
      <c r="R361" s="196"/>
      <c r="S361" s="176">
        <v>68896</v>
      </c>
      <c r="T361" s="176">
        <v>68750</v>
      </c>
      <c r="U361" s="176">
        <v>68056</v>
      </c>
      <c r="V361" s="30">
        <v>0.2</v>
      </c>
      <c r="W361" s="192">
        <v>1.2</v>
      </c>
      <c r="X361" s="193">
        <v>1.6</v>
      </c>
      <c r="AA361" s="186" t="s">
        <v>213</v>
      </c>
      <c r="AB361" s="196"/>
      <c r="AC361" s="196"/>
      <c r="AD361" s="196"/>
      <c r="AE361" s="196"/>
      <c r="AF361" s="176">
        <v>69843</v>
      </c>
      <c r="AG361" s="176">
        <v>68896</v>
      </c>
      <c r="AH361" s="176">
        <v>68576</v>
      </c>
      <c r="AI361" s="30">
        <v>1.4</v>
      </c>
      <c r="AJ361" s="192">
        <v>1.8</v>
      </c>
      <c r="AK361" s="193">
        <v>1.6</v>
      </c>
    </row>
    <row r="362" spans="1:37" ht="13">
      <c r="A362" s="198" t="s">
        <v>214</v>
      </c>
      <c r="B362" s="199"/>
      <c r="C362" s="199"/>
      <c r="D362" s="199"/>
      <c r="E362" s="199"/>
      <c r="F362" s="200">
        <v>1453885</v>
      </c>
      <c r="G362" s="200">
        <v>1300925</v>
      </c>
      <c r="H362" s="200">
        <v>1302100</v>
      </c>
      <c r="I362" s="201">
        <v>11.8</v>
      </c>
      <c r="J362" s="202">
        <v>11.7</v>
      </c>
      <c r="K362" s="203">
        <v>7.3</v>
      </c>
      <c r="L362" s="579"/>
      <c r="N362" s="198" t="s">
        <v>214</v>
      </c>
      <c r="O362" s="199"/>
      <c r="P362" s="199"/>
      <c r="Q362" s="199"/>
      <c r="R362" s="199"/>
      <c r="S362" s="200">
        <v>1310843</v>
      </c>
      <c r="T362" s="200">
        <v>1453885</v>
      </c>
      <c r="U362" s="200">
        <v>1160680</v>
      </c>
      <c r="V362" s="201">
        <v>-9.8000000000000007</v>
      </c>
      <c r="W362" s="202">
        <v>12.9</v>
      </c>
      <c r="X362" s="203">
        <v>8.1</v>
      </c>
      <c r="AA362" s="198" t="s">
        <v>214</v>
      </c>
      <c r="AB362" s="199"/>
      <c r="AC362" s="199"/>
      <c r="AD362" s="199"/>
      <c r="AE362" s="199"/>
      <c r="AF362" s="200">
        <v>1355414</v>
      </c>
      <c r="AG362" s="200">
        <v>1310843</v>
      </c>
      <c r="AH362" s="200">
        <v>1298703</v>
      </c>
      <c r="AI362" s="201">
        <v>3.4</v>
      </c>
      <c r="AJ362" s="202">
        <v>4.4000000000000004</v>
      </c>
      <c r="AK362" s="203">
        <v>7.6</v>
      </c>
    </row>
    <row r="363" spans="1:37">
      <c r="A363" s="204"/>
      <c r="B363" s="205"/>
      <c r="C363" s="206"/>
      <c r="D363" s="206"/>
      <c r="E363" s="206"/>
      <c r="F363" s="206"/>
      <c r="G363" s="206"/>
      <c r="H363" s="206"/>
      <c r="I363" s="206"/>
      <c r="J363" s="206"/>
      <c r="K363" s="207"/>
      <c r="L363" s="579"/>
      <c r="N363" s="204"/>
      <c r="O363" s="205"/>
      <c r="P363" s="206"/>
      <c r="Q363" s="206"/>
      <c r="R363" s="206"/>
      <c r="S363" s="206"/>
      <c r="T363" s="206"/>
      <c r="U363" s="206"/>
      <c r="V363" s="206"/>
      <c r="W363" s="206"/>
      <c r="X363" s="207"/>
      <c r="AA363" s="204"/>
      <c r="AB363" s="205"/>
      <c r="AC363" s="206"/>
      <c r="AD363" s="206"/>
      <c r="AE363" s="206"/>
      <c r="AF363" s="206"/>
      <c r="AG363" s="206"/>
      <c r="AH363" s="206"/>
      <c r="AI363" s="206"/>
      <c r="AJ363" s="206"/>
      <c r="AK363" s="207"/>
    </row>
    <row r="364" spans="1:37">
      <c r="A364" s="208" t="s">
        <v>215</v>
      </c>
      <c r="B364" s="209"/>
      <c r="C364" s="209"/>
      <c r="D364" s="209"/>
      <c r="E364" s="209"/>
      <c r="F364" s="209"/>
      <c r="G364" s="209"/>
      <c r="H364" s="209"/>
      <c r="I364" s="209"/>
      <c r="J364" s="209"/>
      <c r="K364" s="210"/>
      <c r="L364" s="579"/>
      <c r="N364" s="208" t="s">
        <v>215</v>
      </c>
      <c r="O364" s="209"/>
      <c r="P364" s="209"/>
      <c r="Q364" s="209"/>
      <c r="R364" s="209"/>
      <c r="S364" s="209"/>
      <c r="T364" s="209"/>
      <c r="U364" s="209"/>
      <c r="V364" s="209"/>
      <c r="W364" s="209"/>
      <c r="X364" s="210"/>
      <c r="AA364" s="208" t="s">
        <v>215</v>
      </c>
      <c r="AB364" s="209"/>
      <c r="AC364" s="209"/>
      <c r="AD364" s="209"/>
      <c r="AE364" s="209"/>
      <c r="AF364" s="209"/>
      <c r="AG364" s="209"/>
      <c r="AH364" s="209"/>
      <c r="AI364" s="209"/>
      <c r="AJ364" s="209"/>
      <c r="AK364" s="210"/>
    </row>
    <row r="365" spans="1:37">
      <c r="A365" s="208" t="s">
        <v>216</v>
      </c>
      <c r="B365" s="209"/>
      <c r="C365" s="209"/>
      <c r="D365" s="209"/>
      <c r="E365" s="209"/>
      <c r="F365" s="209"/>
      <c r="G365" s="209"/>
      <c r="H365" s="209"/>
      <c r="I365" s="209"/>
      <c r="J365" s="209"/>
      <c r="K365" s="210"/>
      <c r="L365" s="579"/>
      <c r="N365" s="208" t="s">
        <v>216</v>
      </c>
      <c r="O365" s="209"/>
      <c r="P365" s="209"/>
      <c r="Q365" s="209"/>
      <c r="R365" s="209"/>
      <c r="S365" s="209"/>
      <c r="T365" s="209"/>
      <c r="U365" s="209"/>
      <c r="V365" s="209"/>
      <c r="W365" s="209"/>
      <c r="X365" s="210"/>
      <c r="AA365" s="208" t="s">
        <v>216</v>
      </c>
      <c r="AB365" s="209"/>
      <c r="AC365" s="209"/>
      <c r="AD365" s="209"/>
      <c r="AE365" s="209"/>
      <c r="AF365" s="209"/>
      <c r="AG365" s="209"/>
      <c r="AH365" s="209"/>
      <c r="AI365" s="209"/>
      <c r="AJ365" s="209"/>
      <c r="AK365" s="210"/>
    </row>
    <row r="366" spans="1:37">
      <c r="A366" s="211"/>
      <c r="B366" s="209"/>
      <c r="C366" s="212"/>
      <c r="D366" s="212"/>
      <c r="E366" s="212"/>
      <c r="F366" s="212"/>
      <c r="G366" s="212"/>
      <c r="H366" s="212"/>
      <c r="I366" s="212"/>
      <c r="J366" s="209"/>
      <c r="K366" s="210"/>
      <c r="L366" s="579"/>
      <c r="N366" s="211"/>
      <c r="O366" s="209"/>
      <c r="P366" s="212"/>
      <c r="Q366" s="212"/>
      <c r="R366" s="212"/>
      <c r="S366" s="212"/>
      <c r="T366" s="212"/>
      <c r="U366" s="212"/>
      <c r="V366" s="212"/>
      <c r="W366" s="209"/>
      <c r="X366" s="210"/>
      <c r="AA366" s="211"/>
      <c r="AB366" s="209"/>
      <c r="AC366" s="212"/>
      <c r="AD366" s="212"/>
      <c r="AE366" s="212"/>
      <c r="AF366" s="212"/>
      <c r="AG366" s="212"/>
      <c r="AH366" s="212"/>
      <c r="AI366" s="212"/>
      <c r="AJ366" s="209"/>
      <c r="AK366" s="210"/>
    </row>
    <row r="367" spans="1:37" ht="13">
      <c r="A367" s="213" t="s">
        <v>217</v>
      </c>
      <c r="B367" s="214"/>
      <c r="C367" s="214"/>
      <c r="D367" s="214"/>
      <c r="E367" s="214"/>
      <c r="F367" s="214"/>
      <c r="G367" s="214"/>
      <c r="H367" s="214"/>
      <c r="I367" s="214"/>
      <c r="J367" s="215"/>
      <c r="K367" s="216"/>
      <c r="L367" s="579"/>
      <c r="N367" s="213" t="s">
        <v>217</v>
      </c>
      <c r="O367" s="214"/>
      <c r="P367" s="214"/>
      <c r="Q367" s="214"/>
      <c r="R367" s="214"/>
      <c r="S367" s="214"/>
      <c r="T367" s="214"/>
      <c r="U367" s="214"/>
      <c r="V367" s="214"/>
      <c r="W367" s="215"/>
      <c r="X367" s="216"/>
      <c r="AA367" s="213" t="s">
        <v>217</v>
      </c>
      <c r="AB367" s="214"/>
      <c r="AC367" s="214"/>
      <c r="AD367" s="214"/>
      <c r="AE367" s="214"/>
      <c r="AF367" s="214"/>
      <c r="AG367" s="214"/>
      <c r="AH367" s="214"/>
      <c r="AI367" s="214"/>
      <c r="AJ367" s="215"/>
      <c r="AK367" s="216"/>
    </row>
    <row r="368" spans="1:37">
      <c r="A368" s="217" t="s">
        <v>218</v>
      </c>
      <c r="B368" s="579"/>
      <c r="C368" s="579"/>
      <c r="D368" s="579"/>
      <c r="E368" s="579"/>
      <c r="F368" s="579"/>
      <c r="G368" s="579"/>
      <c r="H368" s="579"/>
      <c r="I368" s="579"/>
      <c r="J368" s="579"/>
      <c r="K368" s="579"/>
      <c r="L368" s="579"/>
      <c r="N368" s="217" t="s">
        <v>218</v>
      </c>
      <c r="O368" s="579"/>
      <c r="P368" s="579"/>
      <c r="Q368" s="579"/>
      <c r="R368" s="579"/>
      <c r="S368" s="579"/>
      <c r="T368" s="579"/>
      <c r="U368" s="579"/>
      <c r="V368" s="579"/>
      <c r="W368" s="579"/>
      <c r="X368" s="579"/>
      <c r="AA368" s="217" t="s">
        <v>218</v>
      </c>
      <c r="AB368" s="579"/>
      <c r="AC368" s="579"/>
      <c r="AD368" s="579"/>
      <c r="AE368" s="579"/>
      <c r="AF368" s="579"/>
      <c r="AG368" s="579"/>
      <c r="AH368" s="579"/>
      <c r="AI368" s="579"/>
      <c r="AJ368" s="579"/>
      <c r="AK368" s="579"/>
    </row>
    <row r="370" spans="1:38" ht="20.5">
      <c r="A370" s="138" t="s">
        <v>785</v>
      </c>
      <c r="B370" s="139"/>
      <c r="C370" s="139"/>
      <c r="D370" s="139"/>
      <c r="E370" s="139"/>
      <c r="F370" s="139"/>
      <c r="G370" s="139"/>
      <c r="H370" s="139"/>
      <c r="I370" s="139"/>
      <c r="J370" s="139"/>
      <c r="K370" s="140"/>
      <c r="N370" s="138" t="s">
        <v>790</v>
      </c>
      <c r="O370" s="139"/>
      <c r="P370" s="139"/>
      <c r="Q370" s="139"/>
      <c r="R370" s="139"/>
      <c r="S370" s="139"/>
      <c r="T370" s="139"/>
      <c r="U370" s="139"/>
      <c r="V370" s="139"/>
      <c r="W370" s="139"/>
      <c r="X370" s="140"/>
      <c r="Y370" s="579"/>
      <c r="AA370" s="138" t="s">
        <v>799</v>
      </c>
      <c r="AB370" s="139"/>
      <c r="AC370" s="139"/>
      <c r="AD370" s="139"/>
      <c r="AE370" s="139"/>
      <c r="AF370" s="139"/>
      <c r="AG370" s="139"/>
      <c r="AH370" s="139"/>
      <c r="AI370" s="139"/>
      <c r="AJ370" s="139"/>
      <c r="AK370" s="140"/>
      <c r="AL370" s="655"/>
    </row>
    <row r="371" spans="1:38" ht="15.5">
      <c r="A371" s="141" t="s">
        <v>186</v>
      </c>
      <c r="B371" s="142"/>
      <c r="C371" s="142"/>
      <c r="D371" s="142"/>
      <c r="E371" s="142"/>
      <c r="F371" s="142"/>
      <c r="G371" s="142"/>
      <c r="H371" s="142"/>
      <c r="I371" s="142"/>
      <c r="J371" s="142"/>
      <c r="K371" s="143"/>
      <c r="N371" s="141" t="s">
        <v>186</v>
      </c>
      <c r="O371" s="142"/>
      <c r="P371" s="142"/>
      <c r="Q371" s="142"/>
      <c r="R371" s="142"/>
      <c r="S371" s="142"/>
      <c r="T371" s="142"/>
      <c r="U371" s="142"/>
      <c r="V371" s="142"/>
      <c r="W371" s="142"/>
      <c r="X371" s="143"/>
      <c r="Y371" s="579"/>
      <c r="AA371" s="141" t="s">
        <v>186</v>
      </c>
      <c r="AB371" s="142"/>
      <c r="AC371" s="142"/>
      <c r="AD371" s="142"/>
      <c r="AE371" s="142"/>
      <c r="AF371" s="142"/>
      <c r="AG371" s="142"/>
      <c r="AH371" s="142"/>
      <c r="AI371" s="142"/>
      <c r="AJ371" s="142"/>
      <c r="AK371" s="143"/>
      <c r="AL371" s="655"/>
    </row>
    <row r="372" spans="1:38" ht="13.5">
      <c r="A372" s="144"/>
      <c r="B372" s="145"/>
      <c r="C372" s="145"/>
      <c r="D372" s="145"/>
      <c r="E372" s="146"/>
      <c r="F372" s="146"/>
      <c r="G372" s="146"/>
      <c r="H372" s="146"/>
      <c r="I372" s="147" t="s">
        <v>187</v>
      </c>
      <c r="J372" s="147"/>
      <c r="K372" s="148"/>
      <c r="N372" s="144"/>
      <c r="O372" s="145"/>
      <c r="P372" s="145"/>
      <c r="Q372" s="145"/>
      <c r="R372" s="146"/>
      <c r="S372" s="146"/>
      <c r="T372" s="146"/>
      <c r="U372" s="146"/>
      <c r="V372" s="147" t="s">
        <v>187</v>
      </c>
      <c r="W372" s="147"/>
      <c r="X372" s="148"/>
      <c r="Y372" s="579"/>
      <c r="AA372" s="144"/>
      <c r="AB372" s="145"/>
      <c r="AC372" s="145"/>
      <c r="AD372" s="145"/>
      <c r="AE372" s="146"/>
      <c r="AF372" s="146"/>
      <c r="AG372" s="146"/>
      <c r="AH372" s="146"/>
      <c r="AI372" s="147" t="s">
        <v>187</v>
      </c>
      <c r="AJ372" s="147"/>
      <c r="AK372" s="148"/>
      <c r="AL372" s="655"/>
    </row>
    <row r="373" spans="1:38" ht="13.5">
      <c r="A373" s="144"/>
      <c r="B373" s="145"/>
      <c r="C373" s="145"/>
      <c r="D373" s="145"/>
      <c r="E373" s="146"/>
      <c r="F373" s="149"/>
      <c r="G373" s="149"/>
      <c r="H373" s="150"/>
      <c r="I373" s="151" t="s">
        <v>779</v>
      </c>
      <c r="J373" s="152"/>
      <c r="K373" s="149" t="s">
        <v>189</v>
      </c>
      <c r="N373" s="144"/>
      <c r="O373" s="145"/>
      <c r="P373" s="145"/>
      <c r="Q373" s="145"/>
      <c r="R373" s="146"/>
      <c r="S373" s="149"/>
      <c r="T373" s="149"/>
      <c r="U373" s="150"/>
      <c r="V373" s="151" t="s">
        <v>783</v>
      </c>
      <c r="W373" s="152"/>
      <c r="X373" s="149" t="s">
        <v>189</v>
      </c>
      <c r="Y373" s="579"/>
      <c r="AA373" s="144"/>
      <c r="AB373" s="145"/>
      <c r="AC373" s="145"/>
      <c r="AD373" s="145"/>
      <c r="AE373" s="146"/>
      <c r="AF373" s="149"/>
      <c r="AG373" s="149"/>
      <c r="AH373" s="150"/>
      <c r="AI373" s="151" t="s">
        <v>788</v>
      </c>
      <c r="AJ373" s="152"/>
      <c r="AK373" s="149" t="s">
        <v>189</v>
      </c>
      <c r="AL373" s="655"/>
    </row>
    <row r="374" spans="1:38" ht="13.5">
      <c r="A374" s="153" t="s">
        <v>190</v>
      </c>
      <c r="B374" s="154"/>
      <c r="C374" s="154"/>
      <c r="D374" s="154"/>
      <c r="E374" s="155"/>
      <c r="F374" s="149" t="s">
        <v>252</v>
      </c>
      <c r="G374" s="149" t="s">
        <v>177</v>
      </c>
      <c r="H374" s="150" t="s">
        <v>252</v>
      </c>
      <c r="I374" s="156" t="s">
        <v>191</v>
      </c>
      <c r="J374" s="148"/>
      <c r="K374" s="149" t="s">
        <v>779</v>
      </c>
      <c r="N374" s="153" t="s">
        <v>190</v>
      </c>
      <c r="O374" s="154"/>
      <c r="P374" s="154"/>
      <c r="Q374" s="154"/>
      <c r="R374" s="155"/>
      <c r="S374" s="149" t="s">
        <v>253</v>
      </c>
      <c r="T374" s="149" t="s">
        <v>252</v>
      </c>
      <c r="U374" s="150" t="s">
        <v>253</v>
      </c>
      <c r="V374" s="156" t="s">
        <v>191</v>
      </c>
      <c r="W374" s="148"/>
      <c r="X374" s="149" t="s">
        <v>783</v>
      </c>
      <c r="Y374" s="579"/>
      <c r="AA374" s="153" t="s">
        <v>190</v>
      </c>
      <c r="AB374" s="154"/>
      <c r="AC374" s="154"/>
      <c r="AD374" s="154"/>
      <c r="AE374" s="155"/>
      <c r="AF374" s="149" t="s">
        <v>254</v>
      </c>
      <c r="AG374" s="149" t="s">
        <v>253</v>
      </c>
      <c r="AH374" s="150" t="s">
        <v>254</v>
      </c>
      <c r="AI374" s="156" t="s">
        <v>191</v>
      </c>
      <c r="AJ374" s="148"/>
      <c r="AK374" s="149" t="s">
        <v>788</v>
      </c>
      <c r="AL374" s="655"/>
    </row>
    <row r="375" spans="1:38" ht="13.5">
      <c r="A375" s="144"/>
      <c r="B375" s="145"/>
      <c r="C375" s="145"/>
      <c r="D375" s="145"/>
      <c r="E375" s="157"/>
      <c r="F375" s="149" t="s">
        <v>707</v>
      </c>
      <c r="G375" s="149" t="s">
        <v>707</v>
      </c>
      <c r="H375" s="149" t="s">
        <v>601</v>
      </c>
      <c r="I375" s="146"/>
      <c r="J375" s="145"/>
      <c r="K375" s="158" t="s">
        <v>191</v>
      </c>
      <c r="N375" s="144"/>
      <c r="O375" s="145"/>
      <c r="P375" s="145"/>
      <c r="Q375" s="145"/>
      <c r="R375" s="157"/>
      <c r="S375" s="149" t="s">
        <v>707</v>
      </c>
      <c r="T375" s="149" t="s">
        <v>707</v>
      </c>
      <c r="U375" s="149" t="s">
        <v>601</v>
      </c>
      <c r="V375" s="146"/>
      <c r="W375" s="145"/>
      <c r="X375" s="158" t="s">
        <v>191</v>
      </c>
      <c r="Y375" s="579"/>
      <c r="AA375" s="144"/>
      <c r="AB375" s="145"/>
      <c r="AC375" s="145"/>
      <c r="AD375" s="145"/>
      <c r="AE375" s="157"/>
      <c r="AF375" s="149" t="s">
        <v>707</v>
      </c>
      <c r="AG375" s="149" t="s">
        <v>707</v>
      </c>
      <c r="AH375" s="149" t="s">
        <v>601</v>
      </c>
      <c r="AI375" s="146"/>
      <c r="AJ375" s="145"/>
      <c r="AK375" s="158" t="s">
        <v>191</v>
      </c>
      <c r="AL375" s="655"/>
    </row>
    <row r="376" spans="1:38" ht="13.5">
      <c r="A376" s="144"/>
      <c r="B376" s="145"/>
      <c r="C376" s="145"/>
      <c r="D376" s="145"/>
      <c r="E376" s="157"/>
      <c r="F376" s="149"/>
      <c r="G376" s="149"/>
      <c r="H376" s="149"/>
      <c r="I376" s="149" t="s">
        <v>177</v>
      </c>
      <c r="J376" s="149" t="s">
        <v>252</v>
      </c>
      <c r="K376" s="158" t="s">
        <v>189</v>
      </c>
      <c r="N376" s="144"/>
      <c r="O376" s="145"/>
      <c r="P376" s="145"/>
      <c r="Q376" s="145"/>
      <c r="R376" s="157"/>
      <c r="S376" s="149"/>
      <c r="T376" s="149"/>
      <c r="U376" s="149"/>
      <c r="V376" s="149" t="s">
        <v>252</v>
      </c>
      <c r="W376" s="149" t="s">
        <v>253</v>
      </c>
      <c r="X376" s="158" t="s">
        <v>189</v>
      </c>
      <c r="Y376" s="579"/>
      <c r="AA376" s="144"/>
      <c r="AB376" s="145"/>
      <c r="AC376" s="145"/>
      <c r="AD376" s="145"/>
      <c r="AE376" s="157"/>
      <c r="AF376" s="149"/>
      <c r="AG376" s="149"/>
      <c r="AH376" s="149"/>
      <c r="AI376" s="149" t="s">
        <v>253</v>
      </c>
      <c r="AJ376" s="149" t="s">
        <v>254</v>
      </c>
      <c r="AK376" s="158" t="s">
        <v>189</v>
      </c>
      <c r="AL376" s="655"/>
    </row>
    <row r="377" spans="1:38" ht="13.5">
      <c r="A377" s="159"/>
      <c r="B377" s="160"/>
      <c r="C377" s="160"/>
      <c r="D377" s="160"/>
      <c r="E377" s="148"/>
      <c r="F377" s="161"/>
      <c r="G377" s="161"/>
      <c r="H377" s="161"/>
      <c r="I377" s="162" t="s">
        <v>707</v>
      </c>
      <c r="J377" s="162" t="s">
        <v>601</v>
      </c>
      <c r="K377" s="163" t="s">
        <v>690</v>
      </c>
      <c r="N377" s="159"/>
      <c r="O377" s="160"/>
      <c r="P377" s="160"/>
      <c r="Q377" s="160"/>
      <c r="R377" s="148"/>
      <c r="S377" s="161"/>
      <c r="T377" s="161"/>
      <c r="U377" s="161"/>
      <c r="V377" s="162" t="s">
        <v>707</v>
      </c>
      <c r="W377" s="162" t="s">
        <v>601</v>
      </c>
      <c r="X377" s="163" t="s">
        <v>691</v>
      </c>
      <c r="Y377" s="579"/>
      <c r="AA377" s="159"/>
      <c r="AB377" s="160"/>
      <c r="AC377" s="160"/>
      <c r="AD377" s="160"/>
      <c r="AE377" s="148"/>
      <c r="AF377" s="161"/>
      <c r="AG377" s="161"/>
      <c r="AH377" s="161"/>
      <c r="AI377" s="162" t="s">
        <v>707</v>
      </c>
      <c r="AJ377" s="162" t="s">
        <v>601</v>
      </c>
      <c r="AK377" s="163" t="s">
        <v>695</v>
      </c>
      <c r="AL377" s="655"/>
    </row>
    <row r="378" spans="1:38" ht="13">
      <c r="A378" s="164" t="s">
        <v>194</v>
      </c>
      <c r="B378" s="165"/>
      <c r="C378" s="165"/>
      <c r="D378" s="165"/>
      <c r="E378" s="165"/>
      <c r="F378" s="165"/>
      <c r="G378" s="165"/>
      <c r="H378" s="165"/>
      <c r="I378" s="165"/>
      <c r="J378" s="165"/>
      <c r="K378" s="166"/>
      <c r="N378" s="164" t="s">
        <v>194</v>
      </c>
      <c r="O378" s="165"/>
      <c r="P378" s="165"/>
      <c r="Q378" s="165"/>
      <c r="R378" s="165"/>
      <c r="S378" s="165"/>
      <c r="T378" s="165"/>
      <c r="U378" s="165"/>
      <c r="V378" s="165"/>
      <c r="W378" s="165"/>
      <c r="X378" s="166"/>
      <c r="Y378" s="579"/>
      <c r="AA378" s="164" t="s">
        <v>194</v>
      </c>
      <c r="AB378" s="165"/>
      <c r="AC378" s="165"/>
      <c r="AD378" s="165"/>
      <c r="AE378" s="165"/>
      <c r="AF378" s="165"/>
      <c r="AG378" s="165"/>
      <c r="AH378" s="165"/>
      <c r="AI378" s="165"/>
      <c r="AJ378" s="165"/>
      <c r="AK378" s="166"/>
      <c r="AL378" s="655"/>
    </row>
    <row r="379" spans="1:38">
      <c r="A379" s="167" t="s">
        <v>195</v>
      </c>
      <c r="B379" s="168"/>
      <c r="C379" s="169"/>
      <c r="D379" s="169"/>
      <c r="E379" s="169"/>
      <c r="F379" s="170"/>
      <c r="G379" s="171"/>
      <c r="H379" s="170"/>
      <c r="I379" s="172"/>
      <c r="J379" s="173"/>
      <c r="K379" s="174"/>
      <c r="N379" s="167" t="s">
        <v>195</v>
      </c>
      <c r="O379" s="168"/>
      <c r="P379" s="169"/>
      <c r="Q379" s="169"/>
      <c r="R379" s="169"/>
      <c r="S379" s="170"/>
      <c r="T379" s="171"/>
      <c r="U379" s="170"/>
      <c r="V379" s="172"/>
      <c r="W379" s="173"/>
      <c r="X379" s="174"/>
      <c r="Y379" s="579"/>
      <c r="AA379" s="167" t="s">
        <v>195</v>
      </c>
      <c r="AB379" s="168"/>
      <c r="AC379" s="169"/>
      <c r="AD379" s="169"/>
      <c r="AE379" s="169"/>
      <c r="AF379" s="170"/>
      <c r="AG379" s="171"/>
      <c r="AH379" s="170"/>
      <c r="AI379" s="172"/>
      <c r="AJ379" s="173"/>
      <c r="AK379" s="174"/>
      <c r="AL379" s="655"/>
    </row>
    <row r="380" spans="1:38">
      <c r="A380" s="167" t="s">
        <v>196</v>
      </c>
      <c r="B380" s="168"/>
      <c r="C380" s="169"/>
      <c r="D380" s="169"/>
      <c r="E380" s="169"/>
      <c r="F380" s="170"/>
      <c r="G380" s="171"/>
      <c r="H380" s="170"/>
      <c r="I380" s="172"/>
      <c r="J380" s="173"/>
      <c r="K380" s="174"/>
      <c r="N380" s="167" t="s">
        <v>196</v>
      </c>
      <c r="O380" s="168"/>
      <c r="P380" s="169"/>
      <c r="Q380" s="169"/>
      <c r="R380" s="169"/>
      <c r="S380" s="170"/>
      <c r="T380" s="171"/>
      <c r="U380" s="170"/>
      <c r="V380" s="172"/>
      <c r="W380" s="173"/>
      <c r="X380" s="174"/>
      <c r="Y380" s="579"/>
      <c r="AA380" s="167" t="s">
        <v>196</v>
      </c>
      <c r="AB380" s="168"/>
      <c r="AC380" s="169"/>
      <c r="AD380" s="169"/>
      <c r="AE380" s="169"/>
      <c r="AF380" s="170"/>
      <c r="AG380" s="171"/>
      <c r="AH380" s="170"/>
      <c r="AI380" s="172"/>
      <c r="AJ380" s="173"/>
      <c r="AK380" s="174"/>
      <c r="AL380" s="655"/>
    </row>
    <row r="381" spans="1:38">
      <c r="A381" s="175" t="s">
        <v>8</v>
      </c>
      <c r="B381" s="171"/>
      <c r="C381" s="171"/>
      <c r="D381" s="171"/>
      <c r="E381" s="171"/>
      <c r="F381" s="176">
        <v>4181</v>
      </c>
      <c r="G381" s="176">
        <v>3652</v>
      </c>
      <c r="H381" s="176">
        <v>6136</v>
      </c>
      <c r="I381" s="177">
        <v>14.5</v>
      </c>
      <c r="J381" s="178">
        <v>-31.9</v>
      </c>
      <c r="K381" s="179">
        <v>-14.4</v>
      </c>
      <c r="N381" s="175" t="s">
        <v>8</v>
      </c>
      <c r="O381" s="171"/>
      <c r="P381" s="171"/>
      <c r="Q381" s="171"/>
      <c r="R381" s="171"/>
      <c r="S381" s="176">
        <v>5835</v>
      </c>
      <c r="T381" s="176">
        <v>4181</v>
      </c>
      <c r="U381" s="176">
        <v>3899</v>
      </c>
      <c r="V381" s="177">
        <v>39.6</v>
      </c>
      <c r="W381" s="178">
        <v>49.7</v>
      </c>
      <c r="X381" s="179">
        <v>-9.9</v>
      </c>
      <c r="Y381" s="579"/>
      <c r="AA381" s="175" t="s">
        <v>8</v>
      </c>
      <c r="AB381" s="171"/>
      <c r="AC381" s="171"/>
      <c r="AD381" s="171"/>
      <c r="AE381" s="171"/>
      <c r="AF381" s="176">
        <v>4879</v>
      </c>
      <c r="AG381" s="176">
        <v>5835</v>
      </c>
      <c r="AH381" s="176">
        <v>4846</v>
      </c>
      <c r="AI381" s="177">
        <v>-16.399999999999999</v>
      </c>
      <c r="AJ381" s="178">
        <v>0.7</v>
      </c>
      <c r="AK381" s="179">
        <v>-9</v>
      </c>
      <c r="AL381" s="655"/>
    </row>
    <row r="382" spans="1:38">
      <c r="A382" s="175"/>
      <c r="B382" s="171" t="s">
        <v>197</v>
      </c>
      <c r="C382" s="171"/>
      <c r="D382" s="171"/>
      <c r="E382" s="171"/>
      <c r="F382" s="170"/>
      <c r="G382" s="171"/>
      <c r="H382" s="170"/>
      <c r="I382" s="177"/>
      <c r="J382" s="178"/>
      <c r="K382" s="180"/>
      <c r="N382" s="175"/>
      <c r="O382" s="171" t="s">
        <v>197</v>
      </c>
      <c r="P382" s="171"/>
      <c r="Q382" s="171"/>
      <c r="R382" s="171"/>
      <c r="S382" s="170"/>
      <c r="T382" s="171"/>
      <c r="U382" s="170"/>
      <c r="V382" s="177"/>
      <c r="W382" s="178"/>
      <c r="X382" s="180"/>
      <c r="Y382" s="579"/>
      <c r="AA382" s="175"/>
      <c r="AB382" s="171" t="s">
        <v>197</v>
      </c>
      <c r="AC382" s="171"/>
      <c r="AD382" s="171"/>
      <c r="AE382" s="171"/>
      <c r="AF382" s="170"/>
      <c r="AG382" s="171"/>
      <c r="AH382" s="170"/>
      <c r="AI382" s="177"/>
      <c r="AJ382" s="178"/>
      <c r="AK382" s="180"/>
      <c r="AL382" s="655"/>
    </row>
    <row r="383" spans="1:38">
      <c r="A383" s="175"/>
      <c r="B383" s="171"/>
      <c r="C383" s="171" t="s">
        <v>198</v>
      </c>
      <c r="D383" s="171"/>
      <c r="E383" s="171"/>
      <c r="F383" s="176">
        <v>1737</v>
      </c>
      <c r="G383" s="176">
        <v>1663</v>
      </c>
      <c r="H383" s="176">
        <v>2359</v>
      </c>
      <c r="I383" s="177">
        <v>4.4000000000000004</v>
      </c>
      <c r="J383" s="178">
        <v>-26.4</v>
      </c>
      <c r="K383" s="179">
        <v>-10.8</v>
      </c>
      <c r="N383" s="175"/>
      <c r="O383" s="171"/>
      <c r="P383" s="171" t="s">
        <v>198</v>
      </c>
      <c r="Q383" s="171"/>
      <c r="R383" s="171"/>
      <c r="S383" s="176">
        <v>1850</v>
      </c>
      <c r="T383" s="176">
        <v>1737</v>
      </c>
      <c r="U383" s="176">
        <v>1705</v>
      </c>
      <c r="V383" s="177">
        <v>6.5</v>
      </c>
      <c r="W383" s="178">
        <v>8.5</v>
      </c>
      <c r="X383" s="179">
        <v>-9.4</v>
      </c>
      <c r="Y383" s="579"/>
      <c r="AA383" s="175"/>
      <c r="AB383" s="171"/>
      <c r="AC383" s="171" t="s">
        <v>198</v>
      </c>
      <c r="AD383" s="171"/>
      <c r="AE383" s="171"/>
      <c r="AF383" s="176">
        <v>1909</v>
      </c>
      <c r="AG383" s="176">
        <v>1850</v>
      </c>
      <c r="AH383" s="176">
        <v>2293</v>
      </c>
      <c r="AI383" s="177">
        <v>3.2</v>
      </c>
      <c r="AJ383" s="178">
        <v>-16.7</v>
      </c>
      <c r="AK383" s="179">
        <v>-10.1</v>
      </c>
      <c r="AL383" s="655"/>
    </row>
    <row r="384" spans="1:38">
      <c r="A384" s="175"/>
      <c r="B384" s="171"/>
      <c r="C384" s="171" t="s">
        <v>199</v>
      </c>
      <c r="D384" s="171"/>
      <c r="E384" s="171"/>
      <c r="F384" s="176">
        <v>2444</v>
      </c>
      <c r="G384" s="176">
        <v>1989</v>
      </c>
      <c r="H384" s="176">
        <v>3777</v>
      </c>
      <c r="I384" s="177">
        <v>22.9</v>
      </c>
      <c r="J384" s="178">
        <v>-35.299999999999997</v>
      </c>
      <c r="K384" s="179">
        <v>-17</v>
      </c>
      <c r="N384" s="175"/>
      <c r="O384" s="171"/>
      <c r="P384" s="171" t="s">
        <v>199</v>
      </c>
      <c r="Q384" s="171"/>
      <c r="R384" s="171"/>
      <c r="S384" s="176">
        <v>3986</v>
      </c>
      <c r="T384" s="176">
        <v>2444</v>
      </c>
      <c r="U384" s="176">
        <v>2193</v>
      </c>
      <c r="V384" s="177">
        <v>63.1</v>
      </c>
      <c r="W384" s="178">
        <v>81.8</v>
      </c>
      <c r="X384" s="179">
        <v>-10.199999999999999</v>
      </c>
      <c r="Y384" s="579"/>
      <c r="AA384" s="175"/>
      <c r="AB384" s="171"/>
      <c r="AC384" s="171" t="s">
        <v>199</v>
      </c>
      <c r="AD384" s="171"/>
      <c r="AE384" s="171"/>
      <c r="AF384" s="176">
        <v>2969</v>
      </c>
      <c r="AG384" s="176">
        <v>3986</v>
      </c>
      <c r="AH384" s="176">
        <v>2553</v>
      </c>
      <c r="AI384" s="177">
        <v>-25.5</v>
      </c>
      <c r="AJ384" s="178">
        <v>16.3</v>
      </c>
      <c r="AK384" s="179">
        <v>-8.3000000000000007</v>
      </c>
      <c r="AL384" s="655"/>
    </row>
    <row r="385" spans="1:38">
      <c r="A385" s="175"/>
      <c r="B385" s="171"/>
      <c r="C385" s="171"/>
      <c r="D385" s="171" t="s">
        <v>200</v>
      </c>
      <c r="E385" s="171"/>
      <c r="F385" s="170"/>
      <c r="G385" s="171"/>
      <c r="H385" s="170"/>
      <c r="I385" s="177"/>
      <c r="J385" s="178"/>
      <c r="K385" s="180"/>
      <c r="N385" s="175"/>
      <c r="O385" s="171"/>
      <c r="P385" s="171"/>
      <c r="Q385" s="171" t="s">
        <v>200</v>
      </c>
      <c r="R385" s="171"/>
      <c r="S385" s="170"/>
      <c r="T385" s="171"/>
      <c r="U385" s="170"/>
      <c r="V385" s="177"/>
      <c r="W385" s="178"/>
      <c r="X385" s="180"/>
      <c r="Y385" s="579"/>
      <c r="AA385" s="175"/>
      <c r="AB385" s="171"/>
      <c r="AC385" s="171"/>
      <c r="AD385" s="171" t="s">
        <v>200</v>
      </c>
      <c r="AE385" s="171"/>
      <c r="AF385" s="170"/>
      <c r="AG385" s="171"/>
      <c r="AH385" s="170"/>
      <c r="AI385" s="177"/>
      <c r="AJ385" s="178"/>
      <c r="AK385" s="180"/>
      <c r="AL385" s="655"/>
    </row>
    <row r="386" spans="1:38" ht="13.5">
      <c r="A386" s="175"/>
      <c r="B386" s="171"/>
      <c r="C386" s="171"/>
      <c r="D386" s="171"/>
      <c r="E386" s="171" t="s">
        <v>201</v>
      </c>
      <c r="F386" s="176">
        <v>2219</v>
      </c>
      <c r="G386" s="176">
        <v>1540</v>
      </c>
      <c r="H386" s="176">
        <v>3453</v>
      </c>
      <c r="I386" s="177">
        <v>44.1</v>
      </c>
      <c r="J386" s="178">
        <v>-35.700000000000003</v>
      </c>
      <c r="K386" s="179">
        <v>-15.3</v>
      </c>
      <c r="N386" s="175"/>
      <c r="O386" s="171"/>
      <c r="P386" s="171"/>
      <c r="Q386" s="171"/>
      <c r="R386" s="171" t="s">
        <v>201</v>
      </c>
      <c r="S386" s="176">
        <v>3324</v>
      </c>
      <c r="T386" s="176">
        <v>2219</v>
      </c>
      <c r="U386" s="176">
        <v>1667</v>
      </c>
      <c r="V386" s="177">
        <v>49.8</v>
      </c>
      <c r="W386" s="178">
        <v>99.4</v>
      </c>
      <c r="X386" s="179">
        <v>-8.3000000000000007</v>
      </c>
      <c r="Y386" s="579"/>
      <c r="AA386" s="175"/>
      <c r="AB386" s="171"/>
      <c r="AC386" s="171"/>
      <c r="AD386" s="171"/>
      <c r="AE386" s="171" t="s">
        <v>201</v>
      </c>
      <c r="AF386" s="176">
        <v>2050</v>
      </c>
      <c r="AG386" s="176">
        <v>3324</v>
      </c>
      <c r="AH386" s="176">
        <v>2178</v>
      </c>
      <c r="AI386" s="177">
        <v>-38.299999999999997</v>
      </c>
      <c r="AJ386" s="178">
        <v>-5.9</v>
      </c>
      <c r="AK386" s="179">
        <v>-8.1</v>
      </c>
      <c r="AL386" s="655"/>
    </row>
    <row r="387" spans="1:38" ht="13.5">
      <c r="A387" s="175"/>
      <c r="B387" s="171"/>
      <c r="C387" s="171"/>
      <c r="D387" s="171"/>
      <c r="E387" s="171" t="s">
        <v>202</v>
      </c>
      <c r="F387" s="176">
        <v>136</v>
      </c>
      <c r="G387" s="176">
        <v>378</v>
      </c>
      <c r="H387" s="176">
        <v>268</v>
      </c>
      <c r="I387" s="177">
        <v>-64</v>
      </c>
      <c r="J387" s="178">
        <v>-49.3</v>
      </c>
      <c r="K387" s="179">
        <v>-27.7</v>
      </c>
      <c r="N387" s="175"/>
      <c r="O387" s="171"/>
      <c r="P387" s="171"/>
      <c r="Q387" s="171"/>
      <c r="R387" s="171" t="s">
        <v>202</v>
      </c>
      <c r="S387" s="176">
        <v>560</v>
      </c>
      <c r="T387" s="176">
        <v>136</v>
      </c>
      <c r="U387" s="176">
        <v>439</v>
      </c>
      <c r="V387" s="177">
        <v>311.8</v>
      </c>
      <c r="W387" s="178">
        <v>27.6</v>
      </c>
      <c r="X387" s="179">
        <v>-21.3</v>
      </c>
      <c r="Y387" s="579"/>
      <c r="AA387" s="175"/>
      <c r="AB387" s="171"/>
      <c r="AC387" s="171"/>
      <c r="AD387" s="171"/>
      <c r="AE387" s="171" t="s">
        <v>202</v>
      </c>
      <c r="AF387" s="176">
        <v>843</v>
      </c>
      <c r="AG387" s="176">
        <v>560</v>
      </c>
      <c r="AH387" s="176">
        <v>248</v>
      </c>
      <c r="AI387" s="177">
        <v>50.5</v>
      </c>
      <c r="AJ387" s="178">
        <v>239.9</v>
      </c>
      <c r="AK387" s="179">
        <v>-5.2</v>
      </c>
      <c r="AL387" s="655"/>
    </row>
    <row r="388" spans="1:38" ht="26">
      <c r="A388" s="181" t="s">
        <v>203</v>
      </c>
      <c r="B388" s="182"/>
      <c r="C388" s="182"/>
      <c r="D388" s="182"/>
      <c r="E388" s="183"/>
      <c r="F388" s="182"/>
      <c r="G388" s="182"/>
      <c r="H388" s="182"/>
      <c r="I388" s="184"/>
      <c r="J388" s="184"/>
      <c r="K388" s="185"/>
      <c r="N388" s="181" t="s">
        <v>203</v>
      </c>
      <c r="O388" s="182"/>
      <c r="P388" s="182"/>
      <c r="Q388" s="182"/>
      <c r="R388" s="183"/>
      <c r="S388" s="182"/>
      <c r="T388" s="182"/>
      <c r="U388" s="182"/>
      <c r="V388" s="184"/>
      <c r="W388" s="184"/>
      <c r="X388" s="185"/>
      <c r="Y388" s="579"/>
      <c r="AA388" s="181" t="s">
        <v>203</v>
      </c>
      <c r="AB388" s="182"/>
      <c r="AC388" s="182"/>
      <c r="AD388" s="182"/>
      <c r="AE388" s="183"/>
      <c r="AF388" s="182"/>
      <c r="AG388" s="182"/>
      <c r="AH388" s="182"/>
      <c r="AI388" s="184"/>
      <c r="AJ388" s="184"/>
      <c r="AK388" s="185"/>
      <c r="AL388" s="655"/>
    </row>
    <row r="389" spans="1:38" ht="13.5">
      <c r="A389" s="186" t="s">
        <v>439</v>
      </c>
      <c r="B389" s="187"/>
      <c r="C389" s="187"/>
      <c r="D389" s="187"/>
      <c r="E389" s="187"/>
      <c r="F389" s="175"/>
      <c r="G389" s="175"/>
      <c r="H389" s="170"/>
      <c r="I389" s="177"/>
      <c r="J389" s="188"/>
      <c r="K389" s="180"/>
      <c r="N389" s="186" t="s">
        <v>439</v>
      </c>
      <c r="O389" s="187"/>
      <c r="P389" s="187"/>
      <c r="Q389" s="187"/>
      <c r="R389" s="187"/>
      <c r="S389" s="175"/>
      <c r="T389" s="175"/>
      <c r="U389" s="170"/>
      <c r="V389" s="177"/>
      <c r="W389" s="188"/>
      <c r="X389" s="180"/>
      <c r="Y389" s="579"/>
      <c r="AA389" s="186" t="s">
        <v>439</v>
      </c>
      <c r="AB389" s="187"/>
      <c r="AC389" s="187"/>
      <c r="AD389" s="187"/>
      <c r="AE389" s="187"/>
      <c r="AF389" s="175"/>
      <c r="AG389" s="175"/>
      <c r="AH389" s="170"/>
      <c r="AI389" s="177"/>
      <c r="AJ389" s="188"/>
      <c r="AK389" s="180"/>
      <c r="AL389" s="655"/>
    </row>
    <row r="390" spans="1:38" ht="13.5">
      <c r="A390" s="189" t="s">
        <v>8</v>
      </c>
      <c r="B390" s="187"/>
      <c r="C390" s="187"/>
      <c r="D390" s="187"/>
      <c r="E390" s="187"/>
      <c r="F390" s="190">
        <v>165.1</v>
      </c>
      <c r="G390" s="190">
        <v>153.5</v>
      </c>
      <c r="H390" s="190">
        <v>216.1</v>
      </c>
      <c r="I390" s="191">
        <v>7.6</v>
      </c>
      <c r="J390" s="192">
        <v>-23.6</v>
      </c>
      <c r="K390" s="193">
        <v>2.7</v>
      </c>
      <c r="N390" s="189" t="s">
        <v>8</v>
      </c>
      <c r="O390" s="187"/>
      <c r="P390" s="187"/>
      <c r="Q390" s="187"/>
      <c r="R390" s="187"/>
      <c r="S390" s="190">
        <v>151.5</v>
      </c>
      <c r="T390" s="190">
        <v>165.1</v>
      </c>
      <c r="U390" s="190">
        <v>175.2</v>
      </c>
      <c r="V390" s="191">
        <v>-8.1999999999999993</v>
      </c>
      <c r="W390" s="192">
        <v>-13.5</v>
      </c>
      <c r="X390" s="193">
        <v>1.1000000000000001</v>
      </c>
      <c r="Y390" s="579"/>
      <c r="AA390" s="189" t="s">
        <v>8</v>
      </c>
      <c r="AB390" s="187"/>
      <c r="AC390" s="187"/>
      <c r="AD390" s="187"/>
      <c r="AE390" s="187"/>
      <c r="AF390" s="190">
        <v>151.9</v>
      </c>
      <c r="AG390" s="190">
        <v>151.5</v>
      </c>
      <c r="AH390" s="190">
        <v>312.5</v>
      </c>
      <c r="AI390" s="191">
        <v>0.3</v>
      </c>
      <c r="AJ390" s="192">
        <v>-51.4</v>
      </c>
      <c r="AK390" s="193">
        <v>-6.5</v>
      </c>
      <c r="AL390" s="655"/>
    </row>
    <row r="391" spans="1:38" ht="13.5">
      <c r="A391" s="189"/>
      <c r="B391" s="187" t="s">
        <v>197</v>
      </c>
      <c r="C391" s="187"/>
      <c r="D391" s="187"/>
      <c r="E391" s="187"/>
      <c r="F391" s="170"/>
      <c r="G391" s="171"/>
      <c r="H391" s="170"/>
      <c r="I391" s="191"/>
      <c r="J391" s="192"/>
      <c r="K391" s="194"/>
      <c r="N391" s="189"/>
      <c r="O391" s="187" t="s">
        <v>197</v>
      </c>
      <c r="P391" s="187"/>
      <c r="Q391" s="187"/>
      <c r="R391" s="187"/>
      <c r="S391" s="170"/>
      <c r="T391" s="171"/>
      <c r="U391" s="170"/>
      <c r="V391" s="191"/>
      <c r="W391" s="192"/>
      <c r="X391" s="194"/>
      <c r="Y391" s="579"/>
      <c r="AA391" s="189"/>
      <c r="AB391" s="187" t="s">
        <v>197</v>
      </c>
      <c r="AC391" s="187"/>
      <c r="AD391" s="187"/>
      <c r="AE391" s="187"/>
      <c r="AF391" s="170"/>
      <c r="AG391" s="171"/>
      <c r="AH391" s="170"/>
      <c r="AI391" s="191"/>
      <c r="AJ391" s="192"/>
      <c r="AK391" s="194"/>
      <c r="AL391" s="655"/>
    </row>
    <row r="392" spans="1:38" ht="13.5">
      <c r="A392" s="189"/>
      <c r="B392" s="187"/>
      <c r="C392" s="187" t="s">
        <v>204</v>
      </c>
      <c r="D392" s="187"/>
      <c r="E392" s="187"/>
      <c r="F392" s="190">
        <v>169.7</v>
      </c>
      <c r="G392" s="190">
        <v>165.4</v>
      </c>
      <c r="H392" s="190">
        <v>258.10000000000002</v>
      </c>
      <c r="I392" s="191">
        <v>2.6</v>
      </c>
      <c r="J392" s="192">
        <v>-34.299999999999997</v>
      </c>
      <c r="K392" s="193">
        <v>-8.1999999999999993</v>
      </c>
      <c r="N392" s="189"/>
      <c r="O392" s="187"/>
      <c r="P392" s="187" t="s">
        <v>204</v>
      </c>
      <c r="Q392" s="187"/>
      <c r="R392" s="187"/>
      <c r="S392" s="190">
        <v>152.30000000000001</v>
      </c>
      <c r="T392" s="190">
        <v>169.7</v>
      </c>
      <c r="U392" s="190">
        <v>150.5</v>
      </c>
      <c r="V392" s="191">
        <v>-10.3</v>
      </c>
      <c r="W392" s="192">
        <v>1.2</v>
      </c>
      <c r="X392" s="193">
        <v>-7.5</v>
      </c>
      <c r="Y392" s="579"/>
      <c r="AA392" s="189"/>
      <c r="AB392" s="187"/>
      <c r="AC392" s="187" t="s">
        <v>204</v>
      </c>
      <c r="AD392" s="187"/>
      <c r="AE392" s="187"/>
      <c r="AF392" s="190">
        <v>142.30000000000001</v>
      </c>
      <c r="AG392" s="190">
        <v>152.30000000000001</v>
      </c>
      <c r="AH392" s="190">
        <v>433.4</v>
      </c>
      <c r="AI392" s="191">
        <v>-6.6</v>
      </c>
      <c r="AJ392" s="192">
        <v>-67.2</v>
      </c>
      <c r="AK392" s="193">
        <v>-18</v>
      </c>
      <c r="AL392" s="655"/>
    </row>
    <row r="393" spans="1:38" ht="13.5">
      <c r="A393" s="189"/>
      <c r="B393" s="187"/>
      <c r="C393" s="187"/>
      <c r="D393" s="187" t="s">
        <v>197</v>
      </c>
      <c r="E393" s="187"/>
      <c r="F393" s="170"/>
      <c r="G393" s="171"/>
      <c r="H393" s="170"/>
      <c r="I393" s="191"/>
      <c r="J393" s="192"/>
      <c r="K393" s="194"/>
      <c r="N393" s="189"/>
      <c r="O393" s="187"/>
      <c r="P393" s="187"/>
      <c r="Q393" s="187" t="s">
        <v>197</v>
      </c>
      <c r="R393" s="187"/>
      <c r="S393" s="170"/>
      <c r="T393" s="171"/>
      <c r="U393" s="170"/>
      <c r="V393" s="191"/>
      <c r="W393" s="192"/>
      <c r="X393" s="194"/>
      <c r="Y393" s="579"/>
      <c r="AA393" s="189"/>
      <c r="AB393" s="187"/>
      <c r="AC393" s="187"/>
      <c r="AD393" s="187" t="s">
        <v>197</v>
      </c>
      <c r="AE393" s="187"/>
      <c r="AF393" s="170"/>
      <c r="AG393" s="171"/>
      <c r="AH393" s="170"/>
      <c r="AI393" s="191"/>
      <c r="AJ393" s="192"/>
      <c r="AK393" s="194"/>
      <c r="AL393" s="655"/>
    </row>
    <row r="394" spans="1:38" ht="13.5">
      <c r="A394" s="189"/>
      <c r="B394" s="187"/>
      <c r="C394" s="187"/>
      <c r="D394" s="187"/>
      <c r="E394" s="187" t="s">
        <v>12</v>
      </c>
      <c r="F394" s="190">
        <v>171.4</v>
      </c>
      <c r="G394" s="190">
        <v>191.5</v>
      </c>
      <c r="H394" s="190">
        <v>164</v>
      </c>
      <c r="I394" s="191">
        <v>-10.5</v>
      </c>
      <c r="J394" s="192">
        <v>4.5</v>
      </c>
      <c r="K394" s="193">
        <v>6.8</v>
      </c>
      <c r="N394" s="189"/>
      <c r="O394" s="187"/>
      <c r="P394" s="187"/>
      <c r="Q394" s="187"/>
      <c r="R394" s="187" t="s">
        <v>12</v>
      </c>
      <c r="S394" s="190">
        <v>127.8</v>
      </c>
      <c r="T394" s="190">
        <v>171.4</v>
      </c>
      <c r="U394" s="190">
        <v>161.6</v>
      </c>
      <c r="V394" s="191">
        <v>-25.4</v>
      </c>
      <c r="W394" s="192">
        <v>-20.9</v>
      </c>
      <c r="X394" s="193">
        <v>4.4000000000000004</v>
      </c>
      <c r="Y394" s="579"/>
      <c r="AA394" s="189"/>
      <c r="AB394" s="187"/>
      <c r="AC394" s="187"/>
      <c r="AD394" s="187"/>
      <c r="AE394" s="187" t="s">
        <v>12</v>
      </c>
      <c r="AF394" s="190">
        <v>147.5</v>
      </c>
      <c r="AG394" s="190">
        <v>127.8</v>
      </c>
      <c r="AH394" s="190">
        <v>222.8</v>
      </c>
      <c r="AI394" s="191">
        <v>15.4</v>
      </c>
      <c r="AJ394" s="192">
        <v>-33.799999999999997</v>
      </c>
      <c r="AK394" s="193">
        <v>0.3</v>
      </c>
      <c r="AL394" s="655"/>
    </row>
    <row r="395" spans="1:38" ht="13.5">
      <c r="A395" s="189"/>
      <c r="B395" s="187"/>
      <c r="C395" s="187"/>
      <c r="D395" s="187"/>
      <c r="E395" s="187" t="s">
        <v>205</v>
      </c>
      <c r="F395" s="190">
        <v>174.8</v>
      </c>
      <c r="G395" s="190">
        <v>156.1</v>
      </c>
      <c r="H395" s="190">
        <v>349.6</v>
      </c>
      <c r="I395" s="191">
        <v>12</v>
      </c>
      <c r="J395" s="192">
        <v>-50</v>
      </c>
      <c r="K395" s="193">
        <v>-23.8</v>
      </c>
      <c r="N395" s="189"/>
      <c r="O395" s="187"/>
      <c r="P395" s="187"/>
      <c r="Q395" s="187"/>
      <c r="R395" s="187" t="s">
        <v>205</v>
      </c>
      <c r="S395" s="190">
        <v>128.9</v>
      </c>
      <c r="T395" s="190">
        <v>174.8</v>
      </c>
      <c r="U395" s="190">
        <v>152.19999999999999</v>
      </c>
      <c r="V395" s="191">
        <v>-26.3</v>
      </c>
      <c r="W395" s="192">
        <v>-15.3</v>
      </c>
      <c r="X395" s="193">
        <v>-23.2</v>
      </c>
      <c r="Y395" s="579"/>
      <c r="AA395" s="189"/>
      <c r="AB395" s="187"/>
      <c r="AC395" s="187"/>
      <c r="AD395" s="187"/>
      <c r="AE395" s="187" t="s">
        <v>205</v>
      </c>
      <c r="AF395" s="190">
        <v>123.9</v>
      </c>
      <c r="AG395" s="190">
        <v>128.9</v>
      </c>
      <c r="AH395" s="190">
        <v>266.8</v>
      </c>
      <c r="AI395" s="191">
        <v>-3.9</v>
      </c>
      <c r="AJ395" s="192">
        <v>-53.6</v>
      </c>
      <c r="AK395" s="193">
        <v>-26.4</v>
      </c>
      <c r="AL395" s="655"/>
    </row>
    <row r="396" spans="1:38" ht="13.5">
      <c r="A396" s="189"/>
      <c r="B396" s="187"/>
      <c r="C396" s="187"/>
      <c r="D396" s="187"/>
      <c r="E396" s="187" t="s">
        <v>206</v>
      </c>
      <c r="F396" s="190">
        <v>143.6</v>
      </c>
      <c r="G396" s="190">
        <v>118.5</v>
      </c>
      <c r="H396" s="190">
        <v>191.5</v>
      </c>
      <c r="I396" s="191">
        <v>21.2</v>
      </c>
      <c r="J396" s="192">
        <v>-25</v>
      </c>
      <c r="K396" s="193">
        <v>26.1</v>
      </c>
      <c r="N396" s="189"/>
      <c r="O396" s="187"/>
      <c r="P396" s="187"/>
      <c r="Q396" s="187"/>
      <c r="R396" s="187" t="s">
        <v>206</v>
      </c>
      <c r="S396" s="190">
        <v>326.10000000000002</v>
      </c>
      <c r="T396" s="190">
        <v>143.6</v>
      </c>
      <c r="U396" s="190">
        <v>107.9</v>
      </c>
      <c r="V396" s="191">
        <v>127.1</v>
      </c>
      <c r="W396" s="192">
        <v>202.2</v>
      </c>
      <c r="X396" s="193">
        <v>38.200000000000003</v>
      </c>
      <c r="Y396" s="579"/>
      <c r="AA396" s="189"/>
      <c r="AB396" s="187"/>
      <c r="AC396" s="187"/>
      <c r="AD396" s="187"/>
      <c r="AE396" s="187" t="s">
        <v>206</v>
      </c>
      <c r="AF396" s="190">
        <v>200.4</v>
      </c>
      <c r="AG396" s="190">
        <v>326.10000000000002</v>
      </c>
      <c r="AH396" s="190">
        <v>1790.8</v>
      </c>
      <c r="AI396" s="191">
        <v>-38.5</v>
      </c>
      <c r="AJ396" s="192">
        <v>-88.8</v>
      </c>
      <c r="AK396" s="193">
        <v>-29.3</v>
      </c>
      <c r="AL396" s="655"/>
    </row>
    <row r="397" spans="1:38" ht="13.5">
      <c r="A397" s="189"/>
      <c r="B397" s="187"/>
      <c r="C397" s="187"/>
      <c r="D397" s="187"/>
      <c r="E397" s="187"/>
      <c r="F397" s="190"/>
      <c r="G397" s="195"/>
      <c r="H397" s="190"/>
      <c r="I397" s="191"/>
      <c r="J397" s="192"/>
      <c r="K397" s="193"/>
      <c r="N397" s="189"/>
      <c r="O397" s="187"/>
      <c r="P397" s="187"/>
      <c r="Q397" s="187"/>
      <c r="R397" s="187"/>
      <c r="S397" s="190"/>
      <c r="T397" s="195"/>
      <c r="U397" s="190"/>
      <c r="V397" s="191"/>
      <c r="W397" s="192"/>
      <c r="X397" s="193"/>
      <c r="Y397" s="579"/>
      <c r="AA397" s="189"/>
      <c r="AB397" s="187"/>
      <c r="AC397" s="187"/>
      <c r="AD397" s="187"/>
      <c r="AE397" s="187"/>
      <c r="AF397" s="190"/>
      <c r="AG397" s="195"/>
      <c r="AH397" s="190"/>
      <c r="AI397" s="191"/>
      <c r="AJ397" s="192"/>
      <c r="AK397" s="193"/>
      <c r="AL397" s="655"/>
    </row>
    <row r="398" spans="1:38" ht="13.5">
      <c r="A398" s="189"/>
      <c r="B398" s="187"/>
      <c r="C398" s="187" t="s">
        <v>207</v>
      </c>
      <c r="D398" s="187"/>
      <c r="E398" s="187"/>
      <c r="F398" s="190">
        <v>159.69999999999999</v>
      </c>
      <c r="G398" s="190">
        <v>139.9</v>
      </c>
      <c r="H398" s="190">
        <v>167.7</v>
      </c>
      <c r="I398" s="191">
        <v>14.2</v>
      </c>
      <c r="J398" s="192">
        <v>-4.8</v>
      </c>
      <c r="K398" s="193">
        <v>19.899999999999999</v>
      </c>
      <c r="N398" s="189"/>
      <c r="O398" s="187"/>
      <c r="P398" s="187" t="s">
        <v>207</v>
      </c>
      <c r="Q398" s="187"/>
      <c r="R398" s="187"/>
      <c r="S398" s="190">
        <v>150.6</v>
      </c>
      <c r="T398" s="190">
        <v>159.69999999999999</v>
      </c>
      <c r="U398" s="190">
        <v>203.6</v>
      </c>
      <c r="V398" s="191">
        <v>-5.7</v>
      </c>
      <c r="W398" s="192">
        <v>-26</v>
      </c>
      <c r="X398" s="193">
        <v>13.9</v>
      </c>
      <c r="Y398" s="579"/>
      <c r="AA398" s="189"/>
      <c r="AB398" s="187"/>
      <c r="AC398" s="187" t="s">
        <v>207</v>
      </c>
      <c r="AD398" s="187"/>
      <c r="AE398" s="187"/>
      <c r="AF398" s="190">
        <v>162.9</v>
      </c>
      <c r="AG398" s="190">
        <v>150.6</v>
      </c>
      <c r="AH398" s="190">
        <v>173.1</v>
      </c>
      <c r="AI398" s="191">
        <v>8.1999999999999993</v>
      </c>
      <c r="AJ398" s="192">
        <v>-5.9</v>
      </c>
      <c r="AK398" s="193">
        <v>12</v>
      </c>
      <c r="AL398" s="655"/>
    </row>
    <row r="399" spans="1:38" ht="13.5">
      <c r="A399" s="189"/>
      <c r="B399" s="187"/>
      <c r="C399" s="187"/>
      <c r="D399" s="187" t="s">
        <v>197</v>
      </c>
      <c r="E399" s="187"/>
      <c r="F399" s="170"/>
      <c r="G399" s="171"/>
      <c r="H399" s="170"/>
      <c r="I399" s="191"/>
      <c r="J399" s="192"/>
      <c r="K399" s="194"/>
      <c r="N399" s="189"/>
      <c r="O399" s="187"/>
      <c r="P399" s="187"/>
      <c r="Q399" s="187" t="s">
        <v>197</v>
      </c>
      <c r="R399" s="187"/>
      <c r="S399" s="170"/>
      <c r="T399" s="171"/>
      <c r="U399" s="170"/>
      <c r="V399" s="191"/>
      <c r="W399" s="192"/>
      <c r="X399" s="194"/>
      <c r="Y399" s="579"/>
      <c r="AA399" s="189"/>
      <c r="AB399" s="187"/>
      <c r="AC399" s="187"/>
      <c r="AD399" s="187" t="s">
        <v>197</v>
      </c>
      <c r="AE399" s="187"/>
      <c r="AF399" s="170"/>
      <c r="AG399" s="171"/>
      <c r="AH399" s="170"/>
      <c r="AI399" s="191"/>
      <c r="AJ399" s="192"/>
      <c r="AK399" s="194"/>
      <c r="AL399" s="655"/>
    </row>
    <row r="400" spans="1:38" ht="13.5">
      <c r="A400" s="189"/>
      <c r="B400" s="187"/>
      <c r="C400" s="187"/>
      <c r="D400" s="187"/>
      <c r="E400" s="187" t="s">
        <v>208</v>
      </c>
      <c r="F400" s="190">
        <v>123.9</v>
      </c>
      <c r="G400" s="190">
        <v>132.1</v>
      </c>
      <c r="H400" s="190">
        <v>98.6</v>
      </c>
      <c r="I400" s="191">
        <v>-6.2</v>
      </c>
      <c r="J400" s="192">
        <v>25.7</v>
      </c>
      <c r="K400" s="193">
        <v>12.6</v>
      </c>
      <c r="N400" s="189"/>
      <c r="O400" s="187"/>
      <c r="P400" s="187"/>
      <c r="Q400" s="187"/>
      <c r="R400" s="187" t="s">
        <v>208</v>
      </c>
      <c r="S400" s="190">
        <v>117.2</v>
      </c>
      <c r="T400" s="190">
        <v>123.9</v>
      </c>
      <c r="U400" s="190">
        <v>103.2</v>
      </c>
      <c r="V400" s="191">
        <v>-5.4</v>
      </c>
      <c r="W400" s="192">
        <v>13.6</v>
      </c>
      <c r="X400" s="193">
        <v>12.6</v>
      </c>
      <c r="Y400" s="579"/>
      <c r="AA400" s="189"/>
      <c r="AB400" s="187"/>
      <c r="AC400" s="187"/>
      <c r="AD400" s="187"/>
      <c r="AE400" s="187" t="s">
        <v>208</v>
      </c>
      <c r="AF400" s="190">
        <v>123.6</v>
      </c>
      <c r="AG400" s="190">
        <v>117.2</v>
      </c>
      <c r="AH400" s="190">
        <v>129.5</v>
      </c>
      <c r="AI400" s="191">
        <v>5.5</v>
      </c>
      <c r="AJ400" s="192">
        <v>-4.5999999999999996</v>
      </c>
      <c r="AK400" s="193">
        <v>11.1</v>
      </c>
      <c r="AL400" s="655"/>
    </row>
    <row r="401" spans="1:38" ht="13.5">
      <c r="A401" s="189"/>
      <c r="B401" s="187"/>
      <c r="C401" s="187"/>
      <c r="D401" s="187"/>
      <c r="E401" s="187" t="s">
        <v>209</v>
      </c>
      <c r="F401" s="190">
        <v>159.80000000000001</v>
      </c>
      <c r="G401" s="190">
        <v>121.3</v>
      </c>
      <c r="H401" s="190">
        <v>159.9</v>
      </c>
      <c r="I401" s="191">
        <v>31.7</v>
      </c>
      <c r="J401" s="192">
        <v>-0.1</v>
      </c>
      <c r="K401" s="193">
        <v>31.2</v>
      </c>
      <c r="N401" s="189"/>
      <c r="O401" s="187"/>
      <c r="P401" s="187"/>
      <c r="Q401" s="187"/>
      <c r="R401" s="187" t="s">
        <v>209</v>
      </c>
      <c r="S401" s="190">
        <v>137</v>
      </c>
      <c r="T401" s="190">
        <v>159.80000000000001</v>
      </c>
      <c r="U401" s="190">
        <v>127.7</v>
      </c>
      <c r="V401" s="191">
        <v>-14.3</v>
      </c>
      <c r="W401" s="192">
        <v>7.3</v>
      </c>
      <c r="X401" s="193">
        <v>29.1</v>
      </c>
      <c r="Y401" s="579"/>
      <c r="AA401" s="189"/>
      <c r="AB401" s="187"/>
      <c r="AC401" s="187"/>
      <c r="AD401" s="187"/>
      <c r="AE401" s="187" t="s">
        <v>209</v>
      </c>
      <c r="AF401" s="190">
        <v>151.4</v>
      </c>
      <c r="AG401" s="190">
        <v>137</v>
      </c>
      <c r="AH401" s="190">
        <v>161.69999999999999</v>
      </c>
      <c r="AI401" s="191">
        <v>10.5</v>
      </c>
      <c r="AJ401" s="192">
        <v>-6.4</v>
      </c>
      <c r="AK401" s="193">
        <v>25.3</v>
      </c>
      <c r="AL401" s="655"/>
    </row>
    <row r="402" spans="1:38" ht="13.5">
      <c r="A402" s="189"/>
      <c r="B402" s="187"/>
      <c r="C402" s="187"/>
      <c r="D402" s="187"/>
      <c r="E402" s="187" t="s">
        <v>210</v>
      </c>
      <c r="F402" s="190">
        <v>213.5</v>
      </c>
      <c r="G402" s="190">
        <v>168.6</v>
      </c>
      <c r="H402" s="190">
        <v>278.60000000000002</v>
      </c>
      <c r="I402" s="191">
        <v>26.6</v>
      </c>
      <c r="J402" s="192">
        <v>-23.4</v>
      </c>
      <c r="K402" s="193">
        <v>19.899999999999999</v>
      </c>
      <c r="N402" s="189"/>
      <c r="O402" s="187"/>
      <c r="P402" s="187"/>
      <c r="Q402" s="187"/>
      <c r="R402" s="187" t="s">
        <v>210</v>
      </c>
      <c r="S402" s="190">
        <v>213.3</v>
      </c>
      <c r="T402" s="190">
        <v>213.5</v>
      </c>
      <c r="U402" s="190">
        <v>424.1</v>
      </c>
      <c r="V402" s="191">
        <v>-0.1</v>
      </c>
      <c r="W402" s="192">
        <v>-49.7</v>
      </c>
      <c r="X402" s="193">
        <v>6.5</v>
      </c>
      <c r="Y402" s="579"/>
      <c r="AA402" s="189"/>
      <c r="AB402" s="187"/>
      <c r="AC402" s="187"/>
      <c r="AD402" s="187"/>
      <c r="AE402" s="187" t="s">
        <v>210</v>
      </c>
      <c r="AF402" s="190">
        <v>232.6</v>
      </c>
      <c r="AG402" s="190">
        <v>213.3</v>
      </c>
      <c r="AH402" s="190">
        <v>249.1</v>
      </c>
      <c r="AI402" s="191">
        <v>9</v>
      </c>
      <c r="AJ402" s="192">
        <v>-6.6</v>
      </c>
      <c r="AK402" s="193">
        <v>5.2</v>
      </c>
      <c r="AL402" s="655"/>
    </row>
    <row r="403" spans="1:38" ht="13.5">
      <c r="A403" s="189"/>
      <c r="B403" s="187"/>
      <c r="C403" s="187"/>
      <c r="D403" s="187"/>
      <c r="E403" s="187"/>
      <c r="F403" s="190"/>
      <c r="G403" s="195"/>
      <c r="H403" s="190"/>
      <c r="I403" s="177"/>
      <c r="J403" s="178"/>
      <c r="K403" s="179"/>
      <c r="N403" s="189"/>
      <c r="O403" s="187"/>
      <c r="P403" s="187"/>
      <c r="Q403" s="187"/>
      <c r="R403" s="187"/>
      <c r="S403" s="190"/>
      <c r="T403" s="195"/>
      <c r="U403" s="190"/>
      <c r="V403" s="177"/>
      <c r="W403" s="178"/>
      <c r="X403" s="179"/>
      <c r="Y403" s="579"/>
      <c r="AA403" s="189"/>
      <c r="AB403" s="187"/>
      <c r="AC403" s="187"/>
      <c r="AD403" s="187"/>
      <c r="AE403" s="187"/>
      <c r="AF403" s="190"/>
      <c r="AG403" s="195"/>
      <c r="AH403" s="190"/>
      <c r="AI403" s="177"/>
      <c r="AJ403" s="178"/>
      <c r="AK403" s="179"/>
      <c r="AL403" s="655"/>
    </row>
    <row r="404" spans="1:38" ht="13.5">
      <c r="A404" s="186" t="s">
        <v>211</v>
      </c>
      <c r="B404" s="187"/>
      <c r="C404" s="187"/>
      <c r="D404" s="187"/>
      <c r="E404" s="187"/>
      <c r="F404" s="170"/>
      <c r="G404" s="171"/>
      <c r="H404" s="170"/>
      <c r="I404" s="177"/>
      <c r="J404" s="178"/>
      <c r="K404" s="180"/>
      <c r="N404" s="186" t="s">
        <v>211</v>
      </c>
      <c r="O404" s="187"/>
      <c r="P404" s="187"/>
      <c r="Q404" s="187"/>
      <c r="R404" s="187"/>
      <c r="S404" s="170"/>
      <c r="T404" s="171"/>
      <c r="U404" s="170"/>
      <c r="V404" s="177"/>
      <c r="W404" s="178"/>
      <c r="X404" s="180"/>
      <c r="Y404" s="579"/>
      <c r="AA404" s="186" t="s">
        <v>211</v>
      </c>
      <c r="AB404" s="187"/>
      <c r="AC404" s="187"/>
      <c r="AD404" s="187"/>
      <c r="AE404" s="187"/>
      <c r="AF404" s="170"/>
      <c r="AG404" s="171"/>
      <c r="AH404" s="170"/>
      <c r="AI404" s="177"/>
      <c r="AJ404" s="178"/>
      <c r="AK404" s="180"/>
      <c r="AL404" s="655"/>
    </row>
    <row r="405" spans="1:38" ht="13.5">
      <c r="A405" s="189" t="s">
        <v>8</v>
      </c>
      <c r="B405" s="187"/>
      <c r="C405" s="187"/>
      <c r="D405" s="187"/>
      <c r="E405" s="187"/>
      <c r="F405" s="176">
        <v>7497</v>
      </c>
      <c r="G405" s="176">
        <v>7901</v>
      </c>
      <c r="H405" s="176">
        <v>7845</v>
      </c>
      <c r="I405" s="191">
        <v>-5.0999999999999996</v>
      </c>
      <c r="J405" s="192">
        <v>-4.4000000000000004</v>
      </c>
      <c r="K405" s="193">
        <v>2</v>
      </c>
      <c r="N405" s="189" t="s">
        <v>8</v>
      </c>
      <c r="O405" s="187"/>
      <c r="P405" s="187"/>
      <c r="Q405" s="187"/>
      <c r="R405" s="187"/>
      <c r="S405" s="176">
        <v>7941</v>
      </c>
      <c r="T405" s="176">
        <v>7497</v>
      </c>
      <c r="U405" s="176">
        <v>7729</v>
      </c>
      <c r="V405" s="191">
        <v>5.9</v>
      </c>
      <c r="W405" s="192">
        <v>2.7</v>
      </c>
      <c r="X405" s="193">
        <v>2.1</v>
      </c>
      <c r="Y405" s="579"/>
      <c r="AA405" s="189" t="s">
        <v>8</v>
      </c>
      <c r="AB405" s="187"/>
      <c r="AC405" s="187"/>
      <c r="AD405" s="187"/>
      <c r="AE405" s="187"/>
      <c r="AF405" s="176">
        <v>5669</v>
      </c>
      <c r="AG405" s="176">
        <v>7941</v>
      </c>
      <c r="AH405" s="176">
        <v>5983</v>
      </c>
      <c r="AI405" s="191">
        <v>-28.6</v>
      </c>
      <c r="AJ405" s="192">
        <v>-5.2</v>
      </c>
      <c r="AK405" s="193">
        <v>1.5</v>
      </c>
      <c r="AL405" s="655"/>
    </row>
    <row r="406" spans="1:38" ht="13.5">
      <c r="A406" s="189"/>
      <c r="B406" s="187" t="s">
        <v>197</v>
      </c>
      <c r="C406" s="187"/>
      <c r="D406" s="187"/>
      <c r="E406" s="187"/>
      <c r="F406" s="170"/>
      <c r="G406" s="171"/>
      <c r="H406" s="170"/>
      <c r="I406" s="191"/>
      <c r="J406" s="192"/>
      <c r="K406" s="194"/>
      <c r="N406" s="189"/>
      <c r="O406" s="187" t="s">
        <v>197</v>
      </c>
      <c r="P406" s="187"/>
      <c r="Q406" s="187"/>
      <c r="R406" s="187"/>
      <c r="S406" s="170"/>
      <c r="T406" s="171"/>
      <c r="U406" s="170"/>
      <c r="V406" s="191"/>
      <c r="W406" s="192"/>
      <c r="X406" s="194"/>
      <c r="Y406" s="579"/>
      <c r="AA406" s="189"/>
      <c r="AB406" s="187" t="s">
        <v>197</v>
      </c>
      <c r="AC406" s="187"/>
      <c r="AD406" s="187"/>
      <c r="AE406" s="187"/>
      <c r="AF406" s="170"/>
      <c r="AG406" s="171"/>
      <c r="AH406" s="170"/>
      <c r="AI406" s="191"/>
      <c r="AJ406" s="192"/>
      <c r="AK406" s="194"/>
      <c r="AL406" s="655"/>
    </row>
    <row r="407" spans="1:38" ht="13.5">
      <c r="A407" s="189"/>
      <c r="B407" s="187"/>
      <c r="C407" s="187" t="s">
        <v>204</v>
      </c>
      <c r="D407" s="187"/>
      <c r="E407" s="187"/>
      <c r="F407" s="176">
        <v>3941</v>
      </c>
      <c r="G407" s="176">
        <v>4136</v>
      </c>
      <c r="H407" s="176">
        <v>4050</v>
      </c>
      <c r="I407" s="191">
        <v>-4.7</v>
      </c>
      <c r="J407" s="192">
        <v>-2.7</v>
      </c>
      <c r="K407" s="193">
        <v>3.1</v>
      </c>
      <c r="N407" s="189"/>
      <c r="O407" s="187"/>
      <c r="P407" s="187" t="s">
        <v>204</v>
      </c>
      <c r="Q407" s="187"/>
      <c r="R407" s="187"/>
      <c r="S407" s="176">
        <v>4162</v>
      </c>
      <c r="T407" s="176">
        <v>3941</v>
      </c>
      <c r="U407" s="176">
        <v>3999</v>
      </c>
      <c r="V407" s="191">
        <v>5.6</v>
      </c>
      <c r="W407" s="192">
        <v>4.0999999999999996</v>
      </c>
      <c r="X407" s="193">
        <v>3.2</v>
      </c>
      <c r="Y407" s="579"/>
      <c r="AA407" s="189"/>
      <c r="AB407" s="187"/>
      <c r="AC407" s="187" t="s">
        <v>204</v>
      </c>
      <c r="AD407" s="187"/>
      <c r="AE407" s="187"/>
      <c r="AF407" s="176">
        <v>2979</v>
      </c>
      <c r="AG407" s="176">
        <v>4162</v>
      </c>
      <c r="AH407" s="176">
        <v>3094</v>
      </c>
      <c r="AI407" s="191">
        <v>-28.4</v>
      </c>
      <c r="AJ407" s="192">
        <v>-3.7</v>
      </c>
      <c r="AK407" s="193">
        <v>2.7</v>
      </c>
      <c r="AL407" s="655"/>
    </row>
    <row r="408" spans="1:38" ht="13.5">
      <c r="A408" s="189"/>
      <c r="B408" s="187"/>
      <c r="C408" s="187" t="s">
        <v>207</v>
      </c>
      <c r="D408" s="187"/>
      <c r="E408" s="187"/>
      <c r="F408" s="176">
        <v>3556</v>
      </c>
      <c r="G408" s="176">
        <v>3765</v>
      </c>
      <c r="H408" s="176">
        <v>3795</v>
      </c>
      <c r="I408" s="191">
        <v>-5.6</v>
      </c>
      <c r="J408" s="192">
        <v>-6.3</v>
      </c>
      <c r="K408" s="193">
        <v>0.8</v>
      </c>
      <c r="N408" s="189"/>
      <c r="O408" s="187"/>
      <c r="P408" s="187" t="s">
        <v>207</v>
      </c>
      <c r="Q408" s="187"/>
      <c r="R408" s="187"/>
      <c r="S408" s="176">
        <v>3779</v>
      </c>
      <c r="T408" s="176">
        <v>3556</v>
      </c>
      <c r="U408" s="176">
        <v>3730</v>
      </c>
      <c r="V408" s="191">
        <v>6.3</v>
      </c>
      <c r="W408" s="192">
        <v>1.3</v>
      </c>
      <c r="X408" s="193">
        <v>0.8</v>
      </c>
      <c r="Y408" s="579"/>
      <c r="AA408" s="189"/>
      <c r="AB408" s="187"/>
      <c r="AC408" s="187" t="s">
        <v>207</v>
      </c>
      <c r="AD408" s="187"/>
      <c r="AE408" s="187"/>
      <c r="AF408" s="176">
        <v>2690</v>
      </c>
      <c r="AG408" s="176">
        <v>3779</v>
      </c>
      <c r="AH408" s="176">
        <v>2888</v>
      </c>
      <c r="AI408" s="191">
        <v>-28.8</v>
      </c>
      <c r="AJ408" s="192">
        <v>-6.9</v>
      </c>
      <c r="AK408" s="193">
        <v>0.3</v>
      </c>
      <c r="AL408" s="655"/>
    </row>
    <row r="409" spans="1:38" ht="13.5">
      <c r="A409" s="189"/>
      <c r="B409" s="187"/>
      <c r="C409" s="187"/>
      <c r="D409" s="187" t="s">
        <v>212</v>
      </c>
      <c r="E409" s="187"/>
      <c r="F409" s="170"/>
      <c r="G409" s="171"/>
      <c r="H409" s="170"/>
      <c r="I409" s="191"/>
      <c r="J409" s="192"/>
      <c r="K409" s="194"/>
      <c r="N409" s="189"/>
      <c r="O409" s="187"/>
      <c r="P409" s="187"/>
      <c r="Q409" s="187" t="s">
        <v>212</v>
      </c>
      <c r="R409" s="187"/>
      <c r="S409" s="170"/>
      <c r="T409" s="171"/>
      <c r="U409" s="170"/>
      <c r="V409" s="191"/>
      <c r="W409" s="192"/>
      <c r="X409" s="194"/>
      <c r="Y409" s="579"/>
      <c r="AA409" s="189"/>
      <c r="AB409" s="187"/>
      <c r="AC409" s="187"/>
      <c r="AD409" s="187" t="s">
        <v>212</v>
      </c>
      <c r="AE409" s="187"/>
      <c r="AF409" s="170"/>
      <c r="AG409" s="171"/>
      <c r="AH409" s="170"/>
      <c r="AI409" s="191"/>
      <c r="AJ409" s="192"/>
      <c r="AK409" s="194"/>
      <c r="AL409" s="655"/>
    </row>
    <row r="410" spans="1:38" ht="13.5">
      <c r="A410" s="189"/>
      <c r="B410" s="196"/>
      <c r="C410" s="196"/>
      <c r="D410" s="196"/>
      <c r="E410" s="196" t="s">
        <v>208</v>
      </c>
      <c r="F410" s="176">
        <v>1349</v>
      </c>
      <c r="G410" s="176">
        <v>1425</v>
      </c>
      <c r="H410" s="176">
        <v>1394</v>
      </c>
      <c r="I410" s="191">
        <v>-5.3</v>
      </c>
      <c r="J410" s="192">
        <v>-3.2</v>
      </c>
      <c r="K410" s="193">
        <v>3.8</v>
      </c>
      <c r="N410" s="189"/>
      <c r="O410" s="196"/>
      <c r="P410" s="196"/>
      <c r="Q410" s="196"/>
      <c r="R410" s="196" t="s">
        <v>208</v>
      </c>
      <c r="S410" s="176">
        <v>1423</v>
      </c>
      <c r="T410" s="176">
        <v>1349</v>
      </c>
      <c r="U410" s="176">
        <v>1350</v>
      </c>
      <c r="V410" s="191">
        <v>5.5</v>
      </c>
      <c r="W410" s="192">
        <v>5.4</v>
      </c>
      <c r="X410" s="193">
        <v>4</v>
      </c>
      <c r="Y410" s="579"/>
      <c r="AA410" s="189"/>
      <c r="AB410" s="196"/>
      <c r="AC410" s="196"/>
      <c r="AD410" s="196"/>
      <c r="AE410" s="196" t="s">
        <v>208</v>
      </c>
      <c r="AF410" s="176">
        <v>941</v>
      </c>
      <c r="AG410" s="176">
        <v>1423</v>
      </c>
      <c r="AH410" s="176">
        <v>975</v>
      </c>
      <c r="AI410" s="191">
        <v>-33.9</v>
      </c>
      <c r="AJ410" s="192">
        <v>-3.5</v>
      </c>
      <c r="AK410" s="193">
        <v>3.5</v>
      </c>
      <c r="AL410" s="655"/>
    </row>
    <row r="411" spans="1:38" ht="13.5">
      <c r="A411" s="189"/>
      <c r="B411" s="196"/>
      <c r="C411" s="196"/>
      <c r="D411" s="196"/>
      <c r="E411" s="196"/>
      <c r="F411" s="176"/>
      <c r="G411" s="197"/>
      <c r="H411" s="176"/>
      <c r="I411" s="191"/>
      <c r="J411" s="192"/>
      <c r="K411" s="193"/>
      <c r="N411" s="189"/>
      <c r="O411" s="196"/>
      <c r="P411" s="196"/>
      <c r="Q411" s="196"/>
      <c r="R411" s="196"/>
      <c r="S411" s="176"/>
      <c r="T411" s="197"/>
      <c r="U411" s="176"/>
      <c r="V411" s="191"/>
      <c r="W411" s="192"/>
      <c r="X411" s="193"/>
      <c r="Y411" s="579"/>
      <c r="AA411" s="189"/>
      <c r="AB411" s="196"/>
      <c r="AC411" s="196"/>
      <c r="AD411" s="196"/>
      <c r="AE411" s="196"/>
      <c r="AF411" s="176"/>
      <c r="AG411" s="197"/>
      <c r="AH411" s="176"/>
      <c r="AI411" s="191"/>
      <c r="AJ411" s="192"/>
      <c r="AK411" s="193"/>
      <c r="AL411" s="655"/>
    </row>
    <row r="412" spans="1:38" ht="13.5">
      <c r="A412" s="186"/>
      <c r="B412" s="196"/>
      <c r="C412" s="196"/>
      <c r="D412" s="196"/>
      <c r="E412" s="196"/>
      <c r="F412" s="176"/>
      <c r="G412" s="197"/>
      <c r="H412" s="176"/>
      <c r="I412" s="191"/>
      <c r="J412" s="192"/>
      <c r="K412" s="193"/>
      <c r="N412" s="186"/>
      <c r="O412" s="196"/>
      <c r="P412" s="196"/>
      <c r="Q412" s="196"/>
      <c r="R412" s="196"/>
      <c r="S412" s="176"/>
      <c r="T412" s="197"/>
      <c r="U412" s="176"/>
      <c r="V412" s="191"/>
      <c r="W412" s="192"/>
      <c r="X412" s="193"/>
      <c r="Y412" s="579"/>
      <c r="AA412" s="186"/>
      <c r="AB412" s="196"/>
      <c r="AC412" s="196"/>
      <c r="AD412" s="196"/>
      <c r="AE412" s="196"/>
      <c r="AF412" s="176"/>
      <c r="AG412" s="197"/>
      <c r="AH412" s="176"/>
      <c r="AI412" s="191"/>
      <c r="AJ412" s="192"/>
      <c r="AK412" s="193"/>
      <c r="AL412" s="655"/>
    </row>
    <row r="413" spans="1:38" ht="13.5">
      <c r="A413" s="186" t="s">
        <v>213</v>
      </c>
      <c r="B413" s="196"/>
      <c r="C413" s="196"/>
      <c r="D413" s="196"/>
      <c r="E413" s="196"/>
      <c r="F413" s="176">
        <v>69883</v>
      </c>
      <c r="G413" s="176">
        <v>69843</v>
      </c>
      <c r="H413" s="176">
        <v>68518</v>
      </c>
      <c r="I413" s="30">
        <v>0.1</v>
      </c>
      <c r="J413" s="192">
        <v>2</v>
      </c>
      <c r="K413" s="193">
        <v>1.7</v>
      </c>
      <c r="N413" s="186" t="s">
        <v>213</v>
      </c>
      <c r="O413" s="196"/>
      <c r="P413" s="196"/>
      <c r="Q413" s="196"/>
      <c r="R413" s="196"/>
      <c r="S413" s="176">
        <v>69628</v>
      </c>
      <c r="T413" s="176">
        <v>69883</v>
      </c>
      <c r="U413" s="176">
        <v>68480</v>
      </c>
      <c r="V413" s="30">
        <v>-0.4</v>
      </c>
      <c r="W413" s="192">
        <v>1.7</v>
      </c>
      <c r="X413" s="193">
        <v>1.7</v>
      </c>
      <c r="Y413" s="579"/>
      <c r="AA413" s="186" t="s">
        <v>213</v>
      </c>
      <c r="AB413" s="196"/>
      <c r="AC413" s="196"/>
      <c r="AD413" s="196"/>
      <c r="AE413" s="196"/>
      <c r="AF413" s="176">
        <v>69202</v>
      </c>
      <c r="AG413" s="176">
        <v>69628</v>
      </c>
      <c r="AH413" s="176">
        <v>67826</v>
      </c>
      <c r="AI413" s="30">
        <v>-0.6</v>
      </c>
      <c r="AJ413" s="192">
        <v>2</v>
      </c>
      <c r="AK413" s="193">
        <v>1.7</v>
      </c>
      <c r="AL413" s="655"/>
    </row>
    <row r="414" spans="1:38" ht="13">
      <c r="A414" s="198" t="s">
        <v>214</v>
      </c>
      <c r="B414" s="199"/>
      <c r="C414" s="199"/>
      <c r="D414" s="199"/>
      <c r="E414" s="199"/>
      <c r="F414" s="200">
        <v>1436226</v>
      </c>
      <c r="G414" s="200">
        <v>1355414</v>
      </c>
      <c r="H414" s="200">
        <v>1387218</v>
      </c>
      <c r="I414" s="201">
        <v>6</v>
      </c>
      <c r="J414" s="202">
        <v>3.5</v>
      </c>
      <c r="K414" s="203">
        <v>7.1</v>
      </c>
      <c r="N414" s="198" t="s">
        <v>214</v>
      </c>
      <c r="O414" s="199"/>
      <c r="P414" s="199"/>
      <c r="Q414" s="199"/>
      <c r="R414" s="199"/>
      <c r="S414" s="200">
        <v>1681341</v>
      </c>
      <c r="T414" s="200">
        <v>1436226</v>
      </c>
      <c r="U414" s="200">
        <v>1502676</v>
      </c>
      <c r="V414" s="201">
        <v>17.100000000000001</v>
      </c>
      <c r="W414" s="202">
        <v>11.9</v>
      </c>
      <c r="X414" s="203">
        <v>7.6</v>
      </c>
      <c r="Y414" s="579"/>
      <c r="AA414" s="198" t="s">
        <v>214</v>
      </c>
      <c r="AB414" s="199"/>
      <c r="AC414" s="199"/>
      <c r="AD414" s="199"/>
      <c r="AE414" s="199"/>
      <c r="AF414" s="200">
        <v>1616957</v>
      </c>
      <c r="AG414" s="200">
        <v>1681341</v>
      </c>
      <c r="AH414" s="200">
        <v>1592141</v>
      </c>
      <c r="AI414" s="201">
        <v>-3.8</v>
      </c>
      <c r="AJ414" s="202">
        <v>1.6</v>
      </c>
      <c r="AK414" s="203">
        <v>7</v>
      </c>
      <c r="AL414" s="655"/>
    </row>
    <row r="415" spans="1:38">
      <c r="A415" s="204"/>
      <c r="B415" s="205"/>
      <c r="C415" s="206"/>
      <c r="D415" s="206"/>
      <c r="E415" s="206"/>
      <c r="F415" s="206"/>
      <c r="G415" s="206"/>
      <c r="H415" s="206"/>
      <c r="I415" s="206"/>
      <c r="J415" s="206"/>
      <c r="K415" s="207"/>
      <c r="N415" s="204"/>
      <c r="O415" s="205"/>
      <c r="P415" s="206"/>
      <c r="Q415" s="206"/>
      <c r="R415" s="206"/>
      <c r="S415" s="206"/>
      <c r="T415" s="206"/>
      <c r="U415" s="206"/>
      <c r="V415" s="206"/>
      <c r="W415" s="206"/>
      <c r="X415" s="207"/>
      <c r="Y415" s="579"/>
      <c r="AA415" s="204"/>
      <c r="AB415" s="205"/>
      <c r="AC415" s="206"/>
      <c r="AD415" s="206"/>
      <c r="AE415" s="206"/>
      <c r="AF415" s="206"/>
      <c r="AG415" s="206"/>
      <c r="AH415" s="206"/>
      <c r="AI415" s="206"/>
      <c r="AJ415" s="206"/>
      <c r="AK415" s="207"/>
      <c r="AL415" s="655"/>
    </row>
    <row r="416" spans="1:38">
      <c r="A416" s="208" t="s">
        <v>215</v>
      </c>
      <c r="B416" s="209"/>
      <c r="C416" s="209"/>
      <c r="D416" s="209"/>
      <c r="E416" s="209"/>
      <c r="F416" s="209"/>
      <c r="G416" s="209"/>
      <c r="H416" s="209"/>
      <c r="I416" s="209"/>
      <c r="J416" s="209"/>
      <c r="K416" s="210"/>
      <c r="N416" s="208" t="s">
        <v>215</v>
      </c>
      <c r="O416" s="209"/>
      <c r="P416" s="209"/>
      <c r="Q416" s="209"/>
      <c r="R416" s="209"/>
      <c r="S416" s="209"/>
      <c r="T416" s="209"/>
      <c r="U416" s="209"/>
      <c r="V416" s="209"/>
      <c r="W416" s="209"/>
      <c r="X416" s="210"/>
      <c r="Y416" s="579"/>
      <c r="AA416" s="208" t="s">
        <v>215</v>
      </c>
      <c r="AB416" s="209"/>
      <c r="AC416" s="209"/>
      <c r="AD416" s="209"/>
      <c r="AE416" s="209"/>
      <c r="AF416" s="209"/>
      <c r="AG416" s="209"/>
      <c r="AH416" s="209"/>
      <c r="AI416" s="209"/>
      <c r="AJ416" s="209"/>
      <c r="AK416" s="210"/>
      <c r="AL416" s="655"/>
    </row>
    <row r="417" spans="1:38">
      <c r="A417" s="208" t="s">
        <v>216</v>
      </c>
      <c r="B417" s="209"/>
      <c r="C417" s="209"/>
      <c r="D417" s="209"/>
      <c r="E417" s="209"/>
      <c r="F417" s="209"/>
      <c r="G417" s="209"/>
      <c r="H417" s="209"/>
      <c r="I417" s="209"/>
      <c r="J417" s="209"/>
      <c r="K417" s="210"/>
      <c r="N417" s="208" t="s">
        <v>216</v>
      </c>
      <c r="O417" s="209"/>
      <c r="P417" s="209"/>
      <c r="Q417" s="209"/>
      <c r="R417" s="209"/>
      <c r="S417" s="209"/>
      <c r="T417" s="209"/>
      <c r="U417" s="209"/>
      <c r="V417" s="209"/>
      <c r="W417" s="209"/>
      <c r="X417" s="210"/>
      <c r="Y417" s="579"/>
      <c r="AA417" s="208" t="s">
        <v>216</v>
      </c>
      <c r="AB417" s="209"/>
      <c r="AC417" s="209"/>
      <c r="AD417" s="209"/>
      <c r="AE417" s="209"/>
      <c r="AF417" s="209"/>
      <c r="AG417" s="209"/>
      <c r="AH417" s="209"/>
      <c r="AI417" s="209"/>
      <c r="AJ417" s="209"/>
      <c r="AK417" s="210"/>
      <c r="AL417" s="655"/>
    </row>
    <row r="418" spans="1:38">
      <c r="A418" s="211"/>
      <c r="B418" s="209"/>
      <c r="C418" s="212"/>
      <c r="D418" s="212"/>
      <c r="E418" s="212"/>
      <c r="F418" s="212"/>
      <c r="G418" s="212"/>
      <c r="H418" s="212"/>
      <c r="I418" s="212"/>
      <c r="J418" s="209"/>
      <c r="K418" s="210"/>
      <c r="N418" s="211"/>
      <c r="O418" s="209"/>
      <c r="P418" s="212"/>
      <c r="Q418" s="212"/>
      <c r="R418" s="212"/>
      <c r="S418" s="212"/>
      <c r="T418" s="212"/>
      <c r="U418" s="212"/>
      <c r="V418" s="212"/>
      <c r="W418" s="209"/>
      <c r="X418" s="210"/>
      <c r="Y418" s="579"/>
      <c r="AA418" s="211"/>
      <c r="AB418" s="209"/>
      <c r="AC418" s="212"/>
      <c r="AD418" s="212"/>
      <c r="AE418" s="212"/>
      <c r="AF418" s="212"/>
      <c r="AG418" s="212"/>
      <c r="AH418" s="212"/>
      <c r="AI418" s="212"/>
      <c r="AJ418" s="209"/>
      <c r="AK418" s="210"/>
      <c r="AL418" s="655"/>
    </row>
    <row r="419" spans="1:38" ht="13">
      <c r="A419" s="213" t="s">
        <v>217</v>
      </c>
      <c r="B419" s="214"/>
      <c r="C419" s="214"/>
      <c r="D419" s="214"/>
      <c r="E419" s="214"/>
      <c r="F419" s="214"/>
      <c r="G419" s="214"/>
      <c r="H419" s="214"/>
      <c r="I419" s="214"/>
      <c r="J419" s="215"/>
      <c r="K419" s="216"/>
      <c r="N419" s="213" t="s">
        <v>217</v>
      </c>
      <c r="O419" s="214"/>
      <c r="P419" s="214"/>
      <c r="Q419" s="214"/>
      <c r="R419" s="214"/>
      <c r="S419" s="214"/>
      <c r="T419" s="214"/>
      <c r="U419" s="214"/>
      <c r="V419" s="214"/>
      <c r="W419" s="215"/>
      <c r="X419" s="216"/>
      <c r="Y419" s="579"/>
      <c r="AA419" s="213" t="s">
        <v>217</v>
      </c>
      <c r="AB419" s="214"/>
      <c r="AC419" s="214"/>
      <c r="AD419" s="214"/>
      <c r="AE419" s="214"/>
      <c r="AF419" s="214"/>
      <c r="AG419" s="214"/>
      <c r="AH419" s="214"/>
      <c r="AI419" s="214"/>
      <c r="AJ419" s="215"/>
      <c r="AK419" s="216"/>
      <c r="AL419" s="655"/>
    </row>
    <row r="420" spans="1:38">
      <c r="A420" s="217" t="s">
        <v>218</v>
      </c>
      <c r="B420" s="579"/>
      <c r="C420" s="579"/>
      <c r="D420" s="579"/>
      <c r="E420" s="579"/>
      <c r="F420" s="579"/>
      <c r="G420" s="579"/>
      <c r="H420" s="579"/>
      <c r="I420" s="579"/>
      <c r="J420" s="579"/>
      <c r="K420" s="579"/>
      <c r="N420" s="217" t="s">
        <v>218</v>
      </c>
      <c r="O420" s="579"/>
      <c r="P420" s="579"/>
      <c r="Q420" s="579"/>
      <c r="R420" s="579"/>
      <c r="S420" s="579"/>
      <c r="T420" s="579"/>
      <c r="U420" s="579"/>
      <c r="V420" s="579"/>
      <c r="W420" s="579"/>
      <c r="X420" s="579"/>
      <c r="Y420" s="579"/>
      <c r="AA420" s="217" t="s">
        <v>218</v>
      </c>
      <c r="AB420" s="655"/>
      <c r="AC420" s="655"/>
      <c r="AD420" s="655"/>
      <c r="AE420" s="655"/>
      <c r="AF420" s="655"/>
      <c r="AG420" s="655"/>
      <c r="AH420" s="655"/>
      <c r="AI420" s="655"/>
      <c r="AJ420" s="655"/>
      <c r="AK420" s="655"/>
      <c r="AL420" s="655"/>
    </row>
    <row r="421" spans="1:38">
      <c r="A421" s="579"/>
      <c r="B421" s="579"/>
      <c r="C421" s="579"/>
      <c r="D421" s="579"/>
      <c r="E421" s="579"/>
      <c r="F421" s="579"/>
      <c r="G421" s="579"/>
      <c r="H421" s="579"/>
      <c r="I421" s="579"/>
      <c r="J421" s="579"/>
      <c r="K421" s="579"/>
      <c r="N421" s="579"/>
      <c r="O421" s="579"/>
      <c r="P421" s="579"/>
      <c r="Q421" s="579"/>
      <c r="R421" s="579"/>
      <c r="S421" s="579"/>
      <c r="T421" s="579"/>
      <c r="U421" s="579"/>
      <c r="V421" s="579"/>
      <c r="W421" s="579"/>
      <c r="X421" s="579"/>
      <c r="Y421" s="579"/>
      <c r="AA421" s="655"/>
      <c r="AB421" s="655"/>
      <c r="AC421" s="655"/>
      <c r="AD421" s="655"/>
      <c r="AE421" s="655"/>
      <c r="AF421" s="655"/>
      <c r="AG421" s="655"/>
      <c r="AH421" s="655"/>
      <c r="AI421" s="655"/>
      <c r="AJ421" s="655"/>
      <c r="AK421" s="655"/>
      <c r="AL421" s="655"/>
    </row>
  </sheetData>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baseColWidth="10" defaultRowHeight="1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workbookViewId="0">
      <selection activeCell="A15" sqref="A15"/>
    </sheetView>
  </sheetViews>
  <sheetFormatPr baseColWidth="10" defaultRowHeight="12.5"/>
  <cols>
    <col min="4" max="4" width="22.1796875" customWidth="1"/>
  </cols>
  <sheetData>
    <row r="1" spans="1:10" ht="12.65" customHeight="1">
      <c r="A1" s="1213" t="s">
        <v>760</v>
      </c>
      <c r="B1" s="1212"/>
      <c r="C1" s="1212"/>
      <c r="D1" s="1212"/>
    </row>
    <row r="2" spans="1:10" ht="12.65" customHeight="1">
      <c r="A2" s="1213" t="s">
        <v>292</v>
      </c>
      <c r="B2" s="1212"/>
      <c r="C2" s="1212"/>
      <c r="D2" s="1212"/>
    </row>
    <row r="3" spans="1:10" ht="13" thickBot="1">
      <c r="A3" s="1213" t="s">
        <v>0</v>
      </c>
      <c r="B3" s="1212"/>
      <c r="C3" s="1212"/>
      <c r="D3" s="1212"/>
    </row>
    <row r="4" spans="1:10" ht="12.65" customHeight="1" thickBot="1">
      <c r="A4" s="1214" t="s">
        <v>265</v>
      </c>
      <c r="B4" s="1215"/>
      <c r="C4" s="1214" t="s">
        <v>293</v>
      </c>
      <c r="D4" s="1215"/>
    </row>
    <row r="5" spans="1:10" ht="12.65" customHeight="1" thickBot="1">
      <c r="A5" s="1215"/>
      <c r="B5" s="1215"/>
      <c r="C5" s="1214" t="s">
        <v>294</v>
      </c>
      <c r="D5" s="1215"/>
      <c r="G5" s="27" t="s">
        <v>306</v>
      </c>
    </row>
    <row r="6" spans="1:10" ht="50.15" customHeight="1" thickBot="1">
      <c r="A6" s="1215"/>
      <c r="B6" s="1215"/>
      <c r="C6" s="801" t="s">
        <v>145</v>
      </c>
      <c r="D6" s="801" t="s">
        <v>295</v>
      </c>
      <c r="G6" t="s">
        <v>350</v>
      </c>
    </row>
    <row r="7" spans="1:10" ht="13" thickBot="1">
      <c r="A7" s="1215"/>
      <c r="B7" s="1215"/>
      <c r="C7" s="801" t="s">
        <v>273</v>
      </c>
      <c r="D7" s="801" t="s">
        <v>296</v>
      </c>
    </row>
    <row r="8" spans="1:10" ht="13">
      <c r="A8" s="1211" t="s">
        <v>297</v>
      </c>
      <c r="B8" s="1212"/>
      <c r="C8" s="1212"/>
      <c r="D8" s="1212"/>
    </row>
    <row r="9" spans="1:10">
      <c r="A9" s="915" t="s">
        <v>707</v>
      </c>
      <c r="B9" s="918" t="s">
        <v>69</v>
      </c>
      <c r="C9" s="916">
        <v>109.4</v>
      </c>
      <c r="D9" s="916">
        <v>14.2</v>
      </c>
    </row>
    <row r="10" spans="1:10" ht="13">
      <c r="A10" s="914"/>
      <c r="B10" s="918" t="s">
        <v>70</v>
      </c>
      <c r="C10" s="916">
        <v>107.8</v>
      </c>
      <c r="D10" s="916">
        <v>10.8</v>
      </c>
    </row>
    <row r="11" spans="1:10" ht="13">
      <c r="A11" s="914"/>
      <c r="B11" s="918" t="s">
        <v>71</v>
      </c>
      <c r="C11" s="916">
        <v>123.2</v>
      </c>
      <c r="D11" s="916">
        <v>-2.1</v>
      </c>
      <c r="J11" s="25"/>
    </row>
    <row r="12" spans="1:10" ht="13">
      <c r="A12" s="914"/>
      <c r="B12" s="918" t="s">
        <v>72</v>
      </c>
      <c r="C12" s="916">
        <v>118.7</v>
      </c>
      <c r="D12" s="916">
        <v>5.8</v>
      </c>
      <c r="J12" s="25"/>
    </row>
    <row r="13" spans="1:10" ht="13">
      <c r="A13" s="914"/>
      <c r="B13" s="918" t="s">
        <v>73</v>
      </c>
      <c r="C13" s="916">
        <v>118.6</v>
      </c>
      <c r="D13" s="916">
        <v>3.8</v>
      </c>
      <c r="J13" s="25"/>
    </row>
    <row r="14" spans="1:10" ht="13">
      <c r="A14" s="914"/>
      <c r="B14" s="918" t="s">
        <v>74</v>
      </c>
      <c r="C14" s="916">
        <v>112.8</v>
      </c>
      <c r="D14" s="916">
        <v>-8.4</v>
      </c>
      <c r="J14" s="25"/>
    </row>
    <row r="15" spans="1:10" ht="13">
      <c r="A15" s="914"/>
      <c r="B15" s="918" t="s">
        <v>75</v>
      </c>
      <c r="C15" s="916">
        <v>114.2</v>
      </c>
      <c r="D15" s="916">
        <v>-4.3</v>
      </c>
      <c r="J15" s="25"/>
    </row>
    <row r="16" spans="1:10" ht="13">
      <c r="A16" s="914"/>
      <c r="B16" s="918" t="s">
        <v>76</v>
      </c>
      <c r="C16" s="916">
        <v>111.2</v>
      </c>
      <c r="D16" s="916">
        <v>-1.6</v>
      </c>
      <c r="J16" s="25"/>
    </row>
    <row r="17" spans="1:10" ht="13">
      <c r="A17" s="914"/>
      <c r="B17" s="918" t="s">
        <v>177</v>
      </c>
      <c r="C17" s="916">
        <v>113.1</v>
      </c>
      <c r="D17" s="916">
        <v>-0.2</v>
      </c>
      <c r="J17" s="25"/>
    </row>
    <row r="18" spans="1:10" ht="13">
      <c r="A18" s="914"/>
      <c r="B18" s="918" t="s">
        <v>252</v>
      </c>
      <c r="C18" s="916">
        <v>112.5</v>
      </c>
      <c r="D18" s="916">
        <v>-6.8</v>
      </c>
      <c r="J18" s="25"/>
    </row>
    <row r="19" spans="1:10" ht="13">
      <c r="A19" s="914"/>
      <c r="B19" s="918" t="s">
        <v>253</v>
      </c>
      <c r="C19" s="916">
        <v>122.5</v>
      </c>
      <c r="D19" s="916">
        <v>-6.1</v>
      </c>
      <c r="J19" s="25"/>
    </row>
    <row r="20" spans="1:10" ht="13">
      <c r="A20" s="914"/>
      <c r="B20" s="918" t="s">
        <v>254</v>
      </c>
      <c r="C20" s="916">
        <v>127.8</v>
      </c>
      <c r="D20" s="916">
        <v>-6.4</v>
      </c>
      <c r="J20" s="25"/>
    </row>
    <row r="21" spans="1:10">
      <c r="A21" s="915" t="s">
        <v>803</v>
      </c>
      <c r="B21" s="918" t="s">
        <v>69</v>
      </c>
      <c r="C21" s="916">
        <v>104.2</v>
      </c>
      <c r="D21" s="916">
        <v>-4.8</v>
      </c>
      <c r="J21" s="25"/>
    </row>
    <row r="22" spans="1:10" ht="13">
      <c r="A22" s="914"/>
      <c r="B22" s="918" t="s">
        <v>70</v>
      </c>
      <c r="C22" s="916">
        <v>100.7</v>
      </c>
      <c r="D22" s="916">
        <v>-6.6</v>
      </c>
      <c r="J22" s="25"/>
    </row>
    <row r="23" spans="1:10" ht="13">
      <c r="A23" s="914"/>
      <c r="B23" s="918" t="s">
        <v>71</v>
      </c>
      <c r="C23" s="916">
        <v>116.7</v>
      </c>
      <c r="D23" s="916">
        <v>-5.3</v>
      </c>
      <c r="J23" s="25"/>
    </row>
    <row r="24" spans="1:10" ht="13">
      <c r="A24" s="914"/>
      <c r="B24" s="918" t="s">
        <v>72</v>
      </c>
      <c r="C24" s="916">
        <v>108.9</v>
      </c>
      <c r="D24" s="916">
        <v>-8.3000000000000007</v>
      </c>
      <c r="J24" s="25"/>
    </row>
    <row r="25" spans="1:10" ht="13">
      <c r="A25" s="914"/>
      <c r="B25" s="918" t="s">
        <v>73</v>
      </c>
      <c r="C25" s="916">
        <v>114.9</v>
      </c>
      <c r="D25" s="916">
        <v>-3.1</v>
      </c>
      <c r="J25" s="25"/>
    </row>
    <row r="26" spans="1:10" ht="13">
      <c r="A26" s="914"/>
      <c r="B26" s="918" t="s">
        <v>74</v>
      </c>
      <c r="C26" s="916">
        <v>114.3</v>
      </c>
      <c r="D26" s="916">
        <v>1.3</v>
      </c>
      <c r="J26" s="25"/>
    </row>
    <row r="27" spans="1:10" ht="13">
      <c r="A27" s="914"/>
      <c r="B27" s="918" t="s">
        <v>75</v>
      </c>
      <c r="C27" s="916">
        <v>111.8</v>
      </c>
      <c r="D27" s="916">
        <v>-2.1</v>
      </c>
      <c r="J27" s="25"/>
    </row>
    <row r="28" spans="1:10" ht="13">
      <c r="A28" s="914"/>
      <c r="B28" s="918" t="s">
        <v>76</v>
      </c>
      <c r="C28" s="916">
        <v>109.1</v>
      </c>
      <c r="D28" s="916">
        <v>-1.9</v>
      </c>
      <c r="J28" s="25"/>
    </row>
    <row r="29" spans="1:10" ht="13">
      <c r="A29" s="914"/>
      <c r="B29" s="918" t="s">
        <v>177</v>
      </c>
      <c r="C29" s="916" t="s">
        <v>804</v>
      </c>
      <c r="D29" s="916" t="s">
        <v>804</v>
      </c>
      <c r="J29" s="25"/>
    </row>
    <row r="30" spans="1:10" ht="13">
      <c r="A30" s="914"/>
      <c r="B30" s="918" t="s">
        <v>252</v>
      </c>
      <c r="C30" s="916" t="s">
        <v>804</v>
      </c>
      <c r="D30" s="916" t="s">
        <v>804</v>
      </c>
      <c r="J30" s="25"/>
    </row>
    <row r="31" spans="1:10" ht="13">
      <c r="A31" s="914"/>
      <c r="B31" s="918" t="s">
        <v>253</v>
      </c>
      <c r="C31" s="916" t="s">
        <v>804</v>
      </c>
      <c r="D31" s="916" t="s">
        <v>804</v>
      </c>
      <c r="J31" s="25"/>
    </row>
    <row r="32" spans="1:10" ht="13">
      <c r="A32" s="914"/>
      <c r="B32" s="918" t="s">
        <v>254</v>
      </c>
      <c r="C32" s="916" t="s">
        <v>804</v>
      </c>
      <c r="D32" s="916" t="s">
        <v>804</v>
      </c>
      <c r="J32" s="25"/>
    </row>
    <row r="33" spans="1:10">
      <c r="A33" s="915" t="s">
        <v>122</v>
      </c>
      <c r="B33" s="820"/>
      <c r="C33" s="818"/>
      <c r="D33" s="818"/>
      <c r="J33" s="25"/>
    </row>
    <row r="34" spans="1:10">
      <c r="A34" s="915" t="s">
        <v>298</v>
      </c>
      <c r="B34" s="820"/>
      <c r="C34" s="818"/>
      <c r="D34" s="818"/>
      <c r="J34" s="25"/>
    </row>
    <row r="35" spans="1:10">
      <c r="A35" s="915" t="s">
        <v>299</v>
      </c>
      <c r="B35" s="820"/>
      <c r="C35" s="818"/>
      <c r="D35" s="818"/>
    </row>
    <row r="36" spans="1:10">
      <c r="A36" s="915" t="s">
        <v>300</v>
      </c>
      <c r="B36" s="820"/>
      <c r="C36" s="818"/>
      <c r="D36" s="818"/>
    </row>
    <row r="37" spans="1:10" ht="13">
      <c r="A37" s="909"/>
      <c r="B37" s="820"/>
      <c r="C37" s="818"/>
      <c r="D37" s="818"/>
    </row>
    <row r="38" spans="1:10">
      <c r="A38" s="915" t="s">
        <v>301</v>
      </c>
      <c r="B38" s="820"/>
      <c r="C38" s="818"/>
      <c r="D38" s="818"/>
    </row>
    <row r="39" spans="1:10">
      <c r="A39" s="915" t="s">
        <v>302</v>
      </c>
      <c r="B39" s="820"/>
      <c r="C39" s="818"/>
      <c r="D39" s="818"/>
    </row>
    <row r="40" spans="1:10">
      <c r="A40" s="915" t="s">
        <v>303</v>
      </c>
      <c r="B40" s="820"/>
      <c r="C40" s="818"/>
      <c r="D40" s="818"/>
    </row>
    <row r="41" spans="1:10">
      <c r="A41" s="915" t="s">
        <v>304</v>
      </c>
      <c r="B41" s="820"/>
      <c r="C41" s="818"/>
      <c r="D41" s="818"/>
    </row>
    <row r="42" spans="1:10">
      <c r="A42" s="915" t="s">
        <v>305</v>
      </c>
      <c r="B42" s="820"/>
      <c r="C42" s="818"/>
      <c r="D42" s="818"/>
    </row>
    <row r="43" spans="1:10" ht="13">
      <c r="A43" s="917" t="s">
        <v>856</v>
      </c>
      <c r="B43" s="820"/>
      <c r="C43" s="818"/>
      <c r="D43" s="818"/>
    </row>
    <row r="44" spans="1:10" ht="13">
      <c r="A44" s="796"/>
      <c r="B44" s="800"/>
      <c r="C44" s="798"/>
      <c r="D44" s="798"/>
    </row>
    <row r="45" spans="1:10" ht="13">
      <c r="A45" s="797"/>
      <c r="B45" s="796"/>
      <c r="C45" s="796"/>
      <c r="D45" s="796"/>
    </row>
    <row r="46" spans="1:10" ht="13">
      <c r="A46" s="797"/>
      <c r="B46" s="796"/>
      <c r="C46" s="796"/>
      <c r="D46" s="796"/>
    </row>
    <row r="47" spans="1:10" ht="13">
      <c r="A47" s="797"/>
      <c r="B47" s="796"/>
      <c r="C47" s="796"/>
      <c r="D47" s="796"/>
    </row>
    <row r="48" spans="1:10" ht="13">
      <c r="A48" s="797"/>
      <c r="B48" s="796"/>
      <c r="C48" s="796"/>
      <c r="D48" s="796"/>
    </row>
    <row r="49" spans="1:4">
      <c r="A49" s="749"/>
      <c r="B49" s="749"/>
      <c r="C49" s="749"/>
      <c r="D49" s="749"/>
    </row>
    <row r="50" spans="1:4">
      <c r="A50" s="797"/>
      <c r="B50" s="749"/>
      <c r="C50" s="749"/>
      <c r="D50" s="749"/>
    </row>
    <row r="51" spans="1:4">
      <c r="A51" s="797"/>
      <c r="B51" s="749"/>
      <c r="C51" s="749"/>
      <c r="D51" s="749"/>
    </row>
    <row r="52" spans="1:4">
      <c r="A52" s="797"/>
      <c r="B52" s="749"/>
      <c r="C52" s="749"/>
      <c r="D52" s="749"/>
    </row>
    <row r="53" spans="1:4">
      <c r="A53" s="797"/>
      <c r="B53" s="749"/>
      <c r="C53" s="749"/>
      <c r="D53" s="749"/>
    </row>
    <row r="54" spans="1:4">
      <c r="A54" s="797"/>
      <c r="B54" s="749"/>
      <c r="C54" s="749"/>
      <c r="D54" s="749"/>
    </row>
    <row r="55" spans="1:4" ht="13">
      <c r="A55" s="799"/>
      <c r="B55" s="749"/>
      <c r="C55" s="749"/>
      <c r="D55" s="749"/>
    </row>
  </sheetData>
  <mergeCells count="7">
    <mergeCell ref="A8:D8"/>
    <mergeCell ref="A1:D1"/>
    <mergeCell ref="A2:D2"/>
    <mergeCell ref="A3:D3"/>
    <mergeCell ref="A4:B7"/>
    <mergeCell ref="C4:D4"/>
    <mergeCell ref="C5:D5"/>
  </mergeCells>
  <hyperlinks>
    <hyperlink ref="G5" r:id="rId1" xr:uid="{00000000-0004-0000-0300-000000000000}"/>
  </hyperlink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56"/>
  <sheetViews>
    <sheetView workbookViewId="0">
      <pane xSplit="1" ySplit="5" topLeftCell="C7" activePane="bottomRight" state="frozen"/>
      <selection pane="topRight" activeCell="B1" sqref="B1"/>
      <selection pane="bottomLeft" activeCell="A6" sqref="A6"/>
      <selection pane="bottomRight" activeCell="A90" sqref="A90:XFD90"/>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223" t="s">
        <v>51</v>
      </c>
      <c r="B1"/>
      <c r="C1"/>
      <c r="D1"/>
      <c r="E1"/>
      <c r="F1"/>
      <c r="G1"/>
      <c r="H1"/>
      <c r="I1"/>
      <c r="J1"/>
      <c r="K1" s="222" t="s">
        <v>28</v>
      </c>
      <c r="L1"/>
      <c r="M1"/>
      <c r="N1"/>
      <c r="O1"/>
      <c r="P1"/>
      <c r="Q1"/>
      <c r="R1"/>
      <c r="S1"/>
      <c r="T1"/>
      <c r="U1"/>
      <c r="V1"/>
      <c r="W1"/>
    </row>
    <row r="2" spans="1:23">
      <c r="A2" s="12">
        <v>1</v>
      </c>
      <c r="B2" s="12">
        <f t="shared" ref="B2:W2" si="0">A2+1</f>
        <v>2</v>
      </c>
      <c r="C2" s="12">
        <f>B2+1</f>
        <v>3</v>
      </c>
      <c r="D2" s="12">
        <f t="shared" si="0"/>
        <v>4</v>
      </c>
      <c r="E2" s="12">
        <f t="shared" si="0"/>
        <v>5</v>
      </c>
      <c r="F2" s="12">
        <f t="shared" si="0"/>
        <v>6</v>
      </c>
      <c r="G2" s="12">
        <f t="shared" si="0"/>
        <v>7</v>
      </c>
      <c r="H2" s="12">
        <f t="shared" si="0"/>
        <v>8</v>
      </c>
      <c r="I2" s="12">
        <f t="shared" si="0"/>
        <v>9</v>
      </c>
      <c r="J2" s="12">
        <f t="shared" si="0"/>
        <v>10</v>
      </c>
      <c r="K2" s="12">
        <f t="shared" si="0"/>
        <v>11</v>
      </c>
      <c r="L2" s="12">
        <f t="shared" si="0"/>
        <v>12</v>
      </c>
      <c r="M2" s="12">
        <f t="shared" si="0"/>
        <v>13</v>
      </c>
      <c r="N2" s="12">
        <f t="shared" si="0"/>
        <v>14</v>
      </c>
      <c r="O2" s="12">
        <f t="shared" si="0"/>
        <v>15</v>
      </c>
      <c r="P2" s="12">
        <f t="shared" si="0"/>
        <v>16</v>
      </c>
      <c r="Q2" s="12">
        <f t="shared" si="0"/>
        <v>17</v>
      </c>
      <c r="R2" s="12">
        <f t="shared" si="0"/>
        <v>18</v>
      </c>
      <c r="S2" s="12">
        <f t="shared" si="0"/>
        <v>19</v>
      </c>
      <c r="T2" s="12">
        <f t="shared" si="0"/>
        <v>20</v>
      </c>
      <c r="U2" s="12">
        <f t="shared" si="0"/>
        <v>21</v>
      </c>
      <c r="V2" s="12">
        <f t="shared" si="0"/>
        <v>22</v>
      </c>
      <c r="W2" s="12">
        <f t="shared" si="0"/>
        <v>23</v>
      </c>
    </row>
    <row r="3" spans="1:23"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3" ht="12" customHeight="1">
      <c r="A4"/>
      <c r="B4"/>
      <c r="C4"/>
      <c r="D4"/>
      <c r="E4"/>
      <c r="F4"/>
      <c r="G4"/>
      <c r="H4"/>
      <c r="I4"/>
      <c r="J4"/>
      <c r="K4"/>
      <c r="L4"/>
      <c r="M4"/>
      <c r="N4"/>
      <c r="O4"/>
      <c r="P4"/>
      <c r="Q4"/>
      <c r="R4"/>
      <c r="S4"/>
      <c r="T4"/>
      <c r="U4"/>
      <c r="V4"/>
      <c r="W4"/>
    </row>
    <row r="5" spans="1:23" ht="30" customHeight="1">
      <c r="A5"/>
      <c r="B5" s="390" t="s">
        <v>52</v>
      </c>
      <c r="C5" s="390"/>
      <c r="D5" s="390"/>
      <c r="E5" s="390"/>
      <c r="F5" s="390"/>
      <c r="G5" s="390"/>
      <c r="H5" s="390"/>
      <c r="I5" s="390"/>
      <c r="J5" s="390"/>
      <c r="K5" s="389" t="s">
        <v>52</v>
      </c>
      <c r="L5" s="389"/>
      <c r="M5" s="389"/>
      <c r="N5" s="389"/>
      <c r="O5" s="389"/>
      <c r="P5" s="389"/>
      <c r="Q5" s="389"/>
      <c r="R5" s="389"/>
      <c r="S5" s="389" t="s">
        <v>52</v>
      </c>
      <c r="T5" s="389"/>
      <c r="U5" s="389"/>
      <c r="V5" s="389"/>
      <c r="W5" s="389"/>
    </row>
    <row r="6" spans="1:23" ht="9.75" customHeight="1">
      <c r="A6" s="681">
        <v>1991</v>
      </c>
      <c r="B6" s="682">
        <v>9903.9930000000004</v>
      </c>
      <c r="C6" s="682">
        <v>11517.837</v>
      </c>
      <c r="D6" s="682">
        <v>3436.1669999999999</v>
      </c>
      <c r="E6" s="682">
        <v>2559.7550000000001</v>
      </c>
      <c r="F6" s="682">
        <v>682.44100000000003</v>
      </c>
      <c r="G6" s="682">
        <v>1658.748</v>
      </c>
      <c r="H6" s="682">
        <v>5797.8519999999999</v>
      </c>
      <c r="I6" s="682">
        <v>1907.172</v>
      </c>
      <c r="J6" s="682">
        <v>7427.6850000000004</v>
      </c>
      <c r="K6" s="682">
        <v>17421.296999999999</v>
      </c>
      <c r="L6" s="682">
        <v>3792.1109999999999</v>
      </c>
      <c r="M6" s="682">
        <v>1074.4590000000001</v>
      </c>
      <c r="N6" s="682">
        <v>4719.4750000000004</v>
      </c>
      <c r="O6" s="682">
        <v>2847.6909999999998</v>
      </c>
      <c r="P6" s="682">
        <v>2636.0830000000001</v>
      </c>
      <c r="Q6" s="682">
        <v>2590.6439999999998</v>
      </c>
      <c r="R6" s="682">
        <v>79973.41</v>
      </c>
      <c r="S6" s="682">
        <v>65348.673000000003</v>
      </c>
      <c r="T6" s="682">
        <v>61912.506000000001</v>
      </c>
      <c r="U6" s="682">
        <v>18060.903999999999</v>
      </c>
      <c r="V6" s="682">
        <v>14624.736999999999</v>
      </c>
      <c r="W6" s="682">
        <v>79973.41</v>
      </c>
    </row>
    <row r="7" spans="1:23" ht="9.75" customHeight="1">
      <c r="A7" s="681">
        <v>1992</v>
      </c>
      <c r="B7" s="682">
        <v>10050.431</v>
      </c>
      <c r="C7" s="682">
        <v>11668.829</v>
      </c>
      <c r="D7" s="682">
        <v>3444.4029999999998</v>
      </c>
      <c r="E7" s="682">
        <v>2540.1790000000001</v>
      </c>
      <c r="F7" s="682">
        <v>684.04100000000005</v>
      </c>
      <c r="G7" s="682">
        <v>1673.0419999999999</v>
      </c>
      <c r="H7" s="682">
        <v>5872.2439999999997</v>
      </c>
      <c r="I7" s="682">
        <v>1876.499</v>
      </c>
      <c r="J7" s="682">
        <v>7515.1459999999997</v>
      </c>
      <c r="K7" s="682">
        <v>17568.617999999999</v>
      </c>
      <c r="L7" s="682">
        <v>3850.3020000000001</v>
      </c>
      <c r="M7" s="682">
        <v>1079.0419999999999</v>
      </c>
      <c r="N7" s="682">
        <v>4653.558</v>
      </c>
      <c r="O7" s="682">
        <v>2807.3609999999999</v>
      </c>
      <c r="P7" s="682">
        <v>2660.1889999999999</v>
      </c>
      <c r="Q7" s="682">
        <v>2555.9299999999998</v>
      </c>
      <c r="R7" s="682">
        <v>80499.813999999998</v>
      </c>
      <c r="S7" s="682">
        <v>66066.286999999997</v>
      </c>
      <c r="T7" s="682">
        <v>62621.883999999998</v>
      </c>
      <c r="U7" s="682">
        <v>17877.93</v>
      </c>
      <c r="V7" s="682">
        <v>14433.527</v>
      </c>
      <c r="W7" s="682">
        <v>80499.813999999998</v>
      </c>
    </row>
    <row r="8" spans="1:23" ht="9.75" customHeight="1">
      <c r="A8" s="681">
        <v>1993</v>
      </c>
      <c r="B8" s="682">
        <v>10149.337</v>
      </c>
      <c r="C8" s="682">
        <v>11792.699000000001</v>
      </c>
      <c r="D8" s="682">
        <v>3450.6869999999999</v>
      </c>
      <c r="E8" s="682">
        <v>2535.5430000000001</v>
      </c>
      <c r="F8" s="682">
        <v>683.25800000000004</v>
      </c>
      <c r="G8" s="682">
        <v>1685.885</v>
      </c>
      <c r="H8" s="682">
        <v>5931.69</v>
      </c>
      <c r="I8" s="682">
        <v>1851.229</v>
      </c>
      <c r="J8" s="682">
        <v>7594.3220000000001</v>
      </c>
      <c r="K8" s="682">
        <v>17676.013999999999</v>
      </c>
      <c r="L8" s="682">
        <v>3902.0790000000002</v>
      </c>
      <c r="M8" s="682">
        <v>1081.931</v>
      </c>
      <c r="N8" s="682">
        <v>4613.8339999999998</v>
      </c>
      <c r="O8" s="682">
        <v>2782.8209999999999</v>
      </c>
      <c r="P8" s="682">
        <v>2680.7919999999999</v>
      </c>
      <c r="Q8" s="682">
        <v>2534.3560000000002</v>
      </c>
      <c r="R8" s="682">
        <v>80946.476999999999</v>
      </c>
      <c r="S8" s="682">
        <v>66628.694000000003</v>
      </c>
      <c r="T8" s="682">
        <v>63178.006999999998</v>
      </c>
      <c r="U8" s="682">
        <v>17768.47</v>
      </c>
      <c r="V8" s="682">
        <v>14317.782999999999</v>
      </c>
      <c r="W8" s="682">
        <v>80946.476999999999</v>
      </c>
    </row>
    <row r="9" spans="1:23" ht="9.75" customHeight="1">
      <c r="A9" s="681">
        <v>1994</v>
      </c>
      <c r="B9" s="682">
        <v>10195.294</v>
      </c>
      <c r="C9" s="682">
        <v>11859.864</v>
      </c>
      <c r="D9" s="682">
        <v>3445.1350000000002</v>
      </c>
      <c r="E9" s="682">
        <v>2530.4870000000001</v>
      </c>
      <c r="F9" s="682">
        <v>679.88900000000001</v>
      </c>
      <c r="G9" s="682">
        <v>1690.3489999999999</v>
      </c>
      <c r="H9" s="682">
        <v>5955.4290000000001</v>
      </c>
      <c r="I9" s="682">
        <v>1833.635</v>
      </c>
      <c r="J9" s="682">
        <v>7656.23</v>
      </c>
      <c r="K9" s="682">
        <v>17728.413</v>
      </c>
      <c r="L9" s="682">
        <v>3936.855</v>
      </c>
      <c r="M9" s="682">
        <v>1081.1590000000001</v>
      </c>
      <c r="N9" s="682">
        <v>4581.4870000000001</v>
      </c>
      <c r="O9" s="682">
        <v>2762.0810000000001</v>
      </c>
      <c r="P9" s="682">
        <v>2692.8879999999999</v>
      </c>
      <c r="Q9" s="682">
        <v>2518.2930000000001</v>
      </c>
      <c r="R9" s="682">
        <v>81147.487999999998</v>
      </c>
      <c r="S9" s="682">
        <v>66921.505000000005</v>
      </c>
      <c r="T9" s="682">
        <v>63476.37</v>
      </c>
      <c r="U9" s="682">
        <v>17671.117999999999</v>
      </c>
      <c r="V9" s="682">
        <v>14225.983</v>
      </c>
      <c r="W9" s="682">
        <v>81147.487999999998</v>
      </c>
    </row>
    <row r="10" spans="1:23" ht="15" customHeight="1">
      <c r="A10" s="681">
        <v>1995</v>
      </c>
      <c r="B10" s="682">
        <v>10223.065000000001</v>
      </c>
      <c r="C10" s="682">
        <v>11916.977999999999</v>
      </c>
      <c r="D10" s="682">
        <v>3434.19</v>
      </c>
      <c r="E10" s="682">
        <v>2530.5949999999998</v>
      </c>
      <c r="F10" s="682">
        <v>677.75900000000001</v>
      </c>
      <c r="G10" s="682">
        <v>1688.99</v>
      </c>
      <c r="H10" s="682">
        <v>5971.741</v>
      </c>
      <c r="I10" s="682">
        <v>1822.162</v>
      </c>
      <c r="J10" s="682">
        <v>7714.5910000000003</v>
      </c>
      <c r="K10" s="682">
        <v>17779.939999999999</v>
      </c>
      <c r="L10" s="682">
        <v>3962.3629999999998</v>
      </c>
      <c r="M10" s="682">
        <v>1080.271</v>
      </c>
      <c r="N10" s="682">
        <v>4556.6220000000003</v>
      </c>
      <c r="O10" s="682">
        <v>2740.7139999999999</v>
      </c>
      <c r="P10" s="682">
        <v>2705.9859999999999</v>
      </c>
      <c r="Q10" s="682">
        <v>2501.7469999999998</v>
      </c>
      <c r="R10" s="682">
        <v>81307.714000000007</v>
      </c>
      <c r="S10" s="682">
        <v>67155.873999999996</v>
      </c>
      <c r="T10" s="682">
        <v>63721.684000000001</v>
      </c>
      <c r="U10" s="682">
        <v>17586.03</v>
      </c>
      <c r="V10" s="682">
        <v>14151.84</v>
      </c>
      <c r="W10" s="682">
        <v>81307.714000000007</v>
      </c>
    </row>
    <row r="11" spans="1:23" ht="9.75" customHeight="1">
      <c r="A11" s="681">
        <v>1996</v>
      </c>
      <c r="B11" s="682">
        <v>10260.067999999999</v>
      </c>
      <c r="C11" s="682">
        <v>11970.304</v>
      </c>
      <c r="D11" s="682">
        <v>3418.3589999999999</v>
      </c>
      <c r="E11" s="682">
        <v>2537.1</v>
      </c>
      <c r="F11" s="682">
        <v>676.16700000000003</v>
      </c>
      <c r="G11" s="682">
        <v>1686.232</v>
      </c>
      <c r="H11" s="682">
        <v>5990.2619999999997</v>
      </c>
      <c r="I11" s="682">
        <v>1813.261</v>
      </c>
      <c r="J11" s="682">
        <v>7756.87</v>
      </c>
      <c r="K11" s="682">
        <v>17830.771000000001</v>
      </c>
      <c r="L11" s="682">
        <v>3986.3690000000001</v>
      </c>
      <c r="M11" s="682">
        <v>1079.46</v>
      </c>
      <c r="N11" s="682">
        <v>4532.7560000000003</v>
      </c>
      <c r="O11" s="682">
        <v>2720.9749999999999</v>
      </c>
      <c r="P11" s="682">
        <v>2721.0970000000002</v>
      </c>
      <c r="Q11" s="682">
        <v>2486.3560000000002</v>
      </c>
      <c r="R11" s="682">
        <v>81466.407000000007</v>
      </c>
      <c r="S11" s="682">
        <v>67375.959000000003</v>
      </c>
      <c r="T11" s="682">
        <v>63957.599999999999</v>
      </c>
      <c r="U11" s="682">
        <v>17508.807000000001</v>
      </c>
      <c r="V11" s="682">
        <v>14090.448</v>
      </c>
      <c r="W11" s="682">
        <v>81466.407000000007</v>
      </c>
    </row>
    <row r="12" spans="1:23" ht="9.75" customHeight="1">
      <c r="A12" s="681">
        <v>1997</v>
      </c>
      <c r="B12" s="682">
        <v>10285.115</v>
      </c>
      <c r="C12" s="682">
        <v>11999.29</v>
      </c>
      <c r="D12" s="682">
        <v>3386.0230000000001</v>
      </c>
      <c r="E12" s="682">
        <v>2550.2179999999998</v>
      </c>
      <c r="F12" s="682">
        <v>672.77800000000002</v>
      </c>
      <c r="G12" s="682">
        <v>1680.7729999999999</v>
      </c>
      <c r="H12" s="682">
        <v>5996.4989999999998</v>
      </c>
      <c r="I12" s="682">
        <v>1804.2280000000001</v>
      </c>
      <c r="J12" s="682">
        <v>7782.15</v>
      </c>
      <c r="K12" s="682">
        <v>17856.863000000001</v>
      </c>
      <c r="L12" s="682">
        <v>4005.8580000000002</v>
      </c>
      <c r="M12" s="682">
        <v>1076.8720000000001</v>
      </c>
      <c r="N12" s="682">
        <v>4506.17</v>
      </c>
      <c r="O12" s="682">
        <v>2700.4259999999999</v>
      </c>
      <c r="P12" s="682">
        <v>2735.0909999999999</v>
      </c>
      <c r="Q12" s="682">
        <v>2471.547</v>
      </c>
      <c r="R12" s="682">
        <v>81509.900999999998</v>
      </c>
      <c r="S12" s="682">
        <v>67477.312000000005</v>
      </c>
      <c r="T12" s="682">
        <v>64091.288999999997</v>
      </c>
      <c r="U12" s="682">
        <v>17418.612000000001</v>
      </c>
      <c r="V12" s="682">
        <v>14032.589</v>
      </c>
      <c r="W12" s="682">
        <v>81509.900999999998</v>
      </c>
    </row>
    <row r="13" spans="1:23" ht="9.75" customHeight="1">
      <c r="A13" s="681">
        <v>1998</v>
      </c>
      <c r="B13" s="682">
        <v>10297.356</v>
      </c>
      <c r="C13" s="682">
        <v>12013.032999999999</v>
      </c>
      <c r="D13" s="682">
        <v>3346.1840000000002</v>
      </c>
      <c r="E13" s="682">
        <v>2565.6819999999998</v>
      </c>
      <c r="F13" s="682">
        <v>667.42899999999997</v>
      </c>
      <c r="G13" s="682">
        <v>1672.855</v>
      </c>
      <c r="H13" s="682">
        <v>5995.7709999999997</v>
      </c>
      <c r="I13" s="682">
        <v>1793.604</v>
      </c>
      <c r="J13" s="682">
        <v>7800.6319999999996</v>
      </c>
      <c r="K13" s="682">
        <v>17856.085999999999</v>
      </c>
      <c r="L13" s="682">
        <v>4017.59</v>
      </c>
      <c r="M13" s="682">
        <v>1071.0920000000001</v>
      </c>
      <c r="N13" s="682">
        <v>4473.6949999999997</v>
      </c>
      <c r="O13" s="682">
        <v>2673.944</v>
      </c>
      <c r="P13" s="682">
        <v>2745.4760000000001</v>
      </c>
      <c r="Q13" s="682">
        <v>2455.5279999999998</v>
      </c>
      <c r="R13" s="682">
        <v>81445.956999999995</v>
      </c>
      <c r="S13" s="682">
        <v>67483.504000000001</v>
      </c>
      <c r="T13" s="682">
        <v>64137.32</v>
      </c>
      <c r="U13" s="682">
        <v>17308.636999999999</v>
      </c>
      <c r="V13" s="682">
        <v>13962.453</v>
      </c>
      <c r="W13" s="682">
        <v>81445.956999999995</v>
      </c>
    </row>
    <row r="14" spans="1:23" ht="9.75" customHeight="1">
      <c r="A14" s="681">
        <v>1999</v>
      </c>
      <c r="B14" s="682">
        <v>10323.511</v>
      </c>
      <c r="C14" s="682">
        <v>12049.674000000001</v>
      </c>
      <c r="D14" s="682">
        <v>3316.7730000000001</v>
      </c>
      <c r="E14" s="682">
        <v>2577.1579999999999</v>
      </c>
      <c r="F14" s="682">
        <v>661.56399999999996</v>
      </c>
      <c r="G14" s="682">
        <v>1668.8620000000001</v>
      </c>
      <c r="H14" s="682">
        <v>6001.2060000000001</v>
      </c>
      <c r="I14" s="682">
        <v>1782.9760000000001</v>
      </c>
      <c r="J14" s="682">
        <v>7820.4459999999999</v>
      </c>
      <c r="K14" s="682">
        <v>17853.847000000002</v>
      </c>
      <c r="L14" s="682">
        <v>4023.5740000000001</v>
      </c>
      <c r="M14" s="682">
        <v>1065.6579999999999</v>
      </c>
      <c r="N14" s="682">
        <v>4438.1379999999999</v>
      </c>
      <c r="O14" s="682">
        <v>2645.5340000000001</v>
      </c>
      <c r="P14" s="682">
        <v>2754.38</v>
      </c>
      <c r="Q14" s="682">
        <v>2439.1039999999998</v>
      </c>
      <c r="R14" s="682">
        <v>81422.404999999999</v>
      </c>
      <c r="S14" s="682">
        <v>67539.494999999995</v>
      </c>
      <c r="T14" s="682">
        <v>64222.722000000002</v>
      </c>
      <c r="U14" s="682">
        <v>17199.683000000001</v>
      </c>
      <c r="V14" s="682">
        <v>13882.91</v>
      </c>
      <c r="W14" s="682">
        <v>81422.404999999999</v>
      </c>
    </row>
    <row r="15" spans="1:23" ht="15" customHeight="1">
      <c r="A15" s="681">
        <v>2000</v>
      </c>
      <c r="B15" s="682">
        <v>10359.207</v>
      </c>
      <c r="C15" s="682">
        <v>12113.879000000001</v>
      </c>
      <c r="D15" s="682">
        <v>3298.79</v>
      </c>
      <c r="E15" s="682">
        <v>2580.6329999999998</v>
      </c>
      <c r="F15" s="682">
        <v>657.24099999999999</v>
      </c>
      <c r="G15" s="682">
        <v>1672.508</v>
      </c>
      <c r="H15" s="682">
        <v>6012.9639999999999</v>
      </c>
      <c r="I15" s="682">
        <v>1770.048</v>
      </c>
      <c r="J15" s="682">
        <v>7843.1270000000004</v>
      </c>
      <c r="K15" s="682">
        <v>17856.101999999999</v>
      </c>
      <c r="L15" s="682">
        <v>4027.875</v>
      </c>
      <c r="M15" s="682">
        <v>1062.153</v>
      </c>
      <c r="N15" s="682">
        <v>4401.9930000000004</v>
      </c>
      <c r="O15" s="682">
        <v>2614.0189999999998</v>
      </c>
      <c r="P15" s="682">
        <v>2764.7370000000001</v>
      </c>
      <c r="Q15" s="682">
        <v>2421.3420000000001</v>
      </c>
      <c r="R15" s="682">
        <v>81456.618000000002</v>
      </c>
      <c r="S15" s="682">
        <v>67668.582999999999</v>
      </c>
      <c r="T15" s="682">
        <v>64369.792999999998</v>
      </c>
      <c r="U15" s="682">
        <v>17086.825000000001</v>
      </c>
      <c r="V15" s="682">
        <v>13788.035</v>
      </c>
      <c r="W15" s="682">
        <v>81456.618000000002</v>
      </c>
    </row>
    <row r="16" spans="1:23" ht="9.75" customHeight="1">
      <c r="A16" s="681">
        <v>2001</v>
      </c>
      <c r="B16" s="682">
        <v>10408.221</v>
      </c>
      <c r="C16" s="682">
        <v>12193.45</v>
      </c>
      <c r="D16" s="682">
        <v>3290.2440000000001</v>
      </c>
      <c r="E16" s="682">
        <v>2574.3850000000002</v>
      </c>
      <c r="F16" s="682">
        <v>655.08799999999997</v>
      </c>
      <c r="G16" s="682">
        <v>1679.307</v>
      </c>
      <c r="H16" s="682">
        <v>6021.0339999999997</v>
      </c>
      <c r="I16" s="682">
        <v>1753.848</v>
      </c>
      <c r="J16" s="682">
        <v>7863.848</v>
      </c>
      <c r="K16" s="682">
        <v>17867.428</v>
      </c>
      <c r="L16" s="682">
        <v>4036.5369999999998</v>
      </c>
      <c r="M16" s="682">
        <v>1058.9100000000001</v>
      </c>
      <c r="N16" s="682">
        <v>4359.8649999999998</v>
      </c>
      <c r="O16" s="682">
        <v>2577.9369999999999</v>
      </c>
      <c r="P16" s="682">
        <v>2776.739</v>
      </c>
      <c r="Q16" s="682">
        <v>2400.4319999999998</v>
      </c>
      <c r="R16" s="682">
        <v>81517.273000000001</v>
      </c>
      <c r="S16" s="682">
        <v>67850.805999999997</v>
      </c>
      <c r="T16" s="682">
        <v>64560.561999999998</v>
      </c>
      <c r="U16" s="682">
        <v>16956.710999999999</v>
      </c>
      <c r="V16" s="682">
        <v>13666.467000000001</v>
      </c>
      <c r="W16" s="682">
        <v>81517.273000000001</v>
      </c>
    </row>
    <row r="17" spans="1:23" ht="9.75" customHeight="1">
      <c r="A17" s="681">
        <v>2002</v>
      </c>
      <c r="B17" s="682">
        <v>10463.329</v>
      </c>
      <c r="C17" s="682">
        <v>12264.21</v>
      </c>
      <c r="D17" s="682">
        <v>3286.1309999999999</v>
      </c>
      <c r="E17" s="682">
        <v>2562.424</v>
      </c>
      <c r="F17" s="682">
        <v>655.56899999999996</v>
      </c>
      <c r="G17" s="682">
        <v>1681.961</v>
      </c>
      <c r="H17" s="682">
        <v>6027.9530000000004</v>
      </c>
      <c r="I17" s="682">
        <v>1736.7840000000001</v>
      </c>
      <c r="J17" s="682">
        <v>7882.8190000000004</v>
      </c>
      <c r="K17" s="682">
        <v>17885.964</v>
      </c>
      <c r="L17" s="682">
        <v>4047.6439999999998</v>
      </c>
      <c r="M17" s="682">
        <v>1056.329</v>
      </c>
      <c r="N17" s="682">
        <v>4317.2280000000001</v>
      </c>
      <c r="O17" s="682">
        <v>2542.6610000000001</v>
      </c>
      <c r="P17" s="682">
        <v>2788.6179999999999</v>
      </c>
      <c r="Q17" s="682">
        <v>2378.752</v>
      </c>
      <c r="R17" s="682">
        <v>81578.376000000004</v>
      </c>
      <c r="S17" s="682">
        <v>68040.527000000002</v>
      </c>
      <c r="T17" s="682">
        <v>64754.396000000001</v>
      </c>
      <c r="U17" s="682">
        <v>16823.98</v>
      </c>
      <c r="V17" s="682">
        <v>13537.849</v>
      </c>
      <c r="W17" s="682">
        <v>81578.376000000004</v>
      </c>
    </row>
    <row r="18" spans="1:23" ht="9.75" customHeight="1">
      <c r="A18" s="681">
        <v>2003</v>
      </c>
      <c r="B18" s="682">
        <v>10496.200999999999</v>
      </c>
      <c r="C18" s="682">
        <v>12303.616</v>
      </c>
      <c r="D18" s="682">
        <v>3277.0729999999999</v>
      </c>
      <c r="E18" s="682">
        <v>2551.0549999999998</v>
      </c>
      <c r="F18" s="682">
        <v>656.84500000000003</v>
      </c>
      <c r="G18" s="682">
        <v>1681.7650000000001</v>
      </c>
      <c r="H18" s="682">
        <v>6029.0479999999998</v>
      </c>
      <c r="I18" s="682">
        <v>1721.4580000000001</v>
      </c>
      <c r="J18" s="682">
        <v>7893.5079999999998</v>
      </c>
      <c r="K18" s="682">
        <v>17885.343000000001</v>
      </c>
      <c r="L18" s="682">
        <v>4051.9879999999998</v>
      </c>
      <c r="M18" s="682">
        <v>1053.076</v>
      </c>
      <c r="N18" s="682">
        <v>4281.6639999999998</v>
      </c>
      <c r="O18" s="682">
        <v>2511.8380000000002</v>
      </c>
      <c r="P18" s="682">
        <v>2796.5949999999998</v>
      </c>
      <c r="Q18" s="682">
        <v>2357.6379999999999</v>
      </c>
      <c r="R18" s="682">
        <v>81548.710999999996</v>
      </c>
      <c r="S18" s="682">
        <v>68125.058000000005</v>
      </c>
      <c r="T18" s="682">
        <v>64847.985000000001</v>
      </c>
      <c r="U18" s="682">
        <v>16700.725999999999</v>
      </c>
      <c r="V18" s="682">
        <v>13423.653</v>
      </c>
      <c r="W18" s="682">
        <v>81548.710999999996</v>
      </c>
    </row>
    <row r="19" spans="1:23" ht="9.75" customHeight="1">
      <c r="A19" s="681">
        <v>2004</v>
      </c>
      <c r="B19" s="682">
        <v>10511.635</v>
      </c>
      <c r="C19" s="682">
        <v>12324.663</v>
      </c>
      <c r="D19" s="682">
        <v>3265.8620000000001</v>
      </c>
      <c r="E19" s="682">
        <v>2541.652</v>
      </c>
      <c r="F19" s="682">
        <v>656.94100000000003</v>
      </c>
      <c r="G19" s="682">
        <v>1680.569</v>
      </c>
      <c r="H19" s="682">
        <v>6027.02</v>
      </c>
      <c r="I19" s="682">
        <v>1707.508</v>
      </c>
      <c r="J19" s="682">
        <v>7896.3590000000004</v>
      </c>
      <c r="K19" s="682">
        <v>17870.595000000001</v>
      </c>
      <c r="L19" s="682">
        <v>4053.239</v>
      </c>
      <c r="M19" s="682">
        <v>1048.0709999999999</v>
      </c>
      <c r="N19" s="682">
        <v>4251.1729999999998</v>
      </c>
      <c r="O19" s="682">
        <v>2482.6370000000002</v>
      </c>
      <c r="P19" s="682">
        <v>2801.239</v>
      </c>
      <c r="Q19" s="682">
        <v>2337.297</v>
      </c>
      <c r="R19" s="682">
        <v>81456.460000000006</v>
      </c>
      <c r="S19" s="682">
        <v>68136.192999999999</v>
      </c>
      <c r="T19" s="682">
        <v>64870.330999999998</v>
      </c>
      <c r="U19" s="682">
        <v>16586.129000000001</v>
      </c>
      <c r="V19" s="682">
        <v>13320.267</v>
      </c>
      <c r="W19" s="682">
        <v>81456.460000000006</v>
      </c>
    </row>
    <row r="20" spans="1:23" ht="15" customHeight="1">
      <c r="A20" s="681">
        <v>2005</v>
      </c>
      <c r="B20" s="682">
        <v>10520.716</v>
      </c>
      <c r="C20" s="682">
        <v>12340.259</v>
      </c>
      <c r="D20" s="682">
        <v>3260.453</v>
      </c>
      <c r="E20" s="682">
        <v>2532.1060000000002</v>
      </c>
      <c r="F20" s="682">
        <v>656.65899999999999</v>
      </c>
      <c r="G20" s="682">
        <v>1681.105</v>
      </c>
      <c r="H20" s="682">
        <v>6023.4049999999997</v>
      </c>
      <c r="I20" s="682">
        <v>1693.605</v>
      </c>
      <c r="J20" s="682">
        <v>7889.83</v>
      </c>
      <c r="K20" s="682">
        <v>17845.636999999999</v>
      </c>
      <c r="L20" s="682">
        <v>4052.8789999999999</v>
      </c>
      <c r="M20" s="682">
        <v>1041.7950000000001</v>
      </c>
      <c r="N20" s="682">
        <v>4223.357</v>
      </c>
      <c r="O20" s="682">
        <v>2454.1179999999999</v>
      </c>
      <c r="P20" s="682">
        <v>2804.6640000000002</v>
      </c>
      <c r="Q20" s="682">
        <v>2316.076</v>
      </c>
      <c r="R20" s="682">
        <v>81336.664000000004</v>
      </c>
      <c r="S20" s="682">
        <v>68117.402000000002</v>
      </c>
      <c r="T20" s="682">
        <v>64856.949000000001</v>
      </c>
      <c r="U20" s="682">
        <v>16479.715</v>
      </c>
      <c r="V20" s="682">
        <v>13219.262000000001</v>
      </c>
      <c r="W20" s="682">
        <v>81336.664000000004</v>
      </c>
    </row>
    <row r="21" spans="1:23" ht="9.75" customHeight="1">
      <c r="A21" s="681">
        <v>2006</v>
      </c>
      <c r="B21" s="682">
        <v>10519.031000000001</v>
      </c>
      <c r="C21" s="682">
        <v>12357.657999999999</v>
      </c>
      <c r="D21" s="682">
        <v>3259.8249999999998</v>
      </c>
      <c r="E21" s="682">
        <v>2520.1869999999999</v>
      </c>
      <c r="F21" s="682">
        <v>656.59900000000005</v>
      </c>
      <c r="G21" s="682">
        <v>1686.7239999999999</v>
      </c>
      <c r="H21" s="682">
        <v>6007.5029999999997</v>
      </c>
      <c r="I21" s="682">
        <v>1679.289</v>
      </c>
      <c r="J21" s="682">
        <v>7874.7160000000003</v>
      </c>
      <c r="K21" s="682">
        <v>17808.491999999998</v>
      </c>
      <c r="L21" s="682">
        <v>4048.306</v>
      </c>
      <c r="M21" s="682">
        <v>1034.451</v>
      </c>
      <c r="N21" s="682">
        <v>4196.2489999999998</v>
      </c>
      <c r="O21" s="682">
        <v>2426.0279999999998</v>
      </c>
      <c r="P21" s="682">
        <v>2805.9839999999999</v>
      </c>
      <c r="Q21" s="682">
        <v>2292.0970000000002</v>
      </c>
      <c r="R21" s="682">
        <v>81173.138999999996</v>
      </c>
      <c r="S21" s="682">
        <v>68059.289000000004</v>
      </c>
      <c r="T21" s="682">
        <v>64799.464</v>
      </c>
      <c r="U21" s="682">
        <v>16373.674999999999</v>
      </c>
      <c r="V21" s="682">
        <v>13113.85</v>
      </c>
      <c r="W21" s="682">
        <v>81173.138999999996</v>
      </c>
    </row>
    <row r="22" spans="1:23" ht="9.75" customHeight="1">
      <c r="A22" s="681">
        <v>2007</v>
      </c>
      <c r="B22" s="682">
        <v>10513.652</v>
      </c>
      <c r="C22" s="682">
        <v>12376.334999999999</v>
      </c>
      <c r="D22" s="682">
        <v>3261.2820000000002</v>
      </c>
      <c r="E22" s="682">
        <v>2506.3939999999998</v>
      </c>
      <c r="F22" s="682">
        <v>655.95600000000002</v>
      </c>
      <c r="G22" s="682">
        <v>1696.2449999999999</v>
      </c>
      <c r="H22" s="682">
        <v>5992.8779999999997</v>
      </c>
      <c r="I22" s="682">
        <v>1664.114</v>
      </c>
      <c r="J22" s="682">
        <v>7857.924</v>
      </c>
      <c r="K22" s="682">
        <v>17763.822</v>
      </c>
      <c r="L22" s="682">
        <v>4041.26</v>
      </c>
      <c r="M22" s="682">
        <v>1026.8820000000001</v>
      </c>
      <c r="N22" s="682">
        <v>4165.6329999999998</v>
      </c>
      <c r="O22" s="682">
        <v>2395.67</v>
      </c>
      <c r="P22" s="682">
        <v>2806.7750000000001</v>
      </c>
      <c r="Q22" s="682">
        <v>2267.4830000000002</v>
      </c>
      <c r="R22" s="682">
        <v>80992.304999999993</v>
      </c>
      <c r="S22" s="682">
        <v>67993.010999999999</v>
      </c>
      <c r="T22" s="682">
        <v>64731.728999999999</v>
      </c>
      <c r="U22" s="682">
        <v>16260.575999999999</v>
      </c>
      <c r="V22" s="682">
        <v>12999.294</v>
      </c>
      <c r="W22" s="682">
        <v>80992.304999999993</v>
      </c>
    </row>
    <row r="23" spans="1:23" ht="9.75" customHeight="1">
      <c r="A23" s="681">
        <v>2008</v>
      </c>
      <c r="B23" s="682">
        <v>10506.227999999999</v>
      </c>
      <c r="C23" s="682">
        <v>12382.624</v>
      </c>
      <c r="D23" s="682">
        <v>3265.7429999999999</v>
      </c>
      <c r="E23" s="682">
        <v>2491.8290000000002</v>
      </c>
      <c r="F23" s="682">
        <v>654.43600000000004</v>
      </c>
      <c r="G23" s="682">
        <v>1701.16</v>
      </c>
      <c r="H23" s="682">
        <v>5982.9309999999996</v>
      </c>
      <c r="I23" s="682">
        <v>1647.979</v>
      </c>
      <c r="J23" s="682">
        <v>7834.4459999999999</v>
      </c>
      <c r="K23" s="682">
        <v>17701.576000000001</v>
      </c>
      <c r="L23" s="682">
        <v>4028.56</v>
      </c>
      <c r="M23" s="682">
        <v>1019.713</v>
      </c>
      <c r="N23" s="682">
        <v>4133.2209999999995</v>
      </c>
      <c r="O23" s="682">
        <v>2363.924</v>
      </c>
      <c r="P23" s="682">
        <v>2805.3440000000001</v>
      </c>
      <c r="Q23" s="682">
        <v>2243.7930000000001</v>
      </c>
      <c r="R23" s="682">
        <v>80763.506999999998</v>
      </c>
      <c r="S23" s="682">
        <v>67882.760999999999</v>
      </c>
      <c r="T23" s="682">
        <v>64617.017999999996</v>
      </c>
      <c r="U23" s="682">
        <v>16146.489</v>
      </c>
      <c r="V23" s="682">
        <v>12880.745999999999</v>
      </c>
      <c r="W23" s="682">
        <v>80763.506999999998</v>
      </c>
    </row>
    <row r="24" spans="1:23" ht="9.75" customHeight="1">
      <c r="A24" s="681">
        <v>2009</v>
      </c>
      <c r="B24" s="682">
        <v>10490.973</v>
      </c>
      <c r="C24" s="682">
        <v>12370.44</v>
      </c>
      <c r="D24" s="682">
        <v>3269.4180000000001</v>
      </c>
      <c r="E24" s="682">
        <v>2477.7959999999998</v>
      </c>
      <c r="F24" s="682">
        <v>653.274</v>
      </c>
      <c r="G24" s="682">
        <v>1698.759</v>
      </c>
      <c r="H24" s="682">
        <v>5972.9449999999997</v>
      </c>
      <c r="I24" s="682">
        <v>1632.316</v>
      </c>
      <c r="J24" s="682">
        <v>7807.201</v>
      </c>
      <c r="K24" s="682">
        <v>17625.071</v>
      </c>
      <c r="L24" s="682">
        <v>4011.625</v>
      </c>
      <c r="M24" s="682">
        <v>1011.932</v>
      </c>
      <c r="N24" s="682">
        <v>4103.4759999999997</v>
      </c>
      <c r="O24" s="682">
        <v>2334.0100000000002</v>
      </c>
      <c r="P24" s="682">
        <v>2801.2139999999999</v>
      </c>
      <c r="Q24" s="682">
        <v>2222.1060000000002</v>
      </c>
      <c r="R24" s="682">
        <v>80482.555999999997</v>
      </c>
      <c r="S24" s="682">
        <v>67712.851999999999</v>
      </c>
      <c r="T24" s="682">
        <v>64443.434000000001</v>
      </c>
      <c r="U24" s="682">
        <v>16039.121999999999</v>
      </c>
      <c r="V24" s="682">
        <v>12769.704</v>
      </c>
      <c r="W24" s="682">
        <v>80482.555999999997</v>
      </c>
    </row>
    <row r="25" spans="1:23" ht="15" customHeight="1">
      <c r="A25" s="681">
        <v>2010</v>
      </c>
      <c r="B25" s="682">
        <v>10480.445</v>
      </c>
      <c r="C25" s="682">
        <v>12372.805</v>
      </c>
      <c r="D25" s="682">
        <v>3274.2040000000002</v>
      </c>
      <c r="E25" s="682">
        <v>2466.2959999999998</v>
      </c>
      <c r="F25" s="682">
        <v>652.21199999999999</v>
      </c>
      <c r="G25" s="682">
        <v>1701.7059999999999</v>
      </c>
      <c r="H25" s="682">
        <v>5969.27</v>
      </c>
      <c r="I25" s="682">
        <v>1619.9159999999999</v>
      </c>
      <c r="J25" s="682">
        <v>7786.9520000000002</v>
      </c>
      <c r="K25" s="682">
        <v>17566.417000000001</v>
      </c>
      <c r="L25" s="682">
        <v>3998.8739999999998</v>
      </c>
      <c r="M25" s="682">
        <v>1004.775</v>
      </c>
      <c r="N25" s="682">
        <v>4077.8519999999999</v>
      </c>
      <c r="O25" s="682">
        <v>2308.8429999999998</v>
      </c>
      <c r="P25" s="682">
        <v>2799.7489999999998</v>
      </c>
      <c r="Q25" s="682">
        <v>2203.7570000000001</v>
      </c>
      <c r="R25" s="682">
        <v>80284.073000000004</v>
      </c>
      <c r="S25" s="682">
        <v>67607.409</v>
      </c>
      <c r="T25" s="682">
        <v>64333.205000000002</v>
      </c>
      <c r="U25" s="682">
        <v>15950.868</v>
      </c>
      <c r="V25" s="682">
        <v>12676.664000000001</v>
      </c>
      <c r="W25" s="682">
        <v>80284.073000000004</v>
      </c>
    </row>
    <row r="26" spans="1:23" ht="9.75" customHeight="1">
      <c r="A26" s="681">
        <v>2011</v>
      </c>
      <c r="B26" s="682">
        <v>10495.473</v>
      </c>
      <c r="C26" s="682">
        <v>12413.388000000001</v>
      </c>
      <c r="D26" s="682">
        <v>3302.174</v>
      </c>
      <c r="E26" s="682">
        <v>2457.2109999999998</v>
      </c>
      <c r="F26" s="682">
        <v>651.82500000000005</v>
      </c>
      <c r="G26" s="682">
        <v>1711.944</v>
      </c>
      <c r="H26" s="682">
        <v>5981.59</v>
      </c>
      <c r="I26" s="682">
        <v>1610.8440000000001</v>
      </c>
      <c r="J26" s="682">
        <v>7776.5410000000002</v>
      </c>
      <c r="K26" s="682">
        <v>17545.064999999999</v>
      </c>
      <c r="L26" s="682">
        <v>3992.1089999999999</v>
      </c>
      <c r="M26" s="682">
        <v>999.86699999999996</v>
      </c>
      <c r="N26" s="682">
        <v>4060.2190000000001</v>
      </c>
      <c r="O26" s="682">
        <v>2287.0610000000001</v>
      </c>
      <c r="P26" s="682">
        <v>2801.2</v>
      </c>
      <c r="Q26" s="682">
        <v>2188.4740000000002</v>
      </c>
      <c r="R26" s="682">
        <v>80274.985000000001</v>
      </c>
      <c r="S26" s="682">
        <v>67671.176000000007</v>
      </c>
      <c r="T26" s="682">
        <v>64369.002</v>
      </c>
      <c r="U26" s="682">
        <v>15905.983</v>
      </c>
      <c r="V26" s="682">
        <v>12603.808999999999</v>
      </c>
      <c r="W26" s="682">
        <v>80274.985000000001</v>
      </c>
    </row>
    <row r="27" spans="1:23" ht="9.75" customHeight="1">
      <c r="A27" s="681">
        <v>2012</v>
      </c>
      <c r="B27" s="682">
        <v>10540.776</v>
      </c>
      <c r="C27" s="682">
        <v>12481.472</v>
      </c>
      <c r="D27" s="682">
        <v>3350.6120000000001</v>
      </c>
      <c r="E27" s="682">
        <v>2451.346</v>
      </c>
      <c r="F27" s="682">
        <v>653.47799999999995</v>
      </c>
      <c r="G27" s="682">
        <v>1726.23</v>
      </c>
      <c r="H27" s="682">
        <v>6005.1260000000002</v>
      </c>
      <c r="I27" s="682">
        <v>1603.6130000000001</v>
      </c>
      <c r="J27" s="682">
        <v>7776.6239999999998</v>
      </c>
      <c r="K27" s="682">
        <v>17549.633999999998</v>
      </c>
      <c r="L27" s="682">
        <v>3990.1559999999999</v>
      </c>
      <c r="M27" s="682">
        <v>996.07100000000003</v>
      </c>
      <c r="N27" s="682">
        <v>4052.1930000000002</v>
      </c>
      <c r="O27" s="682">
        <v>2268.0650000000001</v>
      </c>
      <c r="P27" s="682">
        <v>2804.3989999999999</v>
      </c>
      <c r="Q27" s="682">
        <v>2176.0320000000002</v>
      </c>
      <c r="R27" s="682">
        <v>80425.827000000005</v>
      </c>
      <c r="S27" s="682">
        <v>67874.577999999994</v>
      </c>
      <c r="T27" s="682">
        <v>64523.966</v>
      </c>
      <c r="U27" s="682">
        <v>15901.861000000001</v>
      </c>
      <c r="V27" s="682">
        <v>12551.249</v>
      </c>
      <c r="W27" s="682">
        <v>80425.827000000005</v>
      </c>
    </row>
    <row r="28" spans="1:23" ht="9.75" customHeight="1">
      <c r="A28" s="681">
        <v>2013</v>
      </c>
      <c r="B28" s="682">
        <v>10600.195</v>
      </c>
      <c r="C28" s="682">
        <v>12561.907999999999</v>
      </c>
      <c r="D28" s="682">
        <v>3398.5259999999998</v>
      </c>
      <c r="E28" s="682">
        <v>2449.3519999999999</v>
      </c>
      <c r="F28" s="682">
        <v>656.08299999999997</v>
      </c>
      <c r="G28" s="682">
        <v>1740.307</v>
      </c>
      <c r="H28" s="682">
        <v>6030.9530000000004</v>
      </c>
      <c r="I28" s="682">
        <v>1598.4159999999999</v>
      </c>
      <c r="J28" s="682">
        <v>7784.777</v>
      </c>
      <c r="K28" s="682">
        <v>17563.093000000001</v>
      </c>
      <c r="L28" s="682">
        <v>3992.3220000000001</v>
      </c>
      <c r="M28" s="682">
        <v>992.50300000000004</v>
      </c>
      <c r="N28" s="682">
        <v>4048.2950000000001</v>
      </c>
      <c r="O28" s="682">
        <v>2251.9850000000001</v>
      </c>
      <c r="P28" s="682">
        <v>2811.2429999999999</v>
      </c>
      <c r="Q28" s="682">
        <v>2165.65</v>
      </c>
      <c r="R28" s="682">
        <v>80645.607999999993</v>
      </c>
      <c r="S28" s="682">
        <v>68131.91</v>
      </c>
      <c r="T28" s="682">
        <v>64733.383999999998</v>
      </c>
      <c r="U28" s="682">
        <v>15912.224</v>
      </c>
      <c r="V28" s="682">
        <v>12513.698</v>
      </c>
      <c r="W28" s="682">
        <v>80645.607999999993</v>
      </c>
    </row>
    <row r="29" spans="1:23" ht="9.75" customHeight="1">
      <c r="A29" s="681">
        <v>2014</v>
      </c>
      <c r="B29" s="682">
        <v>10673.960999999999</v>
      </c>
      <c r="C29" s="682">
        <v>12647.906000000001</v>
      </c>
      <c r="D29" s="682">
        <v>3445.8389999999999</v>
      </c>
      <c r="E29" s="682">
        <v>2453.5329999999999</v>
      </c>
      <c r="F29" s="682">
        <v>659.64</v>
      </c>
      <c r="G29" s="682">
        <v>1754.567</v>
      </c>
      <c r="H29" s="682">
        <v>6069.6570000000002</v>
      </c>
      <c r="I29" s="682">
        <v>1597.8219999999999</v>
      </c>
      <c r="J29" s="682">
        <v>7808.6490000000003</v>
      </c>
      <c r="K29" s="682">
        <v>17604.976999999999</v>
      </c>
      <c r="L29" s="682">
        <v>4002.9740000000002</v>
      </c>
      <c r="M29" s="682">
        <v>989.87699999999995</v>
      </c>
      <c r="N29" s="682">
        <v>4050.83</v>
      </c>
      <c r="O29" s="682">
        <v>2240.0630000000001</v>
      </c>
      <c r="P29" s="682">
        <v>2823.41</v>
      </c>
      <c r="Q29" s="682">
        <v>2158.8000000000002</v>
      </c>
      <c r="R29" s="682">
        <v>80982.505000000005</v>
      </c>
      <c r="S29" s="682">
        <v>68481.456999999995</v>
      </c>
      <c r="T29" s="682">
        <v>65035.618000000002</v>
      </c>
      <c r="U29" s="682">
        <v>15946.887000000001</v>
      </c>
      <c r="V29" s="682">
        <v>12501.048000000001</v>
      </c>
      <c r="W29" s="682">
        <v>80982.505000000005</v>
      </c>
    </row>
    <row r="30" spans="1:23" ht="15" customHeight="1">
      <c r="A30" s="681">
        <v>2015</v>
      </c>
      <c r="B30" s="682">
        <v>10798.130999999999</v>
      </c>
      <c r="C30" s="682">
        <v>12767.540999999999</v>
      </c>
      <c r="D30" s="682">
        <v>3494.94</v>
      </c>
      <c r="E30" s="682">
        <v>2471.3490000000002</v>
      </c>
      <c r="F30" s="682">
        <v>666.68899999999996</v>
      </c>
      <c r="G30" s="682">
        <v>1775.1</v>
      </c>
      <c r="H30" s="682">
        <v>6135.03</v>
      </c>
      <c r="I30" s="682">
        <v>1605.75</v>
      </c>
      <c r="J30" s="682">
        <v>7876.6689999999999</v>
      </c>
      <c r="K30" s="682">
        <v>17751.807000000001</v>
      </c>
      <c r="L30" s="682">
        <v>4032.1930000000002</v>
      </c>
      <c r="M30" s="682">
        <v>992.31600000000003</v>
      </c>
      <c r="N30" s="682">
        <v>4070.0630000000001</v>
      </c>
      <c r="O30" s="682">
        <v>2240.509</v>
      </c>
      <c r="P30" s="682">
        <v>2844.7890000000002</v>
      </c>
      <c r="Q30" s="682">
        <v>2163.7370000000001</v>
      </c>
      <c r="R30" s="682">
        <v>81686.612999999998</v>
      </c>
      <c r="S30" s="682">
        <v>69135.205000000002</v>
      </c>
      <c r="T30" s="682">
        <v>65640.264999999999</v>
      </c>
      <c r="U30" s="682">
        <v>16046.348</v>
      </c>
      <c r="V30" s="682">
        <v>12551.407999999999</v>
      </c>
      <c r="W30" s="682">
        <v>81686.612999999998</v>
      </c>
    </row>
    <row r="31" spans="1:23" ht="9.75" customHeight="1">
      <c r="A31" s="681">
        <v>2016</v>
      </c>
      <c r="B31" s="682">
        <v>10915.755999999999</v>
      </c>
      <c r="C31" s="682">
        <v>12887.133</v>
      </c>
      <c r="D31" s="682">
        <v>3547.431</v>
      </c>
      <c r="E31" s="682">
        <v>2489.7370000000001</v>
      </c>
      <c r="F31" s="682">
        <v>675.12099999999998</v>
      </c>
      <c r="G31" s="682">
        <v>1798.923</v>
      </c>
      <c r="H31" s="682">
        <v>6194.63</v>
      </c>
      <c r="I31" s="682">
        <v>1611.518</v>
      </c>
      <c r="J31" s="682">
        <v>7936.1419999999998</v>
      </c>
      <c r="K31" s="682">
        <v>17877.808000000001</v>
      </c>
      <c r="L31" s="682">
        <v>4059.4279999999999</v>
      </c>
      <c r="M31" s="682">
        <v>996.12400000000002</v>
      </c>
      <c r="N31" s="682">
        <v>4083.317</v>
      </c>
      <c r="O31" s="682">
        <v>2240.8609999999999</v>
      </c>
      <c r="P31" s="682">
        <v>2870.32</v>
      </c>
      <c r="Q31" s="682">
        <v>2164.4209999999998</v>
      </c>
      <c r="R31" s="682">
        <v>82348.67</v>
      </c>
      <c r="S31" s="682">
        <v>69758.816000000006</v>
      </c>
      <c r="T31" s="682">
        <v>66211.384999999995</v>
      </c>
      <c r="U31" s="682">
        <v>16137.285</v>
      </c>
      <c r="V31" s="682">
        <v>12589.853999999999</v>
      </c>
      <c r="W31" s="682">
        <v>82348.67</v>
      </c>
    </row>
    <row r="32" spans="1:23" ht="9.75" customHeight="1">
      <c r="A32" s="681">
        <v>2017</v>
      </c>
      <c r="B32" s="682">
        <v>10987.659</v>
      </c>
      <c r="C32" s="682">
        <v>12963.977999999999</v>
      </c>
      <c r="D32" s="682">
        <v>3594.163</v>
      </c>
      <c r="E32" s="682">
        <v>2499.3440000000001</v>
      </c>
      <c r="F32" s="682">
        <v>679.89300000000003</v>
      </c>
      <c r="G32" s="682">
        <v>1820.511</v>
      </c>
      <c r="H32" s="682">
        <v>6228.1750000000002</v>
      </c>
      <c r="I32" s="682">
        <v>1610.8969999999999</v>
      </c>
      <c r="J32" s="682">
        <v>7954.23</v>
      </c>
      <c r="K32" s="682">
        <v>17901.116999999998</v>
      </c>
      <c r="L32" s="682">
        <v>4069.866</v>
      </c>
      <c r="M32" s="682">
        <v>995.41899999999998</v>
      </c>
      <c r="N32" s="682">
        <v>4081.5459999999998</v>
      </c>
      <c r="O32" s="682">
        <v>2229.6669999999999</v>
      </c>
      <c r="P32" s="682">
        <v>2885.8739999999998</v>
      </c>
      <c r="Q32" s="682">
        <v>2154.6669999999999</v>
      </c>
      <c r="R32" s="682">
        <v>82657.005999999994</v>
      </c>
      <c r="S32" s="682">
        <v>70080.884999999995</v>
      </c>
      <c r="T32" s="682">
        <v>66486.721999999994</v>
      </c>
      <c r="U32" s="682">
        <v>16170.284</v>
      </c>
      <c r="V32" s="682">
        <v>12576.120999999999</v>
      </c>
      <c r="W32" s="682">
        <v>82657.005999999994</v>
      </c>
    </row>
    <row r="33" spans="1:23" s="219" customFormat="1" ht="9.75" customHeight="1">
      <c r="A33" s="681">
        <v>2018</v>
      </c>
      <c r="B33" s="682">
        <v>11046.478999999999</v>
      </c>
      <c r="C33" s="682">
        <v>13036.963</v>
      </c>
      <c r="D33" s="682">
        <v>3629.1610000000001</v>
      </c>
      <c r="E33" s="682">
        <v>2507.9789999999998</v>
      </c>
      <c r="F33" s="682">
        <v>682.00900000000001</v>
      </c>
      <c r="G33" s="682">
        <v>1835.8820000000001</v>
      </c>
      <c r="H33" s="682">
        <v>6254.5360000000001</v>
      </c>
      <c r="I33" s="682">
        <v>1610.3969999999999</v>
      </c>
      <c r="J33" s="682">
        <v>7972.6120000000001</v>
      </c>
      <c r="K33" s="682">
        <v>17922.393</v>
      </c>
      <c r="L33" s="682">
        <v>4079.2620000000002</v>
      </c>
      <c r="M33" s="682">
        <v>992.34799999999996</v>
      </c>
      <c r="N33" s="682">
        <v>4079.623</v>
      </c>
      <c r="O33" s="682">
        <v>2215.701</v>
      </c>
      <c r="P33" s="682">
        <v>2893.2669999999998</v>
      </c>
      <c r="Q33" s="682">
        <v>2147.1750000000002</v>
      </c>
      <c r="R33" s="682">
        <v>82905.786999999997</v>
      </c>
      <c r="S33" s="682">
        <v>70344.911999999997</v>
      </c>
      <c r="T33" s="682">
        <v>66715.751000000004</v>
      </c>
      <c r="U33" s="682">
        <v>16190.036</v>
      </c>
      <c r="V33" s="682">
        <v>12560.875</v>
      </c>
      <c r="W33" s="682">
        <v>82905.786999999997</v>
      </c>
    </row>
    <row r="34" spans="1:23" s="219" customFormat="1" ht="9.75" customHeight="1">
      <c r="A34" s="681">
        <v>2019</v>
      </c>
      <c r="B34" s="682">
        <v>11084.964</v>
      </c>
      <c r="C34" s="682">
        <v>13100.728999999999</v>
      </c>
      <c r="D34" s="682">
        <v>3657.1590000000001</v>
      </c>
      <c r="E34" s="682">
        <v>2516.9050000000002</v>
      </c>
      <c r="F34" s="682">
        <v>682.09400000000005</v>
      </c>
      <c r="G34" s="682">
        <v>1844.2159999999999</v>
      </c>
      <c r="H34" s="682">
        <v>6276.9449999999997</v>
      </c>
      <c r="I34" s="682">
        <v>1608.9069999999999</v>
      </c>
      <c r="J34" s="682">
        <v>7988.0280000000002</v>
      </c>
      <c r="K34" s="682">
        <v>17939.936000000002</v>
      </c>
      <c r="L34" s="682">
        <v>4089.3739999999998</v>
      </c>
      <c r="M34" s="682">
        <v>988.69799999999998</v>
      </c>
      <c r="N34" s="682">
        <v>4074.9540000000002</v>
      </c>
      <c r="O34" s="682">
        <v>2201.5520000000001</v>
      </c>
      <c r="P34" s="682">
        <v>2900.2429999999999</v>
      </c>
      <c r="Q34" s="682">
        <v>2138.2620000000002</v>
      </c>
      <c r="R34" s="682">
        <v>83092.966</v>
      </c>
      <c r="S34" s="682">
        <v>70552.385999999999</v>
      </c>
      <c r="T34" s="682">
        <v>66895.226999999999</v>
      </c>
      <c r="U34" s="682">
        <v>16197.739</v>
      </c>
      <c r="V34" s="682">
        <v>12540.58</v>
      </c>
      <c r="W34" s="682">
        <v>83092.966</v>
      </c>
    </row>
    <row r="35" spans="1:23" s="221" customFormat="1" ht="9.75" customHeight="1">
      <c r="A35" s="681">
        <v>2020</v>
      </c>
      <c r="B35" s="682">
        <v>11101.718999999999</v>
      </c>
      <c r="C35" s="682">
        <v>13132.46</v>
      </c>
      <c r="D35" s="682">
        <v>3666.79</v>
      </c>
      <c r="E35" s="682">
        <v>2526.482</v>
      </c>
      <c r="F35" s="682">
        <v>680.66600000000005</v>
      </c>
      <c r="G35" s="682">
        <v>1849.866</v>
      </c>
      <c r="H35" s="682">
        <v>6290.6170000000002</v>
      </c>
      <c r="I35" s="682">
        <v>1609.4559999999999</v>
      </c>
      <c r="J35" s="682">
        <v>7998.5150000000003</v>
      </c>
      <c r="K35" s="682">
        <v>17936.396000000001</v>
      </c>
      <c r="L35" s="682">
        <v>4096.1469999999999</v>
      </c>
      <c r="M35" s="682">
        <v>985.43899999999996</v>
      </c>
      <c r="N35" s="682">
        <v>4064.4560000000001</v>
      </c>
      <c r="O35" s="682">
        <v>2187.7330000000002</v>
      </c>
      <c r="P35" s="682">
        <v>2907.3240000000001</v>
      </c>
      <c r="Q35" s="682">
        <v>2126.808</v>
      </c>
      <c r="R35" s="682">
        <v>83160.873999999996</v>
      </c>
      <c r="S35" s="682">
        <v>70645.938999999998</v>
      </c>
      <c r="T35" s="682">
        <v>66979.149000000005</v>
      </c>
      <c r="U35" s="682">
        <v>16181.725</v>
      </c>
      <c r="V35" s="682">
        <v>12514.934999999999</v>
      </c>
      <c r="W35" s="682">
        <v>83160.873999999996</v>
      </c>
    </row>
    <row r="36" spans="1:23" s="221" customFormat="1" ht="9.75" customHeight="1">
      <c r="A36" s="681">
        <v>2021</v>
      </c>
      <c r="B36" s="682">
        <v>11113.843000000001</v>
      </c>
      <c r="C36" s="682">
        <v>13158.585999999999</v>
      </c>
      <c r="D36" s="682">
        <v>3670.78</v>
      </c>
      <c r="E36" s="682">
        <v>2534.4699999999998</v>
      </c>
      <c r="F36" s="682">
        <v>678.29700000000003</v>
      </c>
      <c r="G36" s="682">
        <v>1853.2070000000001</v>
      </c>
      <c r="H36" s="682">
        <v>6294.0860000000002</v>
      </c>
      <c r="I36" s="682">
        <v>1610.9670000000001</v>
      </c>
      <c r="J36" s="682">
        <v>8015.2259999999997</v>
      </c>
      <c r="K36" s="682">
        <v>17925.080999999998</v>
      </c>
      <c r="L36" s="682">
        <v>4102.4380000000001</v>
      </c>
      <c r="M36" s="682">
        <v>983.17</v>
      </c>
      <c r="N36" s="682">
        <v>4049.9720000000002</v>
      </c>
      <c r="O36" s="682">
        <v>2174.9690000000001</v>
      </c>
      <c r="P36" s="682">
        <v>2916.44</v>
      </c>
      <c r="Q36" s="682">
        <v>2114.5500000000002</v>
      </c>
      <c r="R36" s="682">
        <v>83196.081999999995</v>
      </c>
      <c r="S36" s="682">
        <v>70711.153999999995</v>
      </c>
      <c r="T36" s="682">
        <v>67040.373999999996</v>
      </c>
      <c r="U36" s="682">
        <v>16155.708000000001</v>
      </c>
      <c r="V36" s="682">
        <v>12484.928</v>
      </c>
      <c r="W36" s="682">
        <v>83196.081999999995</v>
      </c>
    </row>
    <row r="37" spans="1:23" s="221" customFormat="1" ht="9.75" customHeight="1">
      <c r="A37" s="681">
        <v>2022</v>
      </c>
      <c r="B37" s="682">
        <v>11236.075000000001</v>
      </c>
      <c r="C37" s="682">
        <v>13331.119000000001</v>
      </c>
      <c r="D37" s="682">
        <v>3725.65</v>
      </c>
      <c r="E37" s="682">
        <v>2565.7330000000002</v>
      </c>
      <c r="F37" s="682">
        <v>680.09299999999996</v>
      </c>
      <c r="G37" s="682">
        <v>1875.18</v>
      </c>
      <c r="H37" s="682">
        <v>6371.34</v>
      </c>
      <c r="I37" s="682">
        <v>1627.4559999999999</v>
      </c>
      <c r="J37" s="682">
        <v>8114.8370000000004</v>
      </c>
      <c r="K37" s="682">
        <v>18077.761999999999</v>
      </c>
      <c r="L37" s="682">
        <v>4150.6959999999999</v>
      </c>
      <c r="M37" s="682">
        <v>989.21699999999998</v>
      </c>
      <c r="N37" s="682">
        <v>4080.0360000000001</v>
      </c>
      <c r="O37" s="682">
        <v>2186.2269999999999</v>
      </c>
      <c r="P37" s="682">
        <v>2946.0210000000002</v>
      </c>
      <c r="Q37" s="682">
        <v>2122.3690000000001</v>
      </c>
      <c r="R37" s="682">
        <v>84079.811000000002</v>
      </c>
      <c r="S37" s="682">
        <v>71497.990000000005</v>
      </c>
      <c r="T37" s="682">
        <v>67772.34</v>
      </c>
      <c r="U37" s="682">
        <v>16307.471</v>
      </c>
      <c r="V37" s="682">
        <v>12581.821</v>
      </c>
      <c r="W37" s="682">
        <v>84079.811000000002</v>
      </c>
    </row>
    <row r="38" spans="1:23" s="221" customFormat="1" ht="9.75" customHeight="1">
      <c r="A38" s="226">
        <v>2023</v>
      </c>
      <c r="B38" s="391"/>
      <c r="C38" s="391"/>
      <c r="D38" s="391"/>
      <c r="E38" s="391"/>
      <c r="F38" s="391"/>
      <c r="G38" s="391"/>
      <c r="H38" s="391"/>
      <c r="I38" s="391"/>
      <c r="J38" s="391"/>
      <c r="K38" s="391"/>
      <c r="L38" s="391"/>
      <c r="M38" s="391"/>
      <c r="N38" s="391"/>
      <c r="O38" s="391"/>
      <c r="P38" s="391"/>
      <c r="Q38" s="391"/>
      <c r="R38" s="391"/>
      <c r="S38" s="391"/>
      <c r="T38" s="391"/>
      <c r="U38" s="391"/>
      <c r="V38" s="391"/>
      <c r="W38" s="391"/>
    </row>
    <row r="39" spans="1:23" s="221" customFormat="1" ht="9.75" customHeight="1">
      <c r="A39" s="226">
        <v>2024</v>
      </c>
      <c r="B39" s="391"/>
      <c r="C39" s="391"/>
      <c r="D39" s="391"/>
      <c r="E39" s="391"/>
      <c r="F39" s="391"/>
      <c r="G39" s="391"/>
      <c r="H39" s="391"/>
      <c r="I39" s="391"/>
      <c r="J39" s="391"/>
      <c r="K39" s="391"/>
      <c r="L39" s="391"/>
      <c r="M39" s="391"/>
      <c r="N39" s="391"/>
      <c r="O39" s="391"/>
      <c r="P39" s="391"/>
      <c r="Q39" s="391"/>
      <c r="R39" s="391"/>
      <c r="S39" s="391"/>
      <c r="T39" s="391"/>
      <c r="U39" s="391"/>
      <c r="V39" s="391"/>
      <c r="W39" s="391"/>
    </row>
    <row r="40" spans="1:23" s="221" customFormat="1" ht="9.75" customHeight="1">
      <c r="A40" s="226">
        <v>2025</v>
      </c>
      <c r="B40" s="391"/>
      <c r="C40" s="391"/>
      <c r="D40" s="391"/>
      <c r="E40" s="391"/>
      <c r="F40" s="391"/>
      <c r="G40" s="391"/>
      <c r="H40" s="391"/>
      <c r="I40" s="391"/>
      <c r="J40" s="391"/>
      <c r="K40" s="391"/>
      <c r="L40" s="391"/>
      <c r="M40" s="391"/>
      <c r="N40" s="391"/>
      <c r="O40" s="391"/>
      <c r="P40" s="391"/>
      <c r="Q40" s="391"/>
      <c r="R40" s="391"/>
      <c r="S40" s="391"/>
      <c r="T40" s="391"/>
      <c r="U40" s="391"/>
      <c r="V40" s="391"/>
      <c r="W40" s="391"/>
    </row>
    <row r="41" spans="1:23" s="221" customFormat="1" ht="9.75" customHeight="1">
      <c r="A41" s="226">
        <v>2026</v>
      </c>
      <c r="B41" s="391"/>
      <c r="C41" s="391"/>
      <c r="D41" s="391"/>
      <c r="E41" s="391"/>
      <c r="F41" s="391"/>
      <c r="G41" s="391"/>
      <c r="H41" s="391"/>
      <c r="I41" s="391"/>
      <c r="J41" s="391"/>
      <c r="K41" s="391"/>
      <c r="L41" s="391"/>
      <c r="M41" s="391"/>
      <c r="N41" s="391"/>
      <c r="O41" s="391"/>
      <c r="P41" s="391"/>
      <c r="Q41" s="391"/>
      <c r="R41" s="391"/>
      <c r="S41" s="391"/>
      <c r="T41" s="391"/>
      <c r="U41" s="391"/>
      <c r="V41" s="391"/>
      <c r="W41" s="391"/>
    </row>
    <row r="42" spans="1:23" s="221" customFormat="1" ht="9.75" customHeight="1">
      <c r="A42" s="226">
        <v>2027</v>
      </c>
      <c r="B42" s="391"/>
      <c r="C42" s="391"/>
      <c r="D42" s="391"/>
      <c r="E42" s="391"/>
      <c r="F42" s="391"/>
      <c r="G42" s="391"/>
      <c r="H42" s="391"/>
      <c r="I42" s="391"/>
      <c r="J42" s="391"/>
      <c r="K42" s="391"/>
      <c r="L42" s="391"/>
      <c r="M42" s="391"/>
      <c r="N42" s="391"/>
      <c r="O42" s="391"/>
      <c r="P42" s="391"/>
      <c r="Q42" s="391"/>
      <c r="R42" s="391"/>
      <c r="S42" s="391"/>
      <c r="T42" s="391"/>
      <c r="U42" s="391"/>
      <c r="V42" s="391"/>
      <c r="W42" s="391"/>
    </row>
    <row r="43" spans="1:23" s="221" customFormat="1" ht="9.75" customHeight="1">
      <c r="A43" s="226">
        <v>2028</v>
      </c>
      <c r="B43" s="391"/>
      <c r="C43" s="391"/>
      <c r="D43" s="391"/>
      <c r="E43" s="391"/>
      <c r="F43" s="391"/>
      <c r="G43" s="391"/>
      <c r="H43" s="391"/>
      <c r="I43" s="391"/>
      <c r="J43" s="391"/>
      <c r="K43" s="391"/>
      <c r="L43" s="391"/>
      <c r="M43" s="391"/>
      <c r="N43" s="391"/>
      <c r="O43" s="391"/>
      <c r="P43" s="391"/>
      <c r="Q43" s="391"/>
      <c r="R43" s="391"/>
      <c r="S43" s="391"/>
      <c r="T43" s="391"/>
      <c r="U43" s="391"/>
      <c r="V43" s="391"/>
      <c r="W43" s="391"/>
    </row>
    <row r="44" spans="1:23" s="221" customFormat="1" ht="9.75" customHeight="1">
      <c r="A44" s="226">
        <v>2029</v>
      </c>
      <c r="B44" s="391"/>
      <c r="C44" s="391"/>
      <c r="D44" s="391"/>
      <c r="E44" s="391"/>
      <c r="F44" s="391"/>
      <c r="G44" s="391"/>
      <c r="H44" s="391"/>
      <c r="I44" s="391"/>
      <c r="J44" s="391"/>
      <c r="K44" s="391"/>
      <c r="L44" s="391"/>
      <c r="M44" s="391"/>
      <c r="N44" s="391"/>
      <c r="O44" s="391"/>
      <c r="P44" s="391"/>
      <c r="Q44" s="391"/>
      <c r="R44" s="391"/>
      <c r="S44" s="391"/>
      <c r="T44" s="391"/>
      <c r="U44" s="391"/>
      <c r="V44" s="391"/>
      <c r="W44" s="391"/>
    </row>
    <row r="45" spans="1:23" s="221" customFormat="1" ht="9.75" customHeight="1">
      <c r="A45" s="226">
        <v>2030</v>
      </c>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1:23" s="221" customFormat="1" ht="9.75" customHeight="1">
      <c r="A46" s="226">
        <v>2031</v>
      </c>
      <c r="B46" s="391"/>
      <c r="C46" s="391"/>
      <c r="D46" s="391"/>
      <c r="E46" s="391"/>
      <c r="F46" s="391"/>
      <c r="G46" s="391"/>
      <c r="H46" s="391"/>
      <c r="I46" s="391"/>
      <c r="J46" s="391"/>
      <c r="K46" s="391"/>
      <c r="L46" s="391"/>
      <c r="M46" s="391"/>
      <c r="N46" s="391"/>
      <c r="O46" s="391"/>
      <c r="P46" s="391"/>
      <c r="Q46" s="391"/>
      <c r="R46" s="391"/>
      <c r="S46" s="391"/>
      <c r="T46" s="391"/>
      <c r="U46" s="391"/>
      <c r="V46" s="391"/>
      <c r="W46" s="391"/>
    </row>
    <row r="47" spans="1:23" s="221" customFormat="1" ht="9.75" customHeight="1">
      <c r="A47" s="226">
        <v>2032</v>
      </c>
      <c r="B47" s="391"/>
      <c r="C47" s="391"/>
      <c r="D47" s="391"/>
      <c r="E47" s="391"/>
      <c r="F47" s="391"/>
      <c r="G47" s="391"/>
      <c r="H47" s="391"/>
      <c r="I47" s="391"/>
      <c r="J47" s="391"/>
      <c r="K47" s="391"/>
      <c r="L47" s="391"/>
      <c r="M47" s="391"/>
      <c r="N47" s="391"/>
      <c r="O47" s="391"/>
      <c r="P47" s="391"/>
      <c r="Q47" s="391"/>
      <c r="R47" s="391"/>
      <c r="S47" s="391"/>
      <c r="T47" s="391"/>
      <c r="U47" s="391"/>
      <c r="V47" s="391"/>
      <c r="W47" s="391"/>
    </row>
    <row r="48" spans="1:23" s="221" customFormat="1" ht="9.75" customHeight="1">
      <c r="A48" s="226">
        <v>2033</v>
      </c>
      <c r="B48" s="391"/>
      <c r="C48" s="391"/>
      <c r="D48" s="391"/>
      <c r="E48" s="391"/>
      <c r="F48" s="391"/>
      <c r="G48" s="391"/>
      <c r="H48" s="391"/>
      <c r="I48" s="391"/>
      <c r="J48" s="391"/>
      <c r="K48" s="391"/>
      <c r="L48" s="391"/>
      <c r="M48" s="391"/>
      <c r="N48" s="391"/>
      <c r="O48" s="391"/>
      <c r="P48" s="391"/>
      <c r="Q48" s="391"/>
      <c r="R48" s="391"/>
      <c r="S48" s="391"/>
      <c r="T48" s="391"/>
      <c r="U48" s="391"/>
      <c r="V48" s="391"/>
      <c r="W48" s="391"/>
    </row>
    <row r="49" spans="1:23" s="221" customFormat="1" ht="9.75" customHeight="1">
      <c r="A49" s="226">
        <v>2034</v>
      </c>
      <c r="B49" s="391"/>
      <c r="C49" s="391"/>
      <c r="D49" s="391"/>
      <c r="E49" s="391"/>
      <c r="F49" s="391"/>
      <c r="G49" s="391"/>
      <c r="H49" s="391"/>
      <c r="I49" s="391"/>
      <c r="J49" s="391"/>
      <c r="K49" s="391"/>
      <c r="L49" s="391"/>
      <c r="M49" s="391"/>
      <c r="N49" s="391"/>
      <c r="O49" s="391"/>
      <c r="P49" s="391"/>
      <c r="Q49" s="391"/>
      <c r="R49" s="391"/>
      <c r="S49" s="391"/>
      <c r="T49" s="391"/>
      <c r="U49" s="391"/>
      <c r="V49" s="391"/>
      <c r="W49" s="391"/>
    </row>
    <row r="50" spans="1:23" s="221" customFormat="1" ht="9.75" customHeight="1">
      <c r="A50" s="226">
        <v>2035</v>
      </c>
      <c r="B50" s="391"/>
      <c r="C50" s="391"/>
      <c r="D50" s="391"/>
      <c r="E50" s="391"/>
      <c r="F50" s="391"/>
      <c r="G50" s="391"/>
      <c r="H50" s="391"/>
      <c r="I50" s="391"/>
      <c r="J50" s="391"/>
      <c r="K50" s="391"/>
      <c r="L50" s="391"/>
      <c r="M50" s="391"/>
      <c r="N50" s="391"/>
      <c r="O50" s="391"/>
      <c r="P50" s="391"/>
      <c r="Q50" s="391"/>
      <c r="R50" s="391"/>
      <c r="S50" s="391"/>
      <c r="T50" s="391"/>
      <c r="U50" s="391"/>
      <c r="V50" s="391"/>
      <c r="W50" s="391"/>
    </row>
    <row r="51" spans="1:23" s="221" customFormat="1" ht="9.75" customHeight="1">
      <c r="A51" s="226">
        <v>2036</v>
      </c>
      <c r="B51" s="391"/>
      <c r="C51" s="391"/>
      <c r="D51" s="391"/>
      <c r="E51" s="391"/>
      <c r="F51" s="391"/>
      <c r="G51" s="391"/>
      <c r="H51" s="391"/>
      <c r="I51" s="391"/>
      <c r="J51" s="391"/>
      <c r="K51" s="391"/>
      <c r="L51" s="391"/>
      <c r="M51" s="391"/>
      <c r="N51" s="391"/>
      <c r="O51" s="391"/>
      <c r="P51" s="391"/>
      <c r="Q51" s="391"/>
      <c r="R51" s="391"/>
      <c r="S51" s="391"/>
      <c r="T51" s="391"/>
      <c r="U51" s="391"/>
      <c r="V51" s="391"/>
      <c r="W51" s="391"/>
    </row>
    <row r="52" spans="1:23" s="221" customFormat="1" ht="9.75" customHeight="1">
      <c r="A52" s="226">
        <v>2037</v>
      </c>
      <c r="B52" s="391"/>
      <c r="C52" s="391"/>
      <c r="D52" s="391"/>
      <c r="E52" s="391"/>
      <c r="F52" s="391"/>
      <c r="G52" s="391"/>
      <c r="H52" s="391"/>
      <c r="I52" s="391"/>
      <c r="J52" s="391"/>
      <c r="K52" s="391"/>
      <c r="L52" s="391"/>
      <c r="M52" s="391"/>
      <c r="N52" s="391"/>
      <c r="O52" s="391"/>
      <c r="P52" s="391"/>
      <c r="Q52" s="391"/>
      <c r="R52" s="391"/>
      <c r="S52" s="391"/>
      <c r="T52" s="391"/>
      <c r="U52" s="391"/>
      <c r="V52" s="391"/>
      <c r="W52" s="391"/>
    </row>
    <row r="53" spans="1:23" s="221" customFormat="1" ht="9.75" customHeight="1">
      <c r="A53" s="226">
        <v>2038</v>
      </c>
      <c r="B53" s="391"/>
      <c r="C53" s="391"/>
      <c r="D53" s="391"/>
      <c r="E53" s="391"/>
      <c r="F53" s="391"/>
      <c r="G53" s="391"/>
      <c r="H53" s="391"/>
      <c r="I53" s="391"/>
      <c r="J53" s="391"/>
      <c r="K53" s="391"/>
      <c r="L53" s="391"/>
      <c r="M53" s="391"/>
      <c r="N53" s="391"/>
      <c r="O53" s="391"/>
      <c r="P53" s="391"/>
      <c r="Q53" s="391"/>
      <c r="R53" s="391"/>
      <c r="S53" s="391"/>
      <c r="T53" s="391"/>
      <c r="U53" s="391"/>
      <c r="V53" s="391"/>
      <c r="W53" s="391"/>
    </row>
    <row r="54" spans="1:23" s="221" customFormat="1" ht="9.75" customHeight="1">
      <c r="A54" s="226">
        <v>2039</v>
      </c>
      <c r="B54" s="391"/>
      <c r="C54" s="391"/>
      <c r="D54" s="391"/>
      <c r="E54" s="391"/>
      <c r="F54" s="391"/>
      <c r="G54" s="391"/>
      <c r="H54" s="391"/>
      <c r="I54" s="391"/>
      <c r="J54" s="391"/>
      <c r="K54" s="391"/>
      <c r="L54" s="391"/>
      <c r="M54" s="391"/>
      <c r="N54" s="391"/>
      <c r="O54" s="391"/>
      <c r="P54" s="391"/>
      <c r="Q54" s="391"/>
      <c r="R54" s="391"/>
      <c r="S54" s="391"/>
      <c r="T54" s="391"/>
      <c r="U54" s="391"/>
      <c r="V54" s="391"/>
      <c r="W54" s="391"/>
    </row>
    <row r="55" spans="1:23" s="221" customFormat="1" ht="9.75" customHeight="1">
      <c r="A55" s="226">
        <v>2040</v>
      </c>
      <c r="B55" s="391"/>
      <c r="C55" s="391"/>
      <c r="D55" s="391"/>
      <c r="E55" s="391"/>
      <c r="F55" s="391"/>
      <c r="G55" s="391"/>
      <c r="H55" s="391"/>
      <c r="I55" s="391"/>
      <c r="J55" s="391"/>
      <c r="K55" s="391"/>
      <c r="L55" s="391"/>
      <c r="M55" s="391"/>
      <c r="N55" s="391"/>
      <c r="O55" s="391"/>
      <c r="P55" s="391"/>
      <c r="Q55" s="391"/>
      <c r="R55" s="391"/>
      <c r="S55" s="391"/>
      <c r="T55" s="391"/>
      <c r="U55" s="391"/>
      <c r="V55" s="391"/>
      <c r="W55" s="391"/>
    </row>
    <row r="56" spans="1:23" s="221" customFormat="1" ht="9.75" customHeight="1">
      <c r="A56" s="220"/>
      <c r="B56" s="391"/>
      <c r="C56" s="391"/>
      <c r="D56" s="391"/>
      <c r="E56" s="391"/>
      <c r="F56" s="391"/>
      <c r="G56" s="391"/>
      <c r="H56" s="391"/>
      <c r="I56" s="391"/>
      <c r="J56" s="391"/>
      <c r="K56" s="391"/>
      <c r="L56" s="391"/>
      <c r="M56" s="391"/>
      <c r="N56" s="391"/>
      <c r="O56" s="391"/>
      <c r="P56" s="391"/>
      <c r="Q56" s="391"/>
      <c r="R56" s="391"/>
      <c r="S56" s="391"/>
      <c r="T56" s="391"/>
      <c r="U56" s="391"/>
      <c r="V56" s="391"/>
      <c r="W56" s="391"/>
    </row>
    <row r="57" spans="1:23" s="221" customFormat="1" ht="9.75" customHeight="1">
      <c r="A57" s="220"/>
      <c r="B57" s="391"/>
      <c r="C57" s="391"/>
      <c r="D57" s="391"/>
      <c r="E57" s="391"/>
      <c r="F57" s="391"/>
      <c r="G57" s="391"/>
      <c r="H57" s="391"/>
      <c r="I57" s="391"/>
      <c r="J57" s="391"/>
      <c r="K57" s="391"/>
      <c r="L57" s="391"/>
      <c r="M57" s="391"/>
      <c r="N57" s="391"/>
      <c r="O57" s="391"/>
      <c r="P57" s="391"/>
      <c r="Q57" s="391"/>
      <c r="R57" s="391"/>
      <c r="S57" s="391"/>
      <c r="T57" s="391"/>
      <c r="U57" s="391"/>
      <c r="V57" s="391"/>
      <c r="W57" s="391"/>
    </row>
    <row r="58" spans="1:23" s="221" customFormat="1" ht="9.75" customHeight="1">
      <c r="A58" s="220"/>
      <c r="B58" s="391"/>
      <c r="C58" s="391"/>
      <c r="D58" s="391"/>
      <c r="E58" s="391"/>
      <c r="F58" s="391"/>
      <c r="G58" s="391"/>
      <c r="H58" s="391"/>
      <c r="I58" s="391"/>
      <c r="J58" s="391"/>
      <c r="K58" s="391"/>
      <c r="L58" s="391"/>
      <c r="M58" s="391"/>
      <c r="N58" s="391"/>
      <c r="O58" s="391"/>
      <c r="P58" s="391"/>
      <c r="Q58" s="391"/>
      <c r="R58" s="391"/>
      <c r="S58" s="391"/>
      <c r="T58" s="391"/>
      <c r="U58" s="391"/>
      <c r="V58" s="391"/>
      <c r="W58" s="391"/>
    </row>
    <row r="59" spans="1:23" ht="30" customHeight="1">
      <c r="A59" s="683"/>
      <c r="B59" s="1216" t="s">
        <v>20</v>
      </c>
      <c r="C59" s="1217"/>
      <c r="D59" s="1217"/>
      <c r="E59" s="1217"/>
      <c r="F59" s="1217"/>
      <c r="G59" s="1217"/>
      <c r="H59" s="1217"/>
      <c r="I59" s="1217"/>
      <c r="J59" s="1217"/>
      <c r="K59" s="1216" t="s">
        <v>20</v>
      </c>
      <c r="L59" s="1217"/>
      <c r="M59" s="1217"/>
      <c r="N59" s="1217"/>
      <c r="O59" s="1217"/>
      <c r="P59" s="1217"/>
      <c r="Q59" s="1217"/>
      <c r="R59" s="1217"/>
      <c r="S59" s="1216" t="s">
        <v>20</v>
      </c>
      <c r="T59" s="1217"/>
      <c r="U59" s="1217"/>
      <c r="V59" s="1217"/>
      <c r="W59" s="1217"/>
    </row>
    <row r="60" spans="1:23" ht="9.75" customHeight="1">
      <c r="A60" s="684">
        <v>1992</v>
      </c>
      <c r="B60" s="685">
        <v>1.4785753584438115</v>
      </c>
      <c r="C60" s="685">
        <v>1.3109405871953215</v>
      </c>
      <c r="D60" s="685">
        <v>0.23968567301880264</v>
      </c>
      <c r="E60" s="685">
        <v>-0.76476068998790903</v>
      </c>
      <c r="F60" s="685">
        <v>0.23445250212106247</v>
      </c>
      <c r="G60" s="685">
        <v>0.86173427187252072</v>
      </c>
      <c r="H60" s="685">
        <v>1.28309587757673</v>
      </c>
      <c r="I60" s="685">
        <v>-1.6082975211464934</v>
      </c>
      <c r="J60" s="685">
        <v>1.1775001228511979</v>
      </c>
      <c r="K60" s="685">
        <v>0.84563738279647027</v>
      </c>
      <c r="L60" s="685">
        <v>1.5345278658773438</v>
      </c>
      <c r="M60" s="685">
        <v>0.42654024025114035</v>
      </c>
      <c r="N60" s="685">
        <v>-1.3967019636718068</v>
      </c>
      <c r="O60" s="685">
        <v>-1.4162351182062942</v>
      </c>
      <c r="P60" s="685">
        <v>0.91446286023619139</v>
      </c>
      <c r="Q60" s="685">
        <v>-1.3399756971625587</v>
      </c>
      <c r="R60" s="685">
        <v>0.6582237771279229</v>
      </c>
      <c r="S60" s="685">
        <v>1.0981309444493235</v>
      </c>
      <c r="T60" s="685">
        <v>1.1457749747684256</v>
      </c>
      <c r="U60" s="685">
        <v>-1.0130943611681895</v>
      </c>
      <c r="V60" s="685">
        <v>-1.3074423150310326</v>
      </c>
      <c r="W60" s="685">
        <v>0.6582237771279229</v>
      </c>
    </row>
    <row r="61" spans="1:23" ht="9.75" customHeight="1">
      <c r="A61" s="684">
        <v>1993</v>
      </c>
      <c r="B61" s="685">
        <v>0.98409709991541661</v>
      </c>
      <c r="C61" s="685">
        <v>1.0615461071543684</v>
      </c>
      <c r="D61" s="685">
        <v>0.18244090485346806</v>
      </c>
      <c r="E61" s="685">
        <v>-0.18250682333804036</v>
      </c>
      <c r="F61" s="685">
        <v>-0.11446682289511885</v>
      </c>
      <c r="G61" s="685">
        <v>0.76764360966431211</v>
      </c>
      <c r="H61" s="685">
        <v>1.0123216950794278</v>
      </c>
      <c r="I61" s="685">
        <v>-1.3466567261693185</v>
      </c>
      <c r="J61" s="685">
        <v>1.0535523860747349</v>
      </c>
      <c r="K61" s="685">
        <v>0.61129452527227812</v>
      </c>
      <c r="L61" s="685">
        <v>1.3447516584413379</v>
      </c>
      <c r="M61" s="685">
        <v>0.26773749307255879</v>
      </c>
      <c r="N61" s="685">
        <v>-0.85362640800866774</v>
      </c>
      <c r="O61" s="685">
        <v>-0.87413054466454443</v>
      </c>
      <c r="P61" s="685">
        <v>0.77449384235481011</v>
      </c>
      <c r="Q61" s="685">
        <v>-0.84407632446897995</v>
      </c>
      <c r="R61" s="685">
        <v>0.55486215160695895</v>
      </c>
      <c r="S61" s="685">
        <v>0.85127683957780165</v>
      </c>
      <c r="T61" s="685">
        <v>0.88806494547497161</v>
      </c>
      <c r="U61" s="685">
        <v>-0.61226327656501622</v>
      </c>
      <c r="V61" s="685">
        <v>-0.80191071801091995</v>
      </c>
      <c r="W61" s="685">
        <v>0.55486215160695895</v>
      </c>
    </row>
    <row r="62" spans="1:23" ht="9.75" customHeight="1">
      <c r="A62" s="684">
        <v>1994</v>
      </c>
      <c r="B62" s="685">
        <v>0.45280790262457538</v>
      </c>
      <c r="C62" s="685">
        <v>0.56954731058598207</v>
      </c>
      <c r="D62" s="685">
        <v>-0.16089549704160358</v>
      </c>
      <c r="E62" s="685">
        <v>-0.19940501896437962</v>
      </c>
      <c r="F62" s="685">
        <v>-0.49307874916942063</v>
      </c>
      <c r="G62" s="685">
        <v>0.26478674405430974</v>
      </c>
      <c r="H62" s="685">
        <v>0.40020634928662824</v>
      </c>
      <c r="I62" s="685">
        <v>-0.95039565607496423</v>
      </c>
      <c r="J62" s="685">
        <v>0.81518797859769443</v>
      </c>
      <c r="K62" s="685">
        <v>0.29644126781071795</v>
      </c>
      <c r="L62" s="685">
        <v>0.89121722035868567</v>
      </c>
      <c r="M62" s="685">
        <v>-7.1353903345037717E-2</v>
      </c>
      <c r="N62" s="685">
        <v>-0.70108720859918239</v>
      </c>
      <c r="O62" s="685">
        <v>-0.74528688693954803</v>
      </c>
      <c r="P62" s="685">
        <v>0.45120994094282585</v>
      </c>
      <c r="Q62" s="685">
        <v>-0.63380993041230194</v>
      </c>
      <c r="R62" s="685">
        <v>0.24832581657630387</v>
      </c>
      <c r="S62" s="685">
        <v>0.43946681590367059</v>
      </c>
      <c r="T62" s="685">
        <v>0.47225769562499809</v>
      </c>
      <c r="U62" s="685">
        <v>-0.54789185562966314</v>
      </c>
      <c r="V62" s="685">
        <v>-0.64116071601308666</v>
      </c>
      <c r="W62" s="685">
        <v>0.24832581657630387</v>
      </c>
    </row>
    <row r="63" spans="1:23" ht="15" customHeight="1">
      <c r="A63" s="684">
        <v>1995</v>
      </c>
      <c r="B63" s="685">
        <v>0.27239037932599097</v>
      </c>
      <c r="C63" s="685">
        <v>0.48157381905897068</v>
      </c>
      <c r="D63" s="685">
        <v>-0.31769437191866212</v>
      </c>
      <c r="E63" s="685">
        <v>4.2679531647465399E-3</v>
      </c>
      <c r="F63" s="685">
        <v>-0.31328643352076591</v>
      </c>
      <c r="G63" s="685">
        <v>-8.0397598365781253E-2</v>
      </c>
      <c r="H63" s="685">
        <v>0.273901342791594</v>
      </c>
      <c r="I63" s="685">
        <v>-0.62569704439542218</v>
      </c>
      <c r="J63" s="685">
        <v>0.76226811367997038</v>
      </c>
      <c r="K63" s="685">
        <v>0.29064643293226528</v>
      </c>
      <c r="L63" s="685">
        <v>0.64792835905818225</v>
      </c>
      <c r="M63" s="685">
        <v>-8.2134080186170577E-2</v>
      </c>
      <c r="N63" s="685">
        <v>-0.5427277213708126</v>
      </c>
      <c r="O63" s="685">
        <v>-0.77358339599743819</v>
      </c>
      <c r="P63" s="685">
        <v>0.48639230447014509</v>
      </c>
      <c r="Q63" s="685">
        <v>-0.65703236279495669</v>
      </c>
      <c r="R63" s="685">
        <v>0.19745035114334039</v>
      </c>
      <c r="S63" s="685">
        <v>0.35021477774595772</v>
      </c>
      <c r="T63" s="685">
        <v>0.38646507353838916</v>
      </c>
      <c r="U63" s="685">
        <v>-0.48150886661500419</v>
      </c>
      <c r="V63" s="685">
        <v>-0.52118015324494626</v>
      </c>
      <c r="W63" s="685">
        <v>0.19745035114334039</v>
      </c>
    </row>
    <row r="64" spans="1:23" ht="9.75" customHeight="1">
      <c r="A64" s="684">
        <v>1996</v>
      </c>
      <c r="B64" s="685">
        <v>0.36195602786444181</v>
      </c>
      <c r="C64" s="685">
        <v>0.44747921830517767</v>
      </c>
      <c r="D64" s="685">
        <v>-0.46098206563993255</v>
      </c>
      <c r="E64" s="685">
        <v>0.25705417105463341</v>
      </c>
      <c r="F64" s="685">
        <v>-0.23489175355841824</v>
      </c>
      <c r="G64" s="685">
        <v>-0.1632928554935198</v>
      </c>
      <c r="H64" s="685">
        <v>0.31014406016603868</v>
      </c>
      <c r="I64" s="685">
        <v>-0.48848565605034022</v>
      </c>
      <c r="J64" s="685">
        <v>0.54803942295839148</v>
      </c>
      <c r="K64" s="685">
        <v>0.28588960367695276</v>
      </c>
      <c r="L64" s="685">
        <v>0.60585059975575184</v>
      </c>
      <c r="M64" s="685">
        <v>-7.5073754641196505E-2</v>
      </c>
      <c r="N64" s="685">
        <v>-0.5237651927239082</v>
      </c>
      <c r="O64" s="685">
        <v>-0.72021378370745726</v>
      </c>
      <c r="P64" s="685">
        <v>0.55842860975629582</v>
      </c>
      <c r="Q64" s="685">
        <v>-0.61521009118827763</v>
      </c>
      <c r="R64" s="685">
        <v>0.19517582304675299</v>
      </c>
      <c r="S64" s="685">
        <v>0.32772263525302342</v>
      </c>
      <c r="T64" s="685">
        <v>0.37022875917717429</v>
      </c>
      <c r="U64" s="685">
        <v>-0.4391155934568518</v>
      </c>
      <c r="V64" s="685">
        <v>-0.43380931384187499</v>
      </c>
      <c r="W64" s="685">
        <v>0.19517582304675299</v>
      </c>
    </row>
    <row r="65" spans="1:23" ht="9.75" customHeight="1">
      <c r="A65" s="684">
        <v>1997</v>
      </c>
      <c r="B65" s="685">
        <v>0.24412118906034541</v>
      </c>
      <c r="C65" s="685">
        <v>0.24214923864924398</v>
      </c>
      <c r="D65" s="685">
        <v>-0.94595096653101673</v>
      </c>
      <c r="E65" s="685">
        <v>0.5170470221906901</v>
      </c>
      <c r="F65" s="685">
        <v>-0.50120754192381467</v>
      </c>
      <c r="G65" s="685">
        <v>-0.32373955659719422</v>
      </c>
      <c r="H65" s="685">
        <v>0.10411898511283812</v>
      </c>
      <c r="I65" s="685">
        <v>-0.49816325393862215</v>
      </c>
      <c r="J65" s="685">
        <v>0.3259046496847311</v>
      </c>
      <c r="K65" s="685">
        <v>0.14633130558403784</v>
      </c>
      <c r="L65" s="685">
        <v>0.48889101836784299</v>
      </c>
      <c r="M65" s="685">
        <v>-0.23974950438182052</v>
      </c>
      <c r="N65" s="685">
        <v>-0.58653057874723458</v>
      </c>
      <c r="O65" s="685">
        <v>-0.75520723270151324</v>
      </c>
      <c r="P65" s="685">
        <v>0.51427788131036856</v>
      </c>
      <c r="Q65" s="685">
        <v>-0.59561060443476321</v>
      </c>
      <c r="R65" s="685">
        <v>5.3388877209228087E-2</v>
      </c>
      <c r="S65" s="685">
        <v>0.15042902765955435</v>
      </c>
      <c r="T65" s="685">
        <v>0.20902754324740139</v>
      </c>
      <c r="U65" s="685">
        <v>-0.51514075173711149</v>
      </c>
      <c r="V65" s="685">
        <v>-0.41062569479692906</v>
      </c>
      <c r="W65" s="685">
        <v>5.3388877209228087E-2</v>
      </c>
    </row>
    <row r="66" spans="1:23" ht="9.75" customHeight="1">
      <c r="A66" s="684">
        <v>1998</v>
      </c>
      <c r="B66" s="685">
        <v>0.11901665659547803</v>
      </c>
      <c r="C66" s="685">
        <v>0.11453177646344075</v>
      </c>
      <c r="D66" s="685">
        <v>-1.1765720433676912</v>
      </c>
      <c r="E66" s="685">
        <v>0.60637953304384173</v>
      </c>
      <c r="F66" s="685">
        <v>-0.79506166967409753</v>
      </c>
      <c r="G66" s="685">
        <v>-0.47109276505512643</v>
      </c>
      <c r="H66" s="685">
        <v>-1.214041726680851E-2</v>
      </c>
      <c r="I66" s="685">
        <v>-0.58883910459210254</v>
      </c>
      <c r="J66" s="685">
        <v>0.23749220973638391</v>
      </c>
      <c r="K66" s="685">
        <v>-4.3512681930751203E-3</v>
      </c>
      <c r="L66" s="685">
        <v>0.2928710902882728</v>
      </c>
      <c r="M66" s="685">
        <v>-0.53673974251350209</v>
      </c>
      <c r="N66" s="685">
        <v>-0.72067853631798173</v>
      </c>
      <c r="O66" s="685">
        <v>-0.9806600884453045</v>
      </c>
      <c r="P66" s="685">
        <v>0.37969486207223085</v>
      </c>
      <c r="Q66" s="685">
        <v>-0.64813657195270813</v>
      </c>
      <c r="R66" s="685">
        <v>-7.8449365310847313E-2</v>
      </c>
      <c r="S66" s="685">
        <v>9.1764176972550394E-3</v>
      </c>
      <c r="T66" s="685">
        <v>7.1820992709321227E-2</v>
      </c>
      <c r="U66" s="685">
        <v>-0.63136488716781791</v>
      </c>
      <c r="V66" s="685">
        <v>-0.49980798268943816</v>
      </c>
      <c r="W66" s="685">
        <v>-7.8449365310847313E-2</v>
      </c>
    </row>
    <row r="67" spans="1:23" ht="9.75" customHeight="1">
      <c r="A67" s="684">
        <v>1999</v>
      </c>
      <c r="B67" s="685">
        <v>0.253997239679778</v>
      </c>
      <c r="C67" s="685">
        <v>0.30501039995478246</v>
      </c>
      <c r="D67" s="685">
        <v>-0.87894150471103805</v>
      </c>
      <c r="E67" s="685">
        <v>0.44728847924255616</v>
      </c>
      <c r="F67" s="685">
        <v>-0.87874515491535432</v>
      </c>
      <c r="G67" s="685">
        <v>-0.23869373017984225</v>
      </c>
      <c r="H67" s="685">
        <v>9.0647224518748293E-2</v>
      </c>
      <c r="I67" s="685">
        <v>-0.59254997201165915</v>
      </c>
      <c r="J67" s="685">
        <v>0.25400506010282242</v>
      </c>
      <c r="K67" s="685">
        <v>-1.2539142116587019E-2</v>
      </c>
      <c r="L67" s="685">
        <v>0.14894501429961743</v>
      </c>
      <c r="M67" s="685">
        <v>-0.50733270344657599</v>
      </c>
      <c r="N67" s="685">
        <v>-0.79480161253728743</v>
      </c>
      <c r="O67" s="685">
        <v>-1.0624755043486325</v>
      </c>
      <c r="P67" s="685">
        <v>0.32431534640987575</v>
      </c>
      <c r="Q67" s="685">
        <v>-0.66885818447193435</v>
      </c>
      <c r="R67" s="685">
        <v>-2.891733471803885E-2</v>
      </c>
      <c r="S67" s="685">
        <v>8.2969906245532243E-2</v>
      </c>
      <c r="T67" s="685">
        <v>0.13315492446519436</v>
      </c>
      <c r="U67" s="685">
        <v>-0.62947764171147613</v>
      </c>
      <c r="V67" s="685">
        <v>-0.56969215939348194</v>
      </c>
      <c r="W67" s="685">
        <v>-2.891733471803885E-2</v>
      </c>
    </row>
    <row r="68" spans="1:23" ht="15" customHeight="1">
      <c r="A68" s="684">
        <v>2000</v>
      </c>
      <c r="B68" s="685">
        <v>0.34577383605248252</v>
      </c>
      <c r="C68" s="685">
        <v>0.53283599207746202</v>
      </c>
      <c r="D68" s="685">
        <v>-0.5421836224547173</v>
      </c>
      <c r="E68" s="685">
        <v>0.13483845383170143</v>
      </c>
      <c r="F68" s="685">
        <v>-0.65345151791814549</v>
      </c>
      <c r="G68" s="685">
        <v>0.21847222838077685</v>
      </c>
      <c r="H68" s="685">
        <v>0.19592728528232492</v>
      </c>
      <c r="I68" s="685">
        <v>-0.72507986647044043</v>
      </c>
      <c r="J68" s="685">
        <v>0.29002182228481599</v>
      </c>
      <c r="K68" s="685">
        <v>1.26303311549606E-2</v>
      </c>
      <c r="L68" s="685">
        <v>0.10689501423361419</v>
      </c>
      <c r="M68" s="685">
        <v>-0.32890477057367373</v>
      </c>
      <c r="N68" s="685">
        <v>-0.81441811858937241</v>
      </c>
      <c r="O68" s="685">
        <v>-1.1912528812708512</v>
      </c>
      <c r="P68" s="685">
        <v>0.37601928564686066</v>
      </c>
      <c r="Q68" s="685">
        <v>-0.7282182309569416</v>
      </c>
      <c r="R68" s="685">
        <v>4.2019146941188967E-2</v>
      </c>
      <c r="S68" s="685">
        <v>0.19112964939995478</v>
      </c>
      <c r="T68" s="685">
        <v>0.22900150510593431</v>
      </c>
      <c r="U68" s="685">
        <v>-0.65616325603210246</v>
      </c>
      <c r="V68" s="685">
        <v>-0.68339418752984782</v>
      </c>
      <c r="W68" s="685">
        <v>4.2019146941188967E-2</v>
      </c>
    </row>
    <row r="69" spans="1:23" ht="9.75" customHeight="1">
      <c r="A69" s="684">
        <v>2001</v>
      </c>
      <c r="B69" s="685">
        <v>0.47314432465728312</v>
      </c>
      <c r="C69" s="685">
        <v>0.65685813767827794</v>
      </c>
      <c r="D69" s="685">
        <v>-0.2590646873550605</v>
      </c>
      <c r="E69" s="685">
        <v>-0.24211114094875172</v>
      </c>
      <c r="F69" s="685">
        <v>-0.32758151119604528</v>
      </c>
      <c r="G69" s="685">
        <v>0.40651524536803413</v>
      </c>
      <c r="H69" s="685">
        <v>0.13421001689017262</v>
      </c>
      <c r="I69" s="685">
        <v>-0.91522941750732179</v>
      </c>
      <c r="J69" s="685">
        <v>0.26419309543247227</v>
      </c>
      <c r="K69" s="685">
        <v>6.3429297166873261E-2</v>
      </c>
      <c r="L69" s="685">
        <v>0.21505136082922136</v>
      </c>
      <c r="M69" s="685">
        <v>-0.30532324439134473</v>
      </c>
      <c r="N69" s="685">
        <v>-0.95702105841604013</v>
      </c>
      <c r="O69" s="685">
        <v>-1.3803266158356156</v>
      </c>
      <c r="P69" s="685">
        <v>0.43411000757034029</v>
      </c>
      <c r="Q69" s="685">
        <v>-0.86357069757184235</v>
      </c>
      <c r="R69" s="685">
        <v>7.4462949100096446E-2</v>
      </c>
      <c r="S69" s="685">
        <v>0.26928744761804752</v>
      </c>
      <c r="T69" s="685">
        <v>0.29636416571978103</v>
      </c>
      <c r="U69" s="685">
        <v>-0.7614872862571016</v>
      </c>
      <c r="V69" s="685">
        <v>-0.88169198874241328</v>
      </c>
      <c r="W69" s="685">
        <v>7.4462949100096446E-2</v>
      </c>
    </row>
    <row r="70" spans="1:23" ht="9.75" customHeight="1">
      <c r="A70" s="684">
        <v>2002</v>
      </c>
      <c r="B70" s="685">
        <v>0.52946608262833772</v>
      </c>
      <c r="C70" s="685">
        <v>0.58031156071497403</v>
      </c>
      <c r="D70" s="685">
        <v>-0.12500592661212967</v>
      </c>
      <c r="E70" s="685">
        <v>-0.46461582086595438</v>
      </c>
      <c r="F70" s="685">
        <v>7.3425249737439843E-2</v>
      </c>
      <c r="G70" s="685">
        <v>0.15804138254649089</v>
      </c>
      <c r="H70" s="685">
        <v>0.11491381712842012</v>
      </c>
      <c r="I70" s="685">
        <v>-0.97294634426700599</v>
      </c>
      <c r="J70" s="685">
        <v>0.24124321833280601</v>
      </c>
      <c r="K70" s="685">
        <v>0.10374184801528233</v>
      </c>
      <c r="L70" s="685">
        <v>0.27516160510853732</v>
      </c>
      <c r="M70" s="685">
        <v>-0.24374120557932213</v>
      </c>
      <c r="N70" s="685">
        <v>-0.97794312438573217</v>
      </c>
      <c r="O70" s="685">
        <v>-1.368380996122093</v>
      </c>
      <c r="P70" s="685">
        <v>0.42780398157695049</v>
      </c>
      <c r="Q70" s="685">
        <v>-0.90317076259606599</v>
      </c>
      <c r="R70" s="685">
        <v>7.4957119824162907E-2</v>
      </c>
      <c r="S70" s="685">
        <v>0.2796149540213273</v>
      </c>
      <c r="T70" s="685">
        <v>0.300235924216397</v>
      </c>
      <c r="U70" s="685">
        <v>-0.78276382725399996</v>
      </c>
      <c r="V70" s="685">
        <v>-0.94112106662241235</v>
      </c>
      <c r="W70" s="685">
        <v>7.4957119824162907E-2</v>
      </c>
    </row>
    <row r="71" spans="1:23" ht="9.75" customHeight="1">
      <c r="A71" s="684">
        <v>2003</v>
      </c>
      <c r="B71" s="685">
        <v>0.31416387652533911</v>
      </c>
      <c r="C71" s="685">
        <v>0.32130891431245878</v>
      </c>
      <c r="D71" s="685">
        <v>-0.27564330210816307</v>
      </c>
      <c r="E71" s="685">
        <v>-0.44368145162549211</v>
      </c>
      <c r="F71" s="685">
        <v>0.19464007602555947</v>
      </c>
      <c r="G71" s="685">
        <v>-1.1653064488415601E-2</v>
      </c>
      <c r="H71" s="685">
        <v>1.8165370566094321E-2</v>
      </c>
      <c r="I71" s="685">
        <v>-0.88243558208735229</v>
      </c>
      <c r="J71" s="685">
        <v>0.1355986988918558</v>
      </c>
      <c r="K71" s="685">
        <v>-3.4719962535986301E-3</v>
      </c>
      <c r="L71" s="685">
        <v>0.10732169133451459</v>
      </c>
      <c r="M71" s="685">
        <v>-0.30795329864085907</v>
      </c>
      <c r="N71" s="685">
        <v>-0.82376932605829478</v>
      </c>
      <c r="O71" s="685">
        <v>-1.2122339549000043</v>
      </c>
      <c r="P71" s="685">
        <v>0.28605567345545357</v>
      </c>
      <c r="Q71" s="685">
        <v>-0.88760829207920788</v>
      </c>
      <c r="R71" s="685">
        <v>-3.63638030744814E-2</v>
      </c>
      <c r="S71" s="685">
        <v>0.12423625113897192</v>
      </c>
      <c r="T71" s="685">
        <v>0.14452918377927576</v>
      </c>
      <c r="U71" s="685">
        <v>-0.73260904970167584</v>
      </c>
      <c r="V71" s="685">
        <v>-0.84353134681883357</v>
      </c>
      <c r="W71" s="685">
        <v>-3.63638030744814E-2</v>
      </c>
    </row>
    <row r="72" spans="1:23" ht="9.75" customHeight="1">
      <c r="A72" s="684">
        <v>2004</v>
      </c>
      <c r="B72" s="685">
        <v>0.14704367799359025</v>
      </c>
      <c r="C72" s="685">
        <v>0.17106353124154719</v>
      </c>
      <c r="D72" s="685">
        <v>-0.34210406664727944</v>
      </c>
      <c r="E72" s="685">
        <v>-0.36859260188431842</v>
      </c>
      <c r="F72" s="685">
        <v>1.461532020491896E-2</v>
      </c>
      <c r="G72" s="685">
        <v>-7.1115762309240577E-2</v>
      </c>
      <c r="H72" s="685">
        <v>-3.3637151337989009E-2</v>
      </c>
      <c r="I72" s="685">
        <v>-0.81035959053314111</v>
      </c>
      <c r="J72" s="685">
        <v>3.6118288598681339E-2</v>
      </c>
      <c r="K72" s="685">
        <v>-8.2458580749611557E-2</v>
      </c>
      <c r="L72" s="685">
        <v>3.0873734078185808E-2</v>
      </c>
      <c r="M72" s="685">
        <v>-0.47527433917400075</v>
      </c>
      <c r="N72" s="685">
        <v>-0.71212967668644711</v>
      </c>
      <c r="O72" s="685">
        <v>-1.1625351634938241</v>
      </c>
      <c r="P72" s="685">
        <v>0.16605908256290239</v>
      </c>
      <c r="Q72" s="685">
        <v>-0.8627702811033755</v>
      </c>
      <c r="R72" s="685">
        <v>-0.11312379909965713</v>
      </c>
      <c r="S72" s="685">
        <v>1.6344940212748141E-2</v>
      </c>
      <c r="T72" s="685">
        <v>3.4459050655159133E-2</v>
      </c>
      <c r="U72" s="685">
        <v>-0.68617975050904967</v>
      </c>
      <c r="V72" s="685">
        <v>-0.77017783460284617</v>
      </c>
      <c r="W72" s="685">
        <v>-0.11312379909965713</v>
      </c>
    </row>
    <row r="73" spans="1:23" ht="15" customHeight="1">
      <c r="A73" s="684">
        <v>2005</v>
      </c>
      <c r="B73" s="685">
        <v>8.6389985953659917E-2</v>
      </c>
      <c r="C73" s="685">
        <v>0.12654301379275035</v>
      </c>
      <c r="D73" s="685">
        <v>-0.16562242985159814</v>
      </c>
      <c r="E73" s="685">
        <v>-0.37558249516456227</v>
      </c>
      <c r="F73" s="685">
        <v>-4.2926229296085937E-2</v>
      </c>
      <c r="G73" s="685">
        <v>3.1893959724355263E-2</v>
      </c>
      <c r="H73" s="685">
        <v>-5.9979890559513652E-2</v>
      </c>
      <c r="I73" s="685">
        <v>-0.81422751752846834</v>
      </c>
      <c r="J73" s="685">
        <v>-8.2683677375863976E-2</v>
      </c>
      <c r="K73" s="685">
        <v>-0.13965959163642844</v>
      </c>
      <c r="L73" s="685">
        <v>-8.8817856533996604E-3</v>
      </c>
      <c r="M73" s="685">
        <v>-0.59881439329969055</v>
      </c>
      <c r="N73" s="685">
        <v>-0.65431352711357549</v>
      </c>
      <c r="O73" s="685">
        <v>-1.1487382166623634</v>
      </c>
      <c r="P73" s="685">
        <v>0.12226732527999216</v>
      </c>
      <c r="Q73" s="685">
        <v>-0.9079291164109653</v>
      </c>
      <c r="R73" s="685">
        <v>-0.1470675253994588</v>
      </c>
      <c r="S73" s="685">
        <v>-2.7578588078732251E-2</v>
      </c>
      <c r="T73" s="685">
        <v>-2.062884494916481E-2</v>
      </c>
      <c r="U73" s="685">
        <v>-0.64158430215995543</v>
      </c>
      <c r="V73" s="685">
        <v>-0.75828059602709164</v>
      </c>
      <c r="W73" s="685">
        <v>-0.1470675253994588</v>
      </c>
    </row>
    <row r="74" spans="1:23" ht="9.75" customHeight="1">
      <c r="A74" s="684">
        <v>2006</v>
      </c>
      <c r="B74" s="685">
        <v>-1.6016020202427279E-2</v>
      </c>
      <c r="C74" s="685">
        <v>0.14099379923873559</v>
      </c>
      <c r="D74" s="685">
        <v>-1.9261127211464169E-2</v>
      </c>
      <c r="E74" s="685">
        <v>-0.47071489108275877</v>
      </c>
      <c r="F74" s="685">
        <v>-9.1371625150953508E-3</v>
      </c>
      <c r="G74" s="685">
        <v>0.33424444041270474</v>
      </c>
      <c r="H74" s="685">
        <v>-0.26400349968165848</v>
      </c>
      <c r="I74" s="685">
        <v>-0.84529745719928795</v>
      </c>
      <c r="J74" s="685">
        <v>-0.19156306282898364</v>
      </c>
      <c r="K74" s="685">
        <v>-0.20814611436957953</v>
      </c>
      <c r="L74" s="685">
        <v>-0.11283337104315228</v>
      </c>
      <c r="M74" s="685">
        <v>-0.70493715174290528</v>
      </c>
      <c r="N74" s="685">
        <v>-0.64185907087655625</v>
      </c>
      <c r="O74" s="685">
        <v>-1.1446067385512839</v>
      </c>
      <c r="P74" s="685">
        <v>4.7064461197491032E-2</v>
      </c>
      <c r="Q74" s="685">
        <v>-1.0353287197829433</v>
      </c>
      <c r="R74" s="685">
        <v>-0.20104709482552666</v>
      </c>
      <c r="S74" s="685">
        <v>-8.5313001221038937E-2</v>
      </c>
      <c r="T74" s="685">
        <v>-8.8633524836328637E-2</v>
      </c>
      <c r="U74" s="685">
        <v>-0.64345772969981585</v>
      </c>
      <c r="V74" s="685">
        <v>-0.79741213995153437</v>
      </c>
      <c r="W74" s="685">
        <v>-0.20104709482552666</v>
      </c>
    </row>
    <row r="75" spans="1:23" ht="9.75" customHeight="1">
      <c r="A75" s="684">
        <v>2007</v>
      </c>
      <c r="B75" s="685">
        <v>-5.1135888847556391E-2</v>
      </c>
      <c r="C75" s="685">
        <v>0.15113705202069841</v>
      </c>
      <c r="D75" s="685">
        <v>4.4695650840152458E-2</v>
      </c>
      <c r="E75" s="685">
        <v>-0.54730065665762107</v>
      </c>
      <c r="F75" s="685">
        <v>-9.7928872873702208E-2</v>
      </c>
      <c r="G75" s="685">
        <v>0.56446697859282258</v>
      </c>
      <c r="H75" s="685">
        <v>-0.24344557131307301</v>
      </c>
      <c r="I75" s="685">
        <v>-0.90365624975808212</v>
      </c>
      <c r="J75" s="685">
        <v>-0.21323943619046071</v>
      </c>
      <c r="K75" s="685">
        <v>-0.25083538797108706</v>
      </c>
      <c r="L75" s="685">
        <v>-0.17404810802345475</v>
      </c>
      <c r="M75" s="685">
        <v>-0.73169246295861279</v>
      </c>
      <c r="N75" s="685">
        <v>-0.7296039867986861</v>
      </c>
      <c r="O75" s="685">
        <v>-1.251345821235369</v>
      </c>
      <c r="P75" s="685">
        <v>2.818975446759496E-2</v>
      </c>
      <c r="Q75" s="685">
        <v>-1.0738638024481513</v>
      </c>
      <c r="R75" s="685">
        <v>-0.22277566474298843</v>
      </c>
      <c r="S75" s="685">
        <v>-9.7382739334817323E-2</v>
      </c>
      <c r="T75" s="685">
        <v>-0.10453018562005389</v>
      </c>
      <c r="U75" s="685">
        <v>-0.69073680771115831</v>
      </c>
      <c r="V75" s="685">
        <v>-0.87354972033384548</v>
      </c>
      <c r="W75" s="685">
        <v>-0.22277566474298843</v>
      </c>
    </row>
    <row r="76" spans="1:23" ht="9.75" customHeight="1">
      <c r="A76" s="684">
        <v>2008</v>
      </c>
      <c r="B76" s="685">
        <v>-7.0612951617573028E-2</v>
      </c>
      <c r="C76" s="685">
        <v>5.0814720189781538E-2</v>
      </c>
      <c r="D76" s="685">
        <v>0.13678669921828288</v>
      </c>
      <c r="E76" s="685">
        <v>-0.58111374348965084</v>
      </c>
      <c r="F76" s="685">
        <v>-0.23172285946008572</v>
      </c>
      <c r="G76" s="685">
        <v>0.28975767061951546</v>
      </c>
      <c r="H76" s="685">
        <v>-0.16598035201117059</v>
      </c>
      <c r="I76" s="685">
        <v>-0.96958501641113526</v>
      </c>
      <c r="J76" s="685">
        <v>-0.29878120480676573</v>
      </c>
      <c r="K76" s="685">
        <v>-0.35040882530797707</v>
      </c>
      <c r="L76" s="685">
        <v>-0.31425842435280082</v>
      </c>
      <c r="M76" s="685">
        <v>-0.69813279422562668</v>
      </c>
      <c r="N76" s="685">
        <v>-0.77808102634101473</v>
      </c>
      <c r="O76" s="685">
        <v>-1.3251407748145612</v>
      </c>
      <c r="P76" s="685">
        <v>-5.0983780317268031E-2</v>
      </c>
      <c r="Q76" s="685">
        <v>-1.0447707876971954</v>
      </c>
      <c r="R76" s="685">
        <v>-0.28249350354950387</v>
      </c>
      <c r="S76" s="685">
        <v>-0.16214901852191838</v>
      </c>
      <c r="T76" s="685">
        <v>-0.17720985021116922</v>
      </c>
      <c r="U76" s="685">
        <v>-0.70161721208399996</v>
      </c>
      <c r="V76" s="685">
        <v>-0.91195721859971779</v>
      </c>
      <c r="W76" s="685">
        <v>-0.28249350354950387</v>
      </c>
    </row>
    <row r="77" spans="1:23" ht="9.75" customHeight="1">
      <c r="A77" s="684">
        <v>2009</v>
      </c>
      <c r="B77" s="685">
        <v>-0.14519959018593542</v>
      </c>
      <c r="C77" s="685">
        <v>-9.8395945802763604E-2</v>
      </c>
      <c r="D77" s="685">
        <v>0.11253181894594889</v>
      </c>
      <c r="E77" s="685">
        <v>-0.56316063421687446</v>
      </c>
      <c r="F77" s="685">
        <v>-0.17755746933237168</v>
      </c>
      <c r="G77" s="685">
        <v>-0.14113898751440193</v>
      </c>
      <c r="H77" s="685">
        <v>-0.16690815922831134</v>
      </c>
      <c r="I77" s="685">
        <v>-0.95043686843096908</v>
      </c>
      <c r="J77" s="685">
        <v>-0.3477591140458432</v>
      </c>
      <c r="K77" s="685">
        <v>-0.43219315613479842</v>
      </c>
      <c r="L77" s="685">
        <v>-0.42037353297456159</v>
      </c>
      <c r="M77" s="685">
        <v>-0.76305784078461292</v>
      </c>
      <c r="N77" s="685">
        <v>-0.71965665518490296</v>
      </c>
      <c r="O77" s="685">
        <v>-1.2654383135836855</v>
      </c>
      <c r="P77" s="685">
        <v>-0.147219021980905</v>
      </c>
      <c r="Q77" s="685">
        <v>-0.96653300906099626</v>
      </c>
      <c r="R77" s="685">
        <v>-0.34786874720534361</v>
      </c>
      <c r="S77" s="685">
        <v>-0.25029771549804819</v>
      </c>
      <c r="T77" s="685">
        <v>-0.26863511404998602</v>
      </c>
      <c r="U77" s="685">
        <v>-0.66495570646968516</v>
      </c>
      <c r="V77" s="685">
        <v>-0.86207739831217844</v>
      </c>
      <c r="W77" s="685">
        <v>-0.34786874720534361</v>
      </c>
    </row>
    <row r="78" spans="1:23" ht="15" customHeight="1">
      <c r="A78" s="684">
        <v>2010</v>
      </c>
      <c r="B78" s="685">
        <v>-0.1003529415241084</v>
      </c>
      <c r="C78" s="685">
        <v>1.9118155861877179E-2</v>
      </c>
      <c r="D78" s="685">
        <v>0.14638691045317545</v>
      </c>
      <c r="E78" s="685">
        <v>-0.46412214726313222</v>
      </c>
      <c r="F78" s="685">
        <v>-0.16256578403548894</v>
      </c>
      <c r="G78" s="685">
        <v>0.17347958127079827</v>
      </c>
      <c r="H78" s="685">
        <v>-6.15274374701257E-2</v>
      </c>
      <c r="I78" s="685">
        <v>-0.75965683115279148</v>
      </c>
      <c r="J78" s="685">
        <v>-0.25936311874127488</v>
      </c>
      <c r="K78" s="685">
        <v>-0.33278731189224714</v>
      </c>
      <c r="L78" s="685">
        <v>-0.31785124481974264</v>
      </c>
      <c r="M78" s="685">
        <v>-0.707260962199041</v>
      </c>
      <c r="N78" s="685">
        <v>-0.62444620122062366</v>
      </c>
      <c r="O78" s="685">
        <v>-1.078273015111332</v>
      </c>
      <c r="P78" s="685">
        <v>-5.2298753326236409E-2</v>
      </c>
      <c r="Q78" s="685">
        <v>-0.8257481866301607</v>
      </c>
      <c r="R78" s="685">
        <v>-0.24661617357182344</v>
      </c>
      <c r="S78" s="685">
        <v>-0.155720807624526</v>
      </c>
      <c r="T78" s="685">
        <v>-0.17104768190968841</v>
      </c>
      <c r="U78" s="685">
        <v>-0.55024208931137253</v>
      </c>
      <c r="V78" s="685">
        <v>-0.72859950395091377</v>
      </c>
      <c r="W78" s="685">
        <v>-0.24661617357182344</v>
      </c>
    </row>
    <row r="79" spans="1:23" ht="9.75" customHeight="1">
      <c r="A79" s="684">
        <v>2011</v>
      </c>
      <c r="B79" s="685">
        <v>0.14339085792635714</v>
      </c>
      <c r="C79" s="685">
        <v>0.32800161321543497</v>
      </c>
      <c r="D79" s="685">
        <v>0.85425343075752147</v>
      </c>
      <c r="E79" s="685">
        <v>-0.36836616529402794</v>
      </c>
      <c r="F79" s="685">
        <v>-5.9336534746370809E-2</v>
      </c>
      <c r="G79" s="685">
        <v>0.60163153917304169</v>
      </c>
      <c r="H79" s="685">
        <v>0.20639039614559235</v>
      </c>
      <c r="I79" s="685">
        <v>-0.56002903854273922</v>
      </c>
      <c r="J79" s="685">
        <v>-0.13369801175093926</v>
      </c>
      <c r="K79" s="685">
        <v>-0.12155011463066144</v>
      </c>
      <c r="L79" s="685">
        <v>-0.1691726220931192</v>
      </c>
      <c r="M79" s="685">
        <v>-0.48846756736582819</v>
      </c>
      <c r="N79" s="685">
        <v>-0.4324090231818124</v>
      </c>
      <c r="O79" s="685">
        <v>-0.94341624787826628</v>
      </c>
      <c r="P79" s="685">
        <v>5.1826074408813073E-2</v>
      </c>
      <c r="Q79" s="685">
        <v>-0.69349751356433575</v>
      </c>
      <c r="R79" s="685">
        <v>-1.131980436518212E-2</v>
      </c>
      <c r="S79" s="685">
        <v>9.431954417895233E-2</v>
      </c>
      <c r="T79" s="685">
        <v>5.56431161792732E-2</v>
      </c>
      <c r="U79" s="685">
        <v>-0.28139534475490613</v>
      </c>
      <c r="V79" s="685">
        <v>-0.57471744932262936</v>
      </c>
      <c r="W79" s="685">
        <v>-1.131980436518212E-2</v>
      </c>
    </row>
    <row r="80" spans="1:23" ht="9.75" customHeight="1">
      <c r="A80" s="684">
        <v>2012</v>
      </c>
      <c r="B80" s="685">
        <v>0.43164324275809196</v>
      </c>
      <c r="C80" s="685">
        <v>0.54847234292523528</v>
      </c>
      <c r="D80" s="685">
        <v>1.4668518376075883</v>
      </c>
      <c r="E80" s="685">
        <v>-0.23868524111279005</v>
      </c>
      <c r="F80" s="685">
        <v>0.25359567368542169</v>
      </c>
      <c r="G80" s="685">
        <v>0.83448991322146049</v>
      </c>
      <c r="H80" s="685">
        <v>0.3934739759829744</v>
      </c>
      <c r="I80" s="685">
        <v>-0.44889511336914062</v>
      </c>
      <c r="J80" s="685">
        <v>1.06731257508961E-3</v>
      </c>
      <c r="K80" s="685">
        <v>2.6041510817999242E-2</v>
      </c>
      <c r="L80" s="685">
        <v>-4.8921509908672327E-2</v>
      </c>
      <c r="M80" s="685">
        <v>-0.37965049351563757</v>
      </c>
      <c r="N80" s="685">
        <v>-0.19767406634962301</v>
      </c>
      <c r="O80" s="685">
        <v>-0.8305856293295194</v>
      </c>
      <c r="P80" s="685">
        <v>0.11420105668999</v>
      </c>
      <c r="Q80" s="685">
        <v>-0.56852400348370602</v>
      </c>
      <c r="R80" s="685">
        <v>0.18790660627342379</v>
      </c>
      <c r="S80" s="685">
        <v>0.30057405829625305</v>
      </c>
      <c r="T80" s="685">
        <v>0.24074320742148525</v>
      </c>
      <c r="U80" s="685">
        <v>-2.5914776848434951E-2</v>
      </c>
      <c r="V80" s="685">
        <v>-0.41701679230461203</v>
      </c>
      <c r="W80" s="685">
        <v>0.18790660627342379</v>
      </c>
    </row>
    <row r="81" spans="1:23" ht="9.75" customHeight="1">
      <c r="A81" s="684">
        <v>2013</v>
      </c>
      <c r="B81" s="685">
        <v>0.56370612562111178</v>
      </c>
      <c r="C81" s="685">
        <v>0.6444432195176979</v>
      </c>
      <c r="D81" s="685">
        <v>1.4300074135710132</v>
      </c>
      <c r="E81" s="685">
        <v>-8.1343066217498455E-2</v>
      </c>
      <c r="F81" s="685">
        <v>0.3986362203471272</v>
      </c>
      <c r="G81" s="685">
        <v>0.81547650081391243</v>
      </c>
      <c r="H81" s="685">
        <v>0.43008256612767159</v>
      </c>
      <c r="I81" s="685">
        <v>-0.32408068530250128</v>
      </c>
      <c r="J81" s="685">
        <v>0.10483983795539041</v>
      </c>
      <c r="K81" s="685">
        <v>7.6691058058532727E-2</v>
      </c>
      <c r="L81" s="685">
        <v>5.4283591919714408E-2</v>
      </c>
      <c r="M81" s="685">
        <v>-0.35820739686227188</v>
      </c>
      <c r="N81" s="685">
        <v>-9.6194825863427535E-2</v>
      </c>
      <c r="O81" s="685">
        <v>-0.70897439006377683</v>
      </c>
      <c r="P81" s="685">
        <v>0.2440451590519038</v>
      </c>
      <c r="Q81" s="685">
        <v>-0.47710695430949546</v>
      </c>
      <c r="R81" s="685">
        <v>0.2732716693109043</v>
      </c>
      <c r="S81" s="685">
        <v>0.37912869233603191</v>
      </c>
      <c r="T81" s="685">
        <v>0.32455847490837747</v>
      </c>
      <c r="U81" s="685">
        <v>6.5168473048531864E-2</v>
      </c>
      <c r="V81" s="685">
        <v>-0.29918138027538133</v>
      </c>
      <c r="W81" s="685">
        <v>0.2732716693109043</v>
      </c>
    </row>
    <row r="82" spans="1:23" ht="9.75" customHeight="1">
      <c r="A82" s="684">
        <v>2014</v>
      </c>
      <c r="B82" s="685">
        <v>0.69589285857477146</v>
      </c>
      <c r="C82" s="685">
        <v>0.6845934550706787</v>
      </c>
      <c r="D82" s="685">
        <v>1.392162366861398</v>
      </c>
      <c r="E82" s="685">
        <v>0.17069820915899389</v>
      </c>
      <c r="F82" s="685">
        <v>0.54215701367052649</v>
      </c>
      <c r="G82" s="685">
        <v>0.81939565835223327</v>
      </c>
      <c r="H82" s="685">
        <v>0.6417559546559225</v>
      </c>
      <c r="I82" s="685">
        <v>-3.7161790172270538E-2</v>
      </c>
      <c r="J82" s="685">
        <v>0.30664976016654039</v>
      </c>
      <c r="K82" s="685">
        <v>0.23847735703500517</v>
      </c>
      <c r="L82" s="685">
        <v>0.26681214591408209</v>
      </c>
      <c r="M82" s="685">
        <v>-0.26458358312267066</v>
      </c>
      <c r="N82" s="685">
        <v>6.2618954399321192E-2</v>
      </c>
      <c r="O82" s="685">
        <v>-0.52939961855873818</v>
      </c>
      <c r="P82" s="685">
        <v>0.43279787624193283</v>
      </c>
      <c r="Q82" s="685">
        <v>-0.31630226490891877</v>
      </c>
      <c r="R82" s="685">
        <v>0.41774996599938835</v>
      </c>
      <c r="S82" s="685">
        <v>0.51304447504847583</v>
      </c>
      <c r="T82" s="685">
        <v>0.46689046875720264</v>
      </c>
      <c r="U82" s="685">
        <v>0.21783881373213448</v>
      </c>
      <c r="V82" s="685">
        <v>-0.10108922238653993</v>
      </c>
      <c r="W82" s="685">
        <v>0.41774996599938835</v>
      </c>
    </row>
    <row r="83" spans="1:23" ht="15" customHeight="1">
      <c r="A83" s="684">
        <v>2015</v>
      </c>
      <c r="B83" s="685">
        <v>1.1632982357720811</v>
      </c>
      <c r="C83" s="685">
        <v>0.94588780150643115</v>
      </c>
      <c r="D83" s="685">
        <v>1.4249359880133692</v>
      </c>
      <c r="E83" s="685">
        <v>0.72613655491896789</v>
      </c>
      <c r="F83" s="685">
        <v>1.0686131829482748</v>
      </c>
      <c r="G83" s="685">
        <v>1.1702602408457472</v>
      </c>
      <c r="H83" s="685">
        <v>1.0770460340674934</v>
      </c>
      <c r="I83" s="685">
        <v>0.49617541878882626</v>
      </c>
      <c r="J83" s="685">
        <v>0.87108538237536348</v>
      </c>
      <c r="K83" s="685">
        <v>0.83402551448945372</v>
      </c>
      <c r="L83" s="685">
        <v>0.72993229533841586</v>
      </c>
      <c r="M83" s="685">
        <v>0.24639424898244933</v>
      </c>
      <c r="N83" s="685">
        <v>0.47479158592189746</v>
      </c>
      <c r="O83" s="685">
        <v>1.9910154312624238E-2</v>
      </c>
      <c r="P83" s="685">
        <v>0.75720494012559281</v>
      </c>
      <c r="Q83" s="685">
        <v>0.22869186585139892</v>
      </c>
      <c r="R83" s="685">
        <v>0.86945692776483019</v>
      </c>
      <c r="S83" s="685">
        <v>0.95463506274406518</v>
      </c>
      <c r="T83" s="685">
        <v>0.92971669770248055</v>
      </c>
      <c r="U83" s="685">
        <v>0.62370166666384474</v>
      </c>
      <c r="V83" s="685">
        <v>0.40284622537246478</v>
      </c>
      <c r="W83" s="685">
        <v>0.86945692776483019</v>
      </c>
    </row>
    <row r="84" spans="1:23" ht="9.75" customHeight="1">
      <c r="A84" s="684">
        <v>2016</v>
      </c>
      <c r="B84" s="685">
        <v>1.0893088813239995</v>
      </c>
      <c r="C84" s="685">
        <v>0.93668780856078704</v>
      </c>
      <c r="D84" s="685">
        <v>1.5019141959518618</v>
      </c>
      <c r="E84" s="685">
        <v>0.7440470771226565</v>
      </c>
      <c r="F84" s="685">
        <v>1.2647576306193742</v>
      </c>
      <c r="G84" s="685">
        <v>1.3420652357613656</v>
      </c>
      <c r="H84" s="685">
        <v>0.97147039215782161</v>
      </c>
      <c r="I84" s="685">
        <v>0.35920909232445897</v>
      </c>
      <c r="J84" s="685">
        <v>0.75505267518541153</v>
      </c>
      <c r="K84" s="685">
        <v>0.70979252985343966</v>
      </c>
      <c r="L84" s="685">
        <v>0.67543889888207231</v>
      </c>
      <c r="M84" s="685">
        <v>0.38374872520447117</v>
      </c>
      <c r="N84" s="685">
        <v>0.32564606493806114</v>
      </c>
      <c r="O84" s="685">
        <v>1.5710715734683502E-2</v>
      </c>
      <c r="P84" s="685">
        <v>0.8974655062291087</v>
      </c>
      <c r="Q84" s="685">
        <v>3.1611975022842423E-2</v>
      </c>
      <c r="R84" s="685">
        <v>0.81048408752117074</v>
      </c>
      <c r="S84" s="685">
        <v>0.9020165630520659</v>
      </c>
      <c r="T84" s="685">
        <v>0.87007570734213213</v>
      </c>
      <c r="U84" s="685">
        <v>0.56671461942617718</v>
      </c>
      <c r="V84" s="685">
        <v>0.30630826437958197</v>
      </c>
      <c r="W84" s="685">
        <v>0.81048408752117074</v>
      </c>
    </row>
    <row r="85" spans="1:23" s="219" customFormat="1" ht="9.75" customHeight="1">
      <c r="A85" s="684">
        <v>2017</v>
      </c>
      <c r="B85" s="685">
        <v>0.6587083844673699</v>
      </c>
      <c r="C85" s="685">
        <v>0.59629244146079663</v>
      </c>
      <c r="D85" s="685">
        <v>1.3173476806173257</v>
      </c>
      <c r="E85" s="685">
        <v>0.38586404909434208</v>
      </c>
      <c r="F85" s="685">
        <v>0.70683625601929134</v>
      </c>
      <c r="G85" s="685">
        <v>1.2000513640661663</v>
      </c>
      <c r="H85" s="685">
        <v>0.54151741104795603</v>
      </c>
      <c r="I85" s="685">
        <v>-3.8535095481403242E-2</v>
      </c>
      <c r="J85" s="685">
        <v>0.22791930890349493</v>
      </c>
      <c r="K85" s="685">
        <v>0.13037951856290211</v>
      </c>
      <c r="L85" s="685">
        <v>0.25712982223111236</v>
      </c>
      <c r="M85" s="685">
        <v>-7.0774321269239576E-2</v>
      </c>
      <c r="N85" s="685">
        <v>-4.33716020578368E-2</v>
      </c>
      <c r="O85" s="685">
        <v>-0.49954013211885967</v>
      </c>
      <c r="P85" s="685">
        <v>0.54189079963209674</v>
      </c>
      <c r="Q85" s="685">
        <v>-0.45065169853739173</v>
      </c>
      <c r="R85" s="685">
        <v>0.37442741941065955</v>
      </c>
      <c r="S85" s="685">
        <v>0.46168931536911406</v>
      </c>
      <c r="T85" s="685">
        <v>0.4158454018142046</v>
      </c>
      <c r="U85" s="685">
        <v>0.20448916902688402</v>
      </c>
      <c r="V85" s="685">
        <v>-0.10907989878198746</v>
      </c>
      <c r="W85" s="685">
        <v>0.37442741941065955</v>
      </c>
    </row>
    <row r="86" spans="1:23" s="219" customFormat="1" ht="9.75" customHeight="1">
      <c r="A86" s="684">
        <v>2018</v>
      </c>
      <c r="B86" s="685">
        <v>0.53532786192218018</v>
      </c>
      <c r="C86" s="685">
        <v>0.56298305967504725</v>
      </c>
      <c r="D86" s="685">
        <v>0.97374548677953665</v>
      </c>
      <c r="E86" s="685">
        <v>0.34549065674833074</v>
      </c>
      <c r="F86" s="685">
        <v>0.31122544282703307</v>
      </c>
      <c r="G86" s="685">
        <v>0.84432337953464709</v>
      </c>
      <c r="H86" s="685">
        <v>0.42325400297840055</v>
      </c>
      <c r="I86" s="685">
        <v>-3.1038607682552011E-2</v>
      </c>
      <c r="J86" s="685">
        <v>0.23109716465327254</v>
      </c>
      <c r="K86" s="685">
        <v>0.11885291850782272</v>
      </c>
      <c r="L86" s="685">
        <v>0.2308675519046573</v>
      </c>
      <c r="M86" s="685">
        <v>-0.30851329942466438</v>
      </c>
      <c r="N86" s="685">
        <v>-4.7114500240840108E-2</v>
      </c>
      <c r="O86" s="685">
        <v>-0.6263715613138644</v>
      </c>
      <c r="P86" s="685">
        <v>0.25617889069307948</v>
      </c>
      <c r="Q86" s="685">
        <v>-0.34771034224778119</v>
      </c>
      <c r="R86" s="685">
        <v>0.30097993145311847</v>
      </c>
      <c r="S86" s="685">
        <v>0.37674609845466422</v>
      </c>
      <c r="T86" s="685">
        <v>0.34447329197550153</v>
      </c>
      <c r="U86" s="685">
        <v>0.12214998821294666</v>
      </c>
      <c r="V86" s="685">
        <v>-0.12122974961834417</v>
      </c>
      <c r="W86" s="685">
        <v>0.30097993145311847</v>
      </c>
    </row>
    <row r="87" spans="1:23" s="219" customFormat="1" ht="9.75" customHeight="1">
      <c r="A87" s="684">
        <v>2019</v>
      </c>
      <c r="B87" s="685">
        <v>0.34839155535442562</v>
      </c>
      <c r="C87" s="685">
        <v>0.48911698222968031</v>
      </c>
      <c r="D87" s="685">
        <v>0.77147307600847692</v>
      </c>
      <c r="E87" s="685">
        <v>0.35590409648565635</v>
      </c>
      <c r="F87" s="685">
        <v>1.246317863840506E-2</v>
      </c>
      <c r="G87" s="685">
        <v>0.45395074411100494</v>
      </c>
      <c r="H87" s="685">
        <v>0.35828397182460858</v>
      </c>
      <c r="I87" s="685">
        <v>-9.2523768983672969E-2</v>
      </c>
      <c r="J87" s="685">
        <v>0.19336197472045547</v>
      </c>
      <c r="K87" s="685">
        <v>9.7883134244405853E-2</v>
      </c>
      <c r="L87" s="685">
        <v>0.24788797581523325</v>
      </c>
      <c r="M87" s="685">
        <v>-0.367814516681648</v>
      </c>
      <c r="N87" s="685">
        <v>-0.11444684962311467</v>
      </c>
      <c r="O87" s="685">
        <v>-0.6385789418337583</v>
      </c>
      <c r="P87" s="685">
        <v>0.24111151857052943</v>
      </c>
      <c r="Q87" s="685">
        <v>-0.41510356631387751</v>
      </c>
      <c r="R87" s="685">
        <v>0.22577314174702906</v>
      </c>
      <c r="S87" s="685">
        <v>0.29493817548595413</v>
      </c>
      <c r="T87" s="685">
        <v>0.26901593298410148</v>
      </c>
      <c r="U87" s="685">
        <v>4.7578646520613041E-2</v>
      </c>
      <c r="V87" s="685">
        <v>-0.16157313881397592</v>
      </c>
      <c r="W87" s="685">
        <v>0.22577314174702906</v>
      </c>
    </row>
    <row r="88" spans="1:23" ht="12.65" customHeight="1">
      <c r="A88" s="684">
        <v>2020</v>
      </c>
      <c r="B88" s="685">
        <v>0.15115069385881633</v>
      </c>
      <c r="C88" s="685">
        <v>0.24220789545375682</v>
      </c>
      <c r="D88" s="685">
        <v>0.26334649382211711</v>
      </c>
      <c r="E88" s="685">
        <v>0.38050701158764433</v>
      </c>
      <c r="F88" s="685">
        <v>-0.20935530879908046</v>
      </c>
      <c r="G88" s="685">
        <v>0.30636324595383618</v>
      </c>
      <c r="H88" s="685">
        <v>0.21781296474638537</v>
      </c>
      <c r="I88" s="685">
        <v>3.4122544062521937E-2</v>
      </c>
      <c r="J88" s="685">
        <v>0.13128396645580109</v>
      </c>
      <c r="K88" s="685">
        <v>-1.9732511866263059E-2</v>
      </c>
      <c r="L88" s="685">
        <v>0.16562437184762263</v>
      </c>
      <c r="M88" s="685">
        <v>-0.32962542657110666</v>
      </c>
      <c r="N88" s="685">
        <v>-0.25762254003358076</v>
      </c>
      <c r="O88" s="685">
        <v>-0.62769355436528407</v>
      </c>
      <c r="P88" s="685">
        <v>0.24415195554303554</v>
      </c>
      <c r="Q88" s="685">
        <v>-0.53566868793440658</v>
      </c>
      <c r="R88" s="685">
        <v>8.1725329193327853E-2</v>
      </c>
      <c r="S88" s="685">
        <v>0.13260075995161949</v>
      </c>
      <c r="T88" s="685">
        <v>0.12545289666182013</v>
      </c>
      <c r="U88" s="685">
        <v>-9.8865650323171642E-2</v>
      </c>
      <c r="V88" s="685">
        <v>-0.20449612378374843</v>
      </c>
      <c r="W88" s="685">
        <v>8.1725329193327853E-2</v>
      </c>
    </row>
    <row r="89" spans="1:23" ht="9.75" customHeight="1">
      <c r="A89" s="684">
        <v>2021</v>
      </c>
      <c r="B89" s="685">
        <v>0.10920831269463765</v>
      </c>
      <c r="C89" s="685">
        <v>0.19894216315907301</v>
      </c>
      <c r="D89" s="685">
        <v>0.10881452169336123</v>
      </c>
      <c r="E89" s="685">
        <v>0.31617086525848986</v>
      </c>
      <c r="F89" s="685">
        <v>-0.34804147702397359</v>
      </c>
      <c r="G89" s="685">
        <v>0.18060767644791567</v>
      </c>
      <c r="H89" s="685">
        <v>5.5145624030202442E-2</v>
      </c>
      <c r="I89" s="685">
        <v>9.3882653517710329E-2</v>
      </c>
      <c r="J89" s="685">
        <v>0.20892628194108531</v>
      </c>
      <c r="K89" s="685">
        <v>-6.3084022007542651E-2</v>
      </c>
      <c r="L89" s="685">
        <v>0.15358335528485673</v>
      </c>
      <c r="M89" s="685">
        <v>-0.23025270970602948</v>
      </c>
      <c r="N89" s="685">
        <v>-0.35635765278305387</v>
      </c>
      <c r="O89" s="685">
        <v>-0.58343499869499615</v>
      </c>
      <c r="P89" s="685">
        <v>0.31355294421949531</v>
      </c>
      <c r="Q89" s="685">
        <v>-0.57635668099800264</v>
      </c>
      <c r="R89" s="685">
        <v>4.2337217379413303E-2</v>
      </c>
      <c r="S89" s="685">
        <v>9.2312454081755493E-2</v>
      </c>
      <c r="T89" s="685">
        <v>9.1409044328108729E-2</v>
      </c>
      <c r="U89" s="685">
        <v>-0.160780139323836</v>
      </c>
      <c r="V89" s="685">
        <v>-0.23976952337347338</v>
      </c>
      <c r="W89" s="685">
        <v>4.2337217379413303E-2</v>
      </c>
    </row>
    <row r="90" spans="1:23" ht="9.75" customHeight="1">
      <c r="A90" s="684">
        <v>2022</v>
      </c>
      <c r="B90" s="685">
        <v>1.0998175878496754</v>
      </c>
      <c r="C90" s="685">
        <v>1.3111819157468743</v>
      </c>
      <c r="D90" s="685">
        <v>1.494777676679071</v>
      </c>
      <c r="E90" s="685">
        <v>1.2335123319668413</v>
      </c>
      <c r="F90" s="685">
        <v>0.26478076712708443</v>
      </c>
      <c r="G90" s="685">
        <v>1.1856743472261868</v>
      </c>
      <c r="H90" s="685">
        <v>1.2274061714441145</v>
      </c>
      <c r="I90" s="685">
        <v>1.023546726903779</v>
      </c>
      <c r="J90" s="685">
        <v>1.2427721938221081</v>
      </c>
      <c r="K90" s="685">
        <v>0.85177299896162251</v>
      </c>
      <c r="L90" s="685">
        <v>1.1763249072868378</v>
      </c>
      <c r="M90" s="685">
        <v>0.61505131360802301</v>
      </c>
      <c r="N90" s="685">
        <v>0.74232611978551954</v>
      </c>
      <c r="O90" s="685">
        <v>0.51761657292586694</v>
      </c>
      <c r="P90" s="685">
        <v>1.0142845386841493</v>
      </c>
      <c r="Q90" s="685">
        <v>0.36977134614929891</v>
      </c>
      <c r="R90" s="685">
        <v>1.0622243004183778</v>
      </c>
      <c r="S90" s="685">
        <v>1.1127466538023125</v>
      </c>
      <c r="T90" s="685">
        <v>1.0918286344882264</v>
      </c>
      <c r="U90" s="685">
        <v>0.93937696818981875</v>
      </c>
      <c r="V90" s="685">
        <v>0.77607976593857808</v>
      </c>
      <c r="W90" s="685">
        <v>1.0622243004183778</v>
      </c>
    </row>
    <row r="91" spans="1:23" ht="28" customHeight="1">
      <c r="A91" s="683"/>
      <c r="B91" s="1216" t="s">
        <v>286</v>
      </c>
      <c r="C91" s="1217"/>
      <c r="D91" s="1217"/>
      <c r="E91" s="1217"/>
      <c r="F91" s="1217"/>
      <c r="G91" s="1217"/>
      <c r="H91" s="1217"/>
      <c r="I91" s="1217"/>
      <c r="J91" s="1217"/>
      <c r="K91" s="1216" t="s">
        <v>286</v>
      </c>
      <c r="L91" s="1217"/>
      <c r="M91" s="1217"/>
      <c r="N91" s="1217"/>
      <c r="O91" s="1217"/>
      <c r="P91" s="1217"/>
      <c r="Q91" s="1217"/>
      <c r="R91" s="1217"/>
      <c r="S91" s="1216" t="s">
        <v>286</v>
      </c>
      <c r="T91" s="1217"/>
      <c r="U91" s="1217"/>
      <c r="V91" s="1217"/>
      <c r="W91" s="1217"/>
    </row>
    <row r="92" spans="1:23" ht="9.75" customHeight="1">
      <c r="A92" s="684">
        <v>1991</v>
      </c>
      <c r="B92" s="686">
        <v>91.719511459899863</v>
      </c>
      <c r="C92" s="686">
        <v>90.211866169061054</v>
      </c>
      <c r="D92" s="686">
        <v>98.318340229016812</v>
      </c>
      <c r="E92" s="686">
        <v>103.57723656189393</v>
      </c>
      <c r="F92" s="686">
        <v>102.36272084885157</v>
      </c>
      <c r="G92" s="686">
        <v>93.445327023829648</v>
      </c>
      <c r="H92" s="686">
        <v>94.504052954916276</v>
      </c>
      <c r="I92" s="686">
        <v>118.77141522652965</v>
      </c>
      <c r="J92" s="686">
        <v>94.299823948422869</v>
      </c>
      <c r="K92" s="686">
        <v>98.138161371402916</v>
      </c>
      <c r="L92" s="686">
        <v>94.045870324163545</v>
      </c>
      <c r="M92" s="686">
        <v>108.27790744077491</v>
      </c>
      <c r="N92" s="686">
        <v>115.95582181406037</v>
      </c>
      <c r="O92" s="686">
        <v>127.10018125345624</v>
      </c>
      <c r="P92" s="686">
        <v>92.663568370097039</v>
      </c>
      <c r="Q92" s="686">
        <v>119.73007810098918</v>
      </c>
      <c r="R92" s="686">
        <v>97.902712651337367</v>
      </c>
      <c r="S92" s="686">
        <v>94.523004596572761</v>
      </c>
      <c r="T92" s="686">
        <v>94.320926339953076</v>
      </c>
      <c r="U92" s="686">
        <v>112.55460744089558</v>
      </c>
      <c r="V92" s="686">
        <v>116.51869654782953</v>
      </c>
      <c r="W92" s="686">
        <v>97.902712651337367</v>
      </c>
    </row>
    <row r="93" spans="1:23" ht="15" customHeight="1">
      <c r="A93" s="684">
        <v>1992</v>
      </c>
      <c r="B93" s="686">
        <v>93.075653555231</v>
      </c>
      <c r="C93" s="686">
        <v>91.394490137137609</v>
      </c>
      <c r="D93" s="686">
        <v>98.553995204495649</v>
      </c>
      <c r="E93" s="686">
        <v>102.78511857289278</v>
      </c>
      <c r="F93" s="686">
        <v>102.60271280912089</v>
      </c>
      <c r="G93" s="686">
        <v>94.250577432257344</v>
      </c>
      <c r="H93" s="686">
        <v>95.716630562523733</v>
      </c>
      <c r="I93" s="686">
        <v>116.86121749961077</v>
      </c>
      <c r="J93" s="686">
        <v>95.410204491264011</v>
      </c>
      <c r="K93" s="686">
        <v>98.968054350748631</v>
      </c>
      <c r="L93" s="686">
        <v>95.489030410994715</v>
      </c>
      <c r="M93" s="686">
        <v>108.73975628731171</v>
      </c>
      <c r="N93" s="686">
        <v>114.33626457379161</v>
      </c>
      <c r="O93" s="686">
        <v>125.30014385124095</v>
      </c>
      <c r="P93" s="686">
        <v>93.510942287811147</v>
      </c>
      <c r="Q93" s="686">
        <v>118.12572415224216</v>
      </c>
      <c r="R93" s="686">
        <v>98.54713158446171</v>
      </c>
      <c r="S93" s="686">
        <v>95.560990959670974</v>
      </c>
      <c r="T93" s="686">
        <v>95.401631909926024</v>
      </c>
      <c r="U93" s="686">
        <v>111.41432305967687</v>
      </c>
      <c r="V93" s="686">
        <v>114.99528180424061</v>
      </c>
      <c r="W93" s="686">
        <v>98.54713158446171</v>
      </c>
    </row>
    <row r="94" spans="1:23" ht="9.75" customHeight="1">
      <c r="A94" s="684">
        <v>1993</v>
      </c>
      <c r="B94" s="686">
        <v>93.991608362595343</v>
      </c>
      <c r="C94" s="686">
        <v>92.364684789341979</v>
      </c>
      <c r="D94" s="686">
        <v>98.733798005115972</v>
      </c>
      <c r="E94" s="686">
        <v>102.59752871812115</v>
      </c>
      <c r="F94" s="686">
        <v>102.4852667435641</v>
      </c>
      <c r="G94" s="686">
        <v>94.974085966987772</v>
      </c>
      <c r="H94" s="686">
        <v>96.685590779507194</v>
      </c>
      <c r="I94" s="686">
        <v>115.2874980538689</v>
      </c>
      <c r="J94" s="686">
        <v>96.415400977240509</v>
      </c>
      <c r="K94" s="686">
        <v>99.573040648763254</v>
      </c>
      <c r="L94" s="686">
        <v>96.773120731076119</v>
      </c>
      <c r="M94" s="686">
        <v>109.03089338476856</v>
      </c>
      <c r="N94" s="686">
        <v>113.36026002545907</v>
      </c>
      <c r="O94" s="686">
        <v>124.20485702132864</v>
      </c>
      <c r="P94" s="686">
        <v>94.235178777758208</v>
      </c>
      <c r="Q94" s="686">
        <v>117.12865288156556</v>
      </c>
      <c r="R94" s="686">
        <v>99.093932319118196</v>
      </c>
      <c r="S94" s="686">
        <v>96.374479543381696</v>
      </c>
      <c r="T94" s="686">
        <v>96.248860360329132</v>
      </c>
      <c r="U94" s="686">
        <v>110.73217407474897</v>
      </c>
      <c r="V94" s="686">
        <v>114.07312231424554</v>
      </c>
      <c r="W94" s="686">
        <v>99.093932319118196</v>
      </c>
    </row>
    <row r="95" spans="1:23" ht="9.75" customHeight="1">
      <c r="A95" s="684">
        <v>1994</v>
      </c>
      <c r="B95" s="686">
        <v>94.417209793065112</v>
      </c>
      <c r="C95" s="686">
        <v>92.890745367490894</v>
      </c>
      <c r="D95" s="686">
        <v>98.574939770067587</v>
      </c>
      <c r="E95" s="686">
        <v>102.39294409652381</v>
      </c>
      <c r="F95" s="686">
        <v>101.97993367222197</v>
      </c>
      <c r="G95" s="686">
        <v>95.225564756915105</v>
      </c>
      <c r="H95" s="686">
        <v>97.072532652652072</v>
      </c>
      <c r="I95" s="686">
        <v>114.19181068036742</v>
      </c>
      <c r="J95" s="686">
        <v>97.201367735523732</v>
      </c>
      <c r="K95" s="686">
        <v>99.868216232860121</v>
      </c>
      <c r="L95" s="686">
        <v>97.635579447709972</v>
      </c>
      <c r="M95" s="686">
        <v>108.95309558648657</v>
      </c>
      <c r="N95" s="686">
        <v>112.5655057427858</v>
      </c>
      <c r="O95" s="686">
        <v>123.27917450900667</v>
      </c>
      <c r="P95" s="686">
        <v>94.660377272268704</v>
      </c>
      <c r="Q95" s="686">
        <v>116.38627984824403</v>
      </c>
      <c r="R95" s="686">
        <v>99.340008135727203</v>
      </c>
      <c r="S95" s="686">
        <v>96.798013399974735</v>
      </c>
      <c r="T95" s="686">
        <v>96.703403010332153</v>
      </c>
      <c r="U95" s="686">
        <v>110.12548151143176</v>
      </c>
      <c r="V95" s="686">
        <v>113.34173026643704</v>
      </c>
      <c r="W95" s="686">
        <v>99.340008135727203</v>
      </c>
    </row>
    <row r="96" spans="1:23" ht="9.75" customHeight="1">
      <c r="A96" s="684">
        <v>1995</v>
      </c>
      <c r="B96" s="686">
        <v>94.674393188969461</v>
      </c>
      <c r="C96" s="686">
        <v>93.338082877509464</v>
      </c>
      <c r="D96" s="686">
        <v>98.261772734295874</v>
      </c>
      <c r="E96" s="686">
        <v>102.39731417942184</v>
      </c>
      <c r="F96" s="686">
        <v>101.66044437511343</v>
      </c>
      <c r="G96" s="686">
        <v>95.149005689820285</v>
      </c>
      <c r="H96" s="686">
        <v>97.338415623069494</v>
      </c>
      <c r="I96" s="686">
        <v>113.47731589599876</v>
      </c>
      <c r="J96" s="686">
        <v>97.942302767832444</v>
      </c>
      <c r="K96" s="686">
        <v>100.15847964097401</v>
      </c>
      <c r="L96" s="686">
        <v>98.268188055482469</v>
      </c>
      <c r="M96" s="686">
        <v>108.86360796359224</v>
      </c>
      <c r="N96" s="686">
        <v>111.95458153841845</v>
      </c>
      <c r="O96" s="686">
        <v>122.32550728428228</v>
      </c>
      <c r="P96" s="686">
        <v>95.120798062703415</v>
      </c>
      <c r="Q96" s="686">
        <v>115.62158432378797</v>
      </c>
      <c r="R96" s="686">
        <v>99.536155330617021</v>
      </c>
      <c r="S96" s="686">
        <v>97.13701434746595</v>
      </c>
      <c r="T96" s="686">
        <v>97.077127887890157</v>
      </c>
      <c r="U96" s="686">
        <v>109.59521755355175</v>
      </c>
      <c r="V96" s="686">
        <v>112.75101566294396</v>
      </c>
      <c r="W96" s="686">
        <v>99.536155330617021</v>
      </c>
    </row>
    <row r="97" spans="1:23" ht="9.75" customHeight="1">
      <c r="A97" s="684">
        <v>1996</v>
      </c>
      <c r="B97" s="686">
        <v>95.017072861961026</v>
      </c>
      <c r="C97" s="686">
        <v>93.755751401150775</v>
      </c>
      <c r="D97" s="686">
        <v>97.808803584610899</v>
      </c>
      <c r="E97" s="686">
        <v>102.66053074656797</v>
      </c>
      <c r="F97" s="686">
        <v>101.42165237464545</v>
      </c>
      <c r="G97" s="686">
        <v>94.993634161455688</v>
      </c>
      <c r="H97" s="686">
        <v>97.640304937384172</v>
      </c>
      <c r="I97" s="686">
        <v>112.92299548497587</v>
      </c>
      <c r="J97" s="686">
        <v>98.479065198753432</v>
      </c>
      <c r="K97" s="686">
        <v>100.44482232146845</v>
      </c>
      <c r="L97" s="686">
        <v>98.86354646218571</v>
      </c>
      <c r="M97" s="686">
        <v>108.7818799656561</v>
      </c>
      <c r="N97" s="686">
        <v>111.36820240866051</v>
      </c>
      <c r="O97" s="686">
        <v>121.4445021198308</v>
      </c>
      <c r="P97" s="686">
        <v>95.651979812914064</v>
      </c>
      <c r="Q97" s="686">
        <v>114.91026866943626</v>
      </c>
      <c r="R97" s="686">
        <v>99.730425841012647</v>
      </c>
      <c r="S97" s="686">
        <v>97.455354330691577</v>
      </c>
      <c r="T97" s="686">
        <v>97.436535333914335</v>
      </c>
      <c r="U97" s="686">
        <v>109.11396786359114</v>
      </c>
      <c r="V97" s="686">
        <v>112.26189125554679</v>
      </c>
      <c r="W97" s="686">
        <v>99.730425841012647</v>
      </c>
    </row>
    <row r="98" spans="1:23" ht="15" customHeight="1">
      <c r="A98" s="684">
        <v>1997</v>
      </c>
      <c r="B98" s="686">
        <v>95.249029670041978</v>
      </c>
      <c r="C98" s="686">
        <v>93.982780239358547</v>
      </c>
      <c r="D98" s="686">
        <v>96.883580261749842</v>
      </c>
      <c r="E98" s="686">
        <v>103.19133396375825</v>
      </c>
      <c r="F98" s="686">
        <v>100.91331940379997</v>
      </c>
      <c r="G98" s="686">
        <v>94.686102191425832</v>
      </c>
      <c r="H98" s="686">
        <v>97.741967031946061</v>
      </c>
      <c r="I98" s="686">
        <v>112.36045461622295</v>
      </c>
      <c r="J98" s="686">
        <v>98.800013051202228</v>
      </c>
      <c r="K98" s="686">
        <v>100.59180454136303</v>
      </c>
      <c r="L98" s="686">
        <v>99.346881461279253</v>
      </c>
      <c r="M98" s="686">
        <v>108.52107594758121</v>
      </c>
      <c r="N98" s="686">
        <v>110.71499384653259</v>
      </c>
      <c r="O98" s="686">
        <v>120.52734445610351</v>
      </c>
      <c r="P98" s="686">
        <v>96.14389678812735</v>
      </c>
      <c r="Q98" s="686">
        <v>114.22585092365662</v>
      </c>
      <c r="R98" s="686">
        <v>99.783670795605147</v>
      </c>
      <c r="S98" s="686">
        <v>97.601955472613412</v>
      </c>
      <c r="T98" s="686">
        <v>97.640204529948193</v>
      </c>
      <c r="U98" s="686">
        <v>108.55187734928845</v>
      </c>
      <c r="V98" s="686">
        <v>111.80091508458652</v>
      </c>
      <c r="W98" s="686">
        <v>99.783670795605147</v>
      </c>
    </row>
    <row r="99" spans="1:23" ht="9.75" customHeight="1">
      <c r="A99" s="684">
        <v>1998</v>
      </c>
      <c r="B99" s="686">
        <v>95.362391880594899</v>
      </c>
      <c r="C99" s="686">
        <v>94.090420387136405</v>
      </c>
      <c r="D99" s="686">
        <v>95.743675141776393</v>
      </c>
      <c r="E99" s="686">
        <v>103.81706509278941</v>
      </c>
      <c r="F99" s="686">
        <v>100.11099628162457</v>
      </c>
      <c r="G99" s="686">
        <v>94.240042814489328</v>
      </c>
      <c r="H99" s="686">
        <v>97.730100749303588</v>
      </c>
      <c r="I99" s="686">
        <v>111.69883232134517</v>
      </c>
      <c r="J99" s="686">
        <v>99.034655385417366</v>
      </c>
      <c r="K99" s="686">
        <v>100.58742752216718</v>
      </c>
      <c r="L99" s="686">
        <v>99.637839756182302</v>
      </c>
      <c r="M99" s="686">
        <v>107.93860020396728</v>
      </c>
      <c r="N99" s="686">
        <v>109.91709464939485</v>
      </c>
      <c r="O99" s="686">
        <v>119.3453808933595</v>
      </c>
      <c r="P99" s="686">
        <v>96.508950224427892</v>
      </c>
      <c r="Q99" s="686">
        <v>113.48551140919622</v>
      </c>
      <c r="R99" s="686">
        <v>99.705391139182126</v>
      </c>
      <c r="S99" s="686">
        <v>97.61091183572826</v>
      </c>
      <c r="T99" s="686">
        <v>97.71033069412502</v>
      </c>
      <c r="U99" s="686">
        <v>107.86651891134356</v>
      </c>
      <c r="V99" s="686">
        <v>111.24212518627392</v>
      </c>
      <c r="W99" s="686">
        <v>99.705391139182126</v>
      </c>
    </row>
    <row r="100" spans="1:23" ht="9.75" customHeight="1">
      <c r="A100" s="684">
        <v>1999</v>
      </c>
      <c r="B100" s="686">
        <v>95.604609723664211</v>
      </c>
      <c r="C100" s="686">
        <v>94.377405954678352</v>
      </c>
      <c r="D100" s="686">
        <v>94.902144242819617</v>
      </c>
      <c r="E100" s="686">
        <v>104.28142686443719</v>
      </c>
      <c r="F100" s="686">
        <v>99.231275752262306</v>
      </c>
      <c r="G100" s="686">
        <v>94.015097740972337</v>
      </c>
      <c r="H100" s="686">
        <v>97.818690373152208</v>
      </c>
      <c r="I100" s="686">
        <v>111.03696092168768</v>
      </c>
      <c r="J100" s="686">
        <v>99.286208421351716</v>
      </c>
      <c r="K100" s="686">
        <v>100.57481472167876</v>
      </c>
      <c r="L100" s="686">
        <v>99.786245350854983</v>
      </c>
      <c r="M100" s="686">
        <v>107.39099238549011</v>
      </c>
      <c r="N100" s="686">
        <v>109.04347180866733</v>
      </c>
      <c r="O100" s="686">
        <v>118.07736545579598</v>
      </c>
      <c r="P100" s="686">
        <v>96.821943560664778</v>
      </c>
      <c r="Q100" s="686">
        <v>112.72645427794598</v>
      </c>
      <c r="R100" s="686">
        <v>99.676558997494482</v>
      </c>
      <c r="S100" s="686">
        <v>97.691899517763773</v>
      </c>
      <c r="T100" s="686">
        <v>97.84043681115547</v>
      </c>
      <c r="U100" s="686">
        <v>107.18752329190417</v>
      </c>
      <c r="V100" s="686">
        <v>110.60838752114503</v>
      </c>
      <c r="W100" s="686">
        <v>99.676558997494482</v>
      </c>
    </row>
    <row r="101" spans="1:23" ht="9.75" customHeight="1">
      <c r="A101" s="684">
        <v>2000</v>
      </c>
      <c r="B101" s="686">
        <v>95.935185450148737</v>
      </c>
      <c r="C101" s="686">
        <v>94.880282741993938</v>
      </c>
      <c r="D101" s="686">
        <v>94.387600359376705</v>
      </c>
      <c r="E101" s="686">
        <v>104.42203832805484</v>
      </c>
      <c r="F101" s="686">
        <v>98.582847474609594</v>
      </c>
      <c r="G101" s="686">
        <v>94.220494620021412</v>
      </c>
      <c r="H101" s="686">
        <v>98.010343877699043</v>
      </c>
      <c r="I101" s="686">
        <v>110.23185427370387</v>
      </c>
      <c r="J101" s="686">
        <v>99.574160092292814</v>
      </c>
      <c r="K101" s="686">
        <v>100.5875176538366</v>
      </c>
      <c r="L101" s="686">
        <v>99.892911872025962</v>
      </c>
      <c r="M101" s="686">
        <v>107.03777828836782</v>
      </c>
      <c r="N101" s="686">
        <v>108.15540201711866</v>
      </c>
      <c r="O101" s="686">
        <v>116.6707654376751</v>
      </c>
      <c r="P101" s="686">
        <v>97.186012741190993</v>
      </c>
      <c r="Q101" s="686">
        <v>111.90555968678264</v>
      </c>
      <c r="R101" s="686">
        <v>99.718442237285558</v>
      </c>
      <c r="S101" s="686">
        <v>97.878617702804235</v>
      </c>
      <c r="T101" s="686">
        <v>98.064492884055241</v>
      </c>
      <c r="U101" s="686">
        <v>106.48419814901185</v>
      </c>
      <c r="V101" s="686">
        <v>109.85249622990504</v>
      </c>
      <c r="W101" s="686">
        <v>99.718442237285558</v>
      </c>
    </row>
    <row r="102" spans="1:23" ht="9.75" customHeight="1">
      <c r="A102" s="684">
        <v>2001</v>
      </c>
      <c r="B102" s="686">
        <v>96.389097335455546</v>
      </c>
      <c r="C102" s="686">
        <v>95.503511600236877</v>
      </c>
      <c r="D102" s="686">
        <v>94.14307541760374</v>
      </c>
      <c r="E102" s="686">
        <v>104.16922093965684</v>
      </c>
      <c r="F102" s="686">
        <v>98.259908293072186</v>
      </c>
      <c r="G102" s="686">
        <v>94.603515294912967</v>
      </c>
      <c r="H102" s="686">
        <v>98.14188357677142</v>
      </c>
      <c r="I102" s="686">
        <v>109.22297991592714</v>
      </c>
      <c r="J102" s="686">
        <v>99.83722814809154</v>
      </c>
      <c r="K102" s="686">
        <v>100.65131960932203</v>
      </c>
      <c r="L102" s="686">
        <v>100.10773293837869</v>
      </c>
      <c r="M102" s="686">
        <v>106.71096707097335</v>
      </c>
      <c r="N102" s="686">
        <v>107.12033204400031</v>
      </c>
      <c r="O102" s="686">
        <v>115.06032780943973</v>
      </c>
      <c r="P102" s="686">
        <v>97.607906948459089</v>
      </c>
      <c r="Q102" s="686">
        <v>110.93917606437381</v>
      </c>
      <c r="R102" s="686">
        <v>99.792695530172125</v>
      </c>
      <c r="S102" s="686">
        <v>98.142192534179941</v>
      </c>
      <c r="T102" s="686">
        <v>98.355120900258399</v>
      </c>
      <c r="U102" s="686">
        <v>105.6733345182343</v>
      </c>
      <c r="V102" s="686">
        <v>108.8839355712124</v>
      </c>
      <c r="W102" s="686">
        <v>99.792695530172125</v>
      </c>
    </row>
    <row r="103" spans="1:23" ht="15" customHeight="1">
      <c r="A103" s="684">
        <v>2002</v>
      </c>
      <c r="B103" s="686">
        <v>96.899444913198408</v>
      </c>
      <c r="C103" s="686">
        <v>96.057729518941827</v>
      </c>
      <c r="D103" s="686">
        <v>94.025390993836808</v>
      </c>
      <c r="E103" s="686">
        <v>103.68523425869839</v>
      </c>
      <c r="F103" s="686">
        <v>98.332055876128152</v>
      </c>
      <c r="G103" s="686">
        <v>94.753027998422624</v>
      </c>
      <c r="H103" s="686">
        <v>98.254662161391224</v>
      </c>
      <c r="I103" s="686">
        <v>108.16029892573563</v>
      </c>
      <c r="J103" s="686">
        <v>100.07807869037026</v>
      </c>
      <c r="K103" s="686">
        <v>100.75573714833651</v>
      </c>
      <c r="L103" s="686">
        <v>100.3831909831697</v>
      </c>
      <c r="M103" s="686">
        <v>106.45086847334922</v>
      </c>
      <c r="N103" s="686">
        <v>106.07275612195683</v>
      </c>
      <c r="O103" s="686">
        <v>113.48586414961957</v>
      </c>
      <c r="P103" s="686">
        <v>98.025477460718534</v>
      </c>
      <c r="Q103" s="686">
        <v>109.93720586189542</v>
      </c>
      <c r="R103" s="686">
        <v>99.867497260536439</v>
      </c>
      <c r="S103" s="686">
        <v>98.416612780709912</v>
      </c>
      <c r="T103" s="686">
        <v>98.650418306507447</v>
      </c>
      <c r="U103" s="686">
        <v>104.84616188057245</v>
      </c>
      <c r="V103" s="686">
        <v>107.85920591538415</v>
      </c>
      <c r="W103" s="686">
        <v>99.867497260536439</v>
      </c>
    </row>
    <row r="104" spans="1:23" ht="9.75" customHeight="1">
      <c r="A104" s="684">
        <v>2003</v>
      </c>
      <c r="B104" s="686">
        <v>97.203867965669247</v>
      </c>
      <c r="C104" s="686">
        <v>96.36637156677233</v>
      </c>
      <c r="D104" s="686">
        <v>93.766216301281275</v>
      </c>
      <c r="E104" s="686">
        <v>103.22520210621811</v>
      </c>
      <c r="F104" s="686">
        <v>98.523449464442947</v>
      </c>
      <c r="G104" s="686">
        <v>94.741986366965236</v>
      </c>
      <c r="H104" s="686">
        <v>98.272510484871304</v>
      </c>
      <c r="I104" s="686">
        <v>107.20585396232291</v>
      </c>
      <c r="J104" s="686">
        <v>100.21378326295037</v>
      </c>
      <c r="K104" s="686">
        <v>100.75223891291743</v>
      </c>
      <c r="L104" s="686">
        <v>100.4909239215484</v>
      </c>
      <c r="M104" s="686">
        <v>106.12304951245369</v>
      </c>
      <c r="N104" s="686">
        <v>105.19896129371953</v>
      </c>
      <c r="O104" s="686">
        <v>112.11014997038619</v>
      </c>
      <c r="P104" s="686">
        <v>98.305884900426705</v>
      </c>
      <c r="Q104" s="686">
        <v>108.96139410658505</v>
      </c>
      <c r="R104" s="686">
        <v>99.831181640497206</v>
      </c>
      <c r="S104" s="686">
        <v>98.538881890926632</v>
      </c>
      <c r="T104" s="686">
        <v>98.792996950880678</v>
      </c>
      <c r="U104" s="686">
        <v>104.07804941037051</v>
      </c>
      <c r="V104" s="686">
        <v>106.94937970305801</v>
      </c>
      <c r="W104" s="686">
        <v>99.831181640497206</v>
      </c>
    </row>
    <row r="105" spans="1:23" ht="9.75" customHeight="1">
      <c r="A105" s="684">
        <v>2004</v>
      </c>
      <c r="B105" s="686">
        <v>97.346800108278003</v>
      </c>
      <c r="C105" s="686">
        <v>96.531219284903798</v>
      </c>
      <c r="D105" s="686">
        <v>93.445438262173312</v>
      </c>
      <c r="E105" s="686">
        <v>102.84472164797445</v>
      </c>
      <c r="F105" s="686">
        <v>98.537848982059103</v>
      </c>
      <c r="G105" s="686">
        <v>94.674609881133463</v>
      </c>
      <c r="H105" s="686">
        <v>98.239454411795862</v>
      </c>
      <c r="I105" s="686">
        <v>106.33710104312627</v>
      </c>
      <c r="J105" s="686">
        <v>100.24997876640494</v>
      </c>
      <c r="K105" s="686">
        <v>100.66916004663638</v>
      </c>
      <c r="L105" s="686">
        <v>100.52194922217265</v>
      </c>
      <c r="M105" s="686">
        <v>105.61867389017208</v>
      </c>
      <c r="N105" s="686">
        <v>104.44980827078106</v>
      </c>
      <c r="O105" s="686">
        <v>110.8068300551348</v>
      </c>
      <c r="P105" s="686">
        <v>98.469130750997707</v>
      </c>
      <c r="Q105" s="686">
        <v>108.0213075803575</v>
      </c>
      <c r="R105" s="686">
        <v>99.71824881513939</v>
      </c>
      <c r="S105" s="686">
        <v>98.554988012258008</v>
      </c>
      <c r="T105" s="686">
        <v>98.827040079743739</v>
      </c>
      <c r="U105" s="686">
        <v>103.36388691059175</v>
      </c>
      <c r="V105" s="686">
        <v>106.12567928633983</v>
      </c>
      <c r="W105" s="686">
        <v>99.71824881513939</v>
      </c>
    </row>
    <row r="106" spans="1:23" ht="9.75" customHeight="1">
      <c r="A106" s="684">
        <v>2005</v>
      </c>
      <c r="B106" s="686">
        <v>97.430897995217876</v>
      </c>
      <c r="C106" s="686">
        <v>96.653372799037811</v>
      </c>
      <c r="D106" s="686">
        <v>93.290671656738027</v>
      </c>
      <c r="E106" s="686">
        <v>102.45845487626393</v>
      </c>
      <c r="F106" s="686">
        <v>98.495550399061628</v>
      </c>
      <c r="G106" s="686">
        <v>94.704805363078137</v>
      </c>
      <c r="H106" s="686">
        <v>98.180530494553409</v>
      </c>
      <c r="I106" s="686">
        <v>105.47127510509108</v>
      </c>
      <c r="J106" s="686">
        <v>100.16708839739235</v>
      </c>
      <c r="K106" s="686">
        <v>100.52856590881143</v>
      </c>
      <c r="L106" s="686">
        <v>100.51302107810811</v>
      </c>
      <c r="M106" s="686">
        <v>104.98621406890547</v>
      </c>
      <c r="N106" s="686">
        <v>103.76637904622115</v>
      </c>
      <c r="O106" s="686">
        <v>109.53394965161934</v>
      </c>
      <c r="P106" s="686">
        <v>98.5895263233934</v>
      </c>
      <c r="Q106" s="686">
        <v>107.04055067690759</v>
      </c>
      <c r="R106" s="686">
        <v>99.571595654235296</v>
      </c>
      <c r="S106" s="686">
        <v>98.527807938083072</v>
      </c>
      <c r="T106" s="686">
        <v>98.80665320287784</v>
      </c>
      <c r="U106" s="686">
        <v>102.70072043807102</v>
      </c>
      <c r="V106" s="686">
        <v>105.32094885290957</v>
      </c>
      <c r="W106" s="686">
        <v>99.571595654235296</v>
      </c>
    </row>
    <row r="107" spans="1:23" ht="9.75" customHeight="1">
      <c r="A107" s="684">
        <v>2006</v>
      </c>
      <c r="B107" s="686">
        <v>97.415293442911562</v>
      </c>
      <c r="C107" s="686">
        <v>96.78964806143955</v>
      </c>
      <c r="D107" s="686">
        <v>93.2727028217938</v>
      </c>
      <c r="E107" s="686">
        <v>101.97616767198805</v>
      </c>
      <c r="F107" s="686">
        <v>98.486550700551533</v>
      </c>
      <c r="G107" s="686">
        <v>95.021350909807893</v>
      </c>
      <c r="H107" s="686">
        <v>97.921330458041766</v>
      </c>
      <c r="I107" s="686">
        <v>104.57972909855208</v>
      </c>
      <c r="J107" s="686">
        <v>99.975205254911685</v>
      </c>
      <c r="K107" s="686">
        <v>100.31931960504077</v>
      </c>
      <c r="L107" s="686">
        <v>100.39960884808838</v>
      </c>
      <c r="M107" s="686">
        <v>104.24612724172542</v>
      </c>
      <c r="N107" s="686">
        <v>103.10034512979283</v>
      </c>
      <c r="O107" s="686">
        <v>108.28021668290553</v>
      </c>
      <c r="P107" s="686">
        <v>98.635926952754673</v>
      </c>
      <c r="Q107" s="686">
        <v>105.93232911393575</v>
      </c>
      <c r="R107" s="686">
        <v>99.371409853901028</v>
      </c>
      <c r="S107" s="686">
        <v>98.44375090809379</v>
      </c>
      <c r="T107" s="686">
        <v>98.719077383371314</v>
      </c>
      <c r="U107" s="686">
        <v>102.03988471395485</v>
      </c>
      <c r="V107" s="686">
        <v>104.48110682084432</v>
      </c>
      <c r="W107" s="686">
        <v>99.371409853901028</v>
      </c>
    </row>
    <row r="108" spans="1:23" ht="15" customHeight="1">
      <c r="A108" s="684">
        <v>2007</v>
      </c>
      <c r="B108" s="686">
        <v>97.365479266736074</v>
      </c>
      <c r="C108" s="686">
        <v>96.935933082180824</v>
      </c>
      <c r="D108" s="686">
        <v>93.314391663376199</v>
      </c>
      <c r="E108" s="686">
        <v>101.41805143668499</v>
      </c>
      <c r="F108" s="686">
        <v>98.390103931518297</v>
      </c>
      <c r="G108" s="686">
        <v>95.55771505830657</v>
      </c>
      <c r="H108" s="686">
        <v>97.682945315670821</v>
      </c>
      <c r="I108" s="686">
        <v>103.63468784057294</v>
      </c>
      <c r="J108" s="686">
        <v>99.762018690895857</v>
      </c>
      <c r="K108" s="686">
        <v>100.06768325049951</v>
      </c>
      <c r="L108" s="686">
        <v>100.22486522842533</v>
      </c>
      <c r="M108" s="686">
        <v>103.48336618577147</v>
      </c>
      <c r="N108" s="686">
        <v>102.34812090132266</v>
      </c>
      <c r="O108" s="686">
        <v>106.92525671621939</v>
      </c>
      <c r="P108" s="686">
        <v>98.66373217837949</v>
      </c>
      <c r="Q108" s="686">
        <v>104.79476017649095</v>
      </c>
      <c r="R108" s="686">
        <v>99.150034535034521</v>
      </c>
      <c r="S108" s="686">
        <v>98.347883686755537</v>
      </c>
      <c r="T108" s="686">
        <v>98.615886148540071</v>
      </c>
      <c r="U108" s="686">
        <v>101.33505767168954</v>
      </c>
      <c r="V108" s="686">
        <v>103.56841240440913</v>
      </c>
      <c r="W108" s="686">
        <v>99.150034535034521</v>
      </c>
    </row>
    <row r="109" spans="1:23" ht="9.75" customHeight="1">
      <c r="A109" s="684">
        <v>2008</v>
      </c>
      <c r="B109" s="686">
        <v>97.296726627969235</v>
      </c>
      <c r="C109" s="686">
        <v>96.985190805339883</v>
      </c>
      <c r="D109" s="686">
        <v>93.442033339628153</v>
      </c>
      <c r="E109" s="686">
        <v>100.82869720140701</v>
      </c>
      <c r="F109" s="686">
        <v>98.162111569262436</v>
      </c>
      <c r="G109" s="686">
        <v>95.834600867556759</v>
      </c>
      <c r="H109" s="686">
        <v>97.520810819180994</v>
      </c>
      <c r="I109" s="686">
        <v>102.6298614354663</v>
      </c>
      <c r="J109" s="686">
        <v>99.463948529511654</v>
      </c>
      <c r="K109" s="686">
        <v>99.71703725710853</v>
      </c>
      <c r="L109" s="686">
        <v>99.909900146148757</v>
      </c>
      <c r="M109" s="686">
        <v>102.76091486986</v>
      </c>
      <c r="N109" s="686">
        <v>101.55176959177291</v>
      </c>
      <c r="O109" s="686">
        <v>105.50834654089762</v>
      </c>
      <c r="P109" s="686">
        <v>98.613429677912848</v>
      </c>
      <c r="Q109" s="686">
        <v>103.69989513512964</v>
      </c>
      <c r="R109" s="686">
        <v>98.869942128705958</v>
      </c>
      <c r="S109" s="686">
        <v>98.188413558620383</v>
      </c>
      <c r="T109" s="686">
        <v>98.441129084411827</v>
      </c>
      <c r="U109" s="686">
        <v>100.62407346518971</v>
      </c>
      <c r="V109" s="686">
        <v>102.623912791298</v>
      </c>
      <c r="W109" s="686">
        <v>98.869942128705958</v>
      </c>
    </row>
    <row r="110" spans="1:23" ht="9.75" customHeight="1">
      <c r="A110" s="684">
        <v>2009</v>
      </c>
      <c r="B110" s="686">
        <v>97.155452179641088</v>
      </c>
      <c r="C110" s="686">
        <v>96.889761309558352</v>
      </c>
      <c r="D110" s="686">
        <v>93.547185359405319</v>
      </c>
      <c r="E110" s="686">
        <v>100.26086967077495</v>
      </c>
      <c r="F110" s="686">
        <v>97.987817408116825</v>
      </c>
      <c r="G110" s="686">
        <v>95.699340882203813</v>
      </c>
      <c r="H110" s="686">
        <v>97.358040628978173</v>
      </c>
      <c r="I110" s="686">
        <v>101.654429394364</v>
      </c>
      <c r="J110" s="686">
        <v>99.118053583310413</v>
      </c>
      <c r="K110" s="686">
        <v>99.286067046582914</v>
      </c>
      <c r="L110" s="686">
        <v>99.489905369113032</v>
      </c>
      <c r="M110" s="686">
        <v>101.97678965168353</v>
      </c>
      <c r="N110" s="686">
        <v>100.82094552344768</v>
      </c>
      <c r="O110" s="686">
        <v>104.17320349974047</v>
      </c>
      <c r="P110" s="686">
        <v>98.468251951199193</v>
      </c>
      <c r="Q110" s="686">
        <v>102.69760141828698</v>
      </c>
      <c r="R110" s="686">
        <v>98.526004499660189</v>
      </c>
      <c r="S110" s="686">
        <v>97.942650202599381</v>
      </c>
      <c r="T110" s="686">
        <v>98.176681645023834</v>
      </c>
      <c r="U110" s="686">
        <v>99.954967946600689</v>
      </c>
      <c r="V110" s="686">
        <v>101.73921523386062</v>
      </c>
      <c r="W110" s="686">
        <v>98.526004499660189</v>
      </c>
    </row>
    <row r="111" spans="1:23" ht="9.75" customHeight="1">
      <c r="A111" s="684">
        <v>2010</v>
      </c>
      <c r="B111" s="686">
        <v>97.057953825527775</v>
      </c>
      <c r="C111" s="686">
        <v>96.908284845139718</v>
      </c>
      <c r="D111" s="686">
        <v>93.684126193868849</v>
      </c>
      <c r="E111" s="686">
        <v>99.795536769594264</v>
      </c>
      <c r="F111" s="686">
        <v>97.828522744488055</v>
      </c>
      <c r="G111" s="686">
        <v>95.865359698045182</v>
      </c>
      <c r="H111" s="686">
        <v>97.298138721408051</v>
      </c>
      <c r="I111" s="686">
        <v>100.88220457730033</v>
      </c>
      <c r="J111" s="686">
        <v>98.860977908301081</v>
      </c>
      <c r="K111" s="686">
        <v>98.955655612975065</v>
      </c>
      <c r="L111" s="686">
        <v>99.173675466427326</v>
      </c>
      <c r="M111" s="686">
        <v>101.25554762797334</v>
      </c>
      <c r="N111" s="686">
        <v>100.19137295909179</v>
      </c>
      <c r="O111" s="686">
        <v>103.04993195742574</v>
      </c>
      <c r="P111" s="686">
        <v>98.416754283006583</v>
      </c>
      <c r="Q111" s="686">
        <v>101.84957783686279</v>
      </c>
      <c r="R111" s="686">
        <v>98.283023437389915</v>
      </c>
      <c r="S111" s="686">
        <v>97.790133116695031</v>
      </c>
      <c r="T111" s="686">
        <v>98.008752706894157</v>
      </c>
      <c r="U111" s="686">
        <v>99.404973642600794</v>
      </c>
      <c r="V111" s="686">
        <v>100.99794381634315</v>
      </c>
      <c r="W111" s="686">
        <v>98.283023437389915</v>
      </c>
    </row>
    <row r="112" spans="1:23" ht="9.75" customHeight="1">
      <c r="A112" s="684">
        <v>2011</v>
      </c>
      <c r="B112" s="686">
        <v>97.197126058203963</v>
      </c>
      <c r="C112" s="686">
        <v>97.226145582771181</v>
      </c>
      <c r="D112" s="686">
        <v>94.484426055955183</v>
      </c>
      <c r="E112" s="686">
        <v>99.427923777661519</v>
      </c>
      <c r="F112" s="686">
        <v>97.77047468909791</v>
      </c>
      <c r="G112" s="686">
        <v>96.442115937130296</v>
      </c>
      <c r="H112" s="686">
        <v>97.498952735357449</v>
      </c>
      <c r="I112" s="686">
        <v>100.31723493694535</v>
      </c>
      <c r="J112" s="686">
        <v>98.728802746440152</v>
      </c>
      <c r="K112" s="686">
        <v>98.835374900143975</v>
      </c>
      <c r="L112" s="686">
        <v>99.005900759214654</v>
      </c>
      <c r="M112" s="686">
        <v>100.76094711765204</v>
      </c>
      <c r="N112" s="686">
        <v>99.758136421966938</v>
      </c>
      <c r="O112" s="686">
        <v>102.07774215591189</v>
      </c>
      <c r="P112" s="686">
        <v>98.467759823312022</v>
      </c>
      <c r="Q112" s="686">
        <v>101.14325354698838</v>
      </c>
      <c r="R112" s="686">
        <v>98.271897991412615</v>
      </c>
      <c r="S112" s="686">
        <v>97.882368324502693</v>
      </c>
      <c r="T112" s="686">
        <v>98.063287831028717</v>
      </c>
      <c r="U112" s="686">
        <v>99.125252674315675</v>
      </c>
      <c r="V112" s="686">
        <v>100.41749100977357</v>
      </c>
      <c r="W112" s="686">
        <v>98.271897991412615</v>
      </c>
    </row>
    <row r="113" spans="1:23" ht="15" customHeight="1">
      <c r="A113" s="684">
        <v>2012</v>
      </c>
      <c r="B113" s="686">
        <v>97.616670884989261</v>
      </c>
      <c r="C113" s="686">
        <v>97.759404101384916</v>
      </c>
      <c r="D113" s="686">
        <v>95.87037259580994</v>
      </c>
      <c r="E113" s="686">
        <v>99.190603998059359</v>
      </c>
      <c r="F113" s="686">
        <v>98.018416383051161</v>
      </c>
      <c r="G113" s="686">
        <v>97.246915666722998</v>
      </c>
      <c r="H113" s="686">
        <v>97.882585741227018</v>
      </c>
      <c r="I113" s="686">
        <v>99.866915771446358</v>
      </c>
      <c r="J113" s="686">
        <v>98.729856491367102</v>
      </c>
      <c r="K113" s="686">
        <v>98.861113124990595</v>
      </c>
      <c r="L113" s="686">
        <v>98.957465577664564</v>
      </c>
      <c r="M113" s="686">
        <v>100.37840768464883</v>
      </c>
      <c r="N113" s="686">
        <v>99.56094045718703</v>
      </c>
      <c r="O113" s="686">
        <v>101.22989909882085</v>
      </c>
      <c r="P113" s="686">
        <v>98.580211045529211</v>
      </c>
      <c r="Q113" s="686">
        <v>100.56822987266936</v>
      </c>
      <c r="R113" s="686">
        <v>98.456557379848761</v>
      </c>
      <c r="S113" s="686">
        <v>98.17657733133214</v>
      </c>
      <c r="T113" s="686">
        <v>98.299368535456097</v>
      </c>
      <c r="U113" s="686">
        <v>99.099564586284686</v>
      </c>
      <c r="V113" s="686">
        <v>99.998733209851835</v>
      </c>
      <c r="W113" s="686">
        <v>98.456557379848761</v>
      </c>
    </row>
    <row r="114" spans="1:23" ht="9.75" customHeight="1">
      <c r="A114" s="684">
        <v>2013</v>
      </c>
      <c r="B114" s="686">
        <v>98.166942038395348</v>
      </c>
      <c r="C114" s="686">
        <v>98.389407952557193</v>
      </c>
      <c r="D114" s="686">
        <v>97.24132603134818</v>
      </c>
      <c r="E114" s="686">
        <v>99.109919319367677</v>
      </c>
      <c r="F114" s="686">
        <v>98.409153293364668</v>
      </c>
      <c r="G114" s="686">
        <v>98.039941411751457</v>
      </c>
      <c r="H114" s="686">
        <v>98.303561677775008</v>
      </c>
      <c r="I114" s="686">
        <v>99.543266386423795</v>
      </c>
      <c r="J114" s="686">
        <v>98.83336471292624</v>
      </c>
      <c r="K114" s="686">
        <v>98.936930758654597</v>
      </c>
      <c r="L114" s="686">
        <v>99.011183244452837</v>
      </c>
      <c r="M114" s="686">
        <v>100.01884480346986</v>
      </c>
      <c r="N114" s="686">
        <v>99.465167983886246</v>
      </c>
      <c r="O114" s="686">
        <v>100.5122050391228</v>
      </c>
      <c r="P114" s="686">
        <v>98.820791278368972</v>
      </c>
      <c r="Q114" s="686">
        <v>100.08841185412091</v>
      </c>
      <c r="R114" s="686">
        <v>98.725611257746721</v>
      </c>
      <c r="S114" s="686">
        <v>98.548792905148687</v>
      </c>
      <c r="T114" s="686">
        <v>98.618407466819335</v>
      </c>
      <c r="U114" s="686">
        <v>99.164146259323303</v>
      </c>
      <c r="V114" s="686">
        <v>99.699555619576699</v>
      </c>
      <c r="W114" s="686">
        <v>98.725611257746721</v>
      </c>
    </row>
    <row r="115" spans="1:23" ht="9.75" customHeight="1">
      <c r="A115" s="684">
        <v>2014</v>
      </c>
      <c r="B115" s="686">
        <v>98.850078777521773</v>
      </c>
      <c r="C115" s="686">
        <v>99.062975399883186</v>
      </c>
      <c r="D115" s="686">
        <v>98.595083177393605</v>
      </c>
      <c r="E115" s="686">
        <v>99.279098176744768</v>
      </c>
      <c r="F115" s="686">
        <v>98.94268542003843</v>
      </c>
      <c r="G115" s="686">
        <v>98.84327643513042</v>
      </c>
      <c r="H115" s="686">
        <v>98.93443063848099</v>
      </c>
      <c r="I115" s="686">
        <v>99.506274326638646</v>
      </c>
      <c r="J115" s="686">
        <v>99.136436988782947</v>
      </c>
      <c r="K115" s="686">
        <v>99.172872936259395</v>
      </c>
      <c r="L115" s="686">
        <v>99.275357107162279</v>
      </c>
      <c r="M115" s="686">
        <v>99.754211360090935</v>
      </c>
      <c r="N115" s="686">
        <v>99.527452032069277</v>
      </c>
      <c r="O115" s="686">
        <v>99.98009380904071</v>
      </c>
      <c r="P115" s="686">
        <v>99.248485564307231</v>
      </c>
      <c r="Q115" s="686">
        <v>99.771829940514948</v>
      </c>
      <c r="R115" s="686">
        <v>99.138037465208654</v>
      </c>
      <c r="S115" s="686">
        <v>99.054392042375511</v>
      </c>
      <c r="T115" s="686">
        <v>99.078847411722052</v>
      </c>
      <c r="U115" s="686">
        <v>99.380164259182209</v>
      </c>
      <c r="V115" s="686">
        <v>99.598770114078036</v>
      </c>
      <c r="W115" s="686">
        <v>99.138037465208654</v>
      </c>
    </row>
    <row r="116" spans="1:23" s="219" customFormat="1" ht="9.75" customHeight="1">
      <c r="A116" s="684">
        <v>2015</v>
      </c>
      <c r="B116" s="686">
        <v>100</v>
      </c>
      <c r="C116" s="686">
        <v>100</v>
      </c>
      <c r="D116" s="686">
        <v>100</v>
      </c>
      <c r="E116" s="686">
        <v>100</v>
      </c>
      <c r="F116" s="686">
        <v>100</v>
      </c>
      <c r="G116" s="686">
        <v>100</v>
      </c>
      <c r="H116" s="686">
        <v>100</v>
      </c>
      <c r="I116" s="686">
        <v>100</v>
      </c>
      <c r="J116" s="686">
        <v>100</v>
      </c>
      <c r="K116" s="686">
        <v>100</v>
      </c>
      <c r="L116" s="686">
        <v>100</v>
      </c>
      <c r="M116" s="686">
        <v>100</v>
      </c>
      <c r="N116" s="686">
        <v>100</v>
      </c>
      <c r="O116" s="686">
        <v>100</v>
      </c>
      <c r="P116" s="686">
        <v>100</v>
      </c>
      <c r="Q116" s="686">
        <v>100</v>
      </c>
      <c r="R116" s="686">
        <v>100</v>
      </c>
      <c r="S116" s="686">
        <v>100</v>
      </c>
      <c r="T116" s="686">
        <v>100</v>
      </c>
      <c r="U116" s="686">
        <v>100</v>
      </c>
      <c r="V116" s="686">
        <v>100</v>
      </c>
      <c r="W116" s="686">
        <v>100</v>
      </c>
    </row>
    <row r="117" spans="1:23" ht="9.75" customHeight="1">
      <c r="A117" s="684">
        <v>2016</v>
      </c>
      <c r="B117" s="686">
        <v>101.089308881324</v>
      </c>
      <c r="C117" s="686">
        <v>100.93668780856079</v>
      </c>
      <c r="D117" s="686">
        <v>101.50191419595185</v>
      </c>
      <c r="E117" s="686">
        <v>100.74404707712266</v>
      </c>
      <c r="F117" s="686">
        <v>101.26475763061937</v>
      </c>
      <c r="G117" s="686">
        <v>101.34206523576137</v>
      </c>
      <c r="H117" s="686">
        <v>100.97147039215783</v>
      </c>
      <c r="I117" s="686">
        <v>100.35920909232446</v>
      </c>
      <c r="J117" s="686">
        <v>100.75505267518541</v>
      </c>
      <c r="K117" s="686">
        <v>100.70979252985344</v>
      </c>
      <c r="L117" s="686">
        <v>100.67543889888208</v>
      </c>
      <c r="M117" s="686">
        <v>100.38374872520447</v>
      </c>
      <c r="N117" s="686">
        <v>100.32564606493806</v>
      </c>
      <c r="O117" s="686">
        <v>100.01571071573468</v>
      </c>
      <c r="P117" s="686">
        <v>100.89746550622911</v>
      </c>
      <c r="Q117" s="686">
        <v>100.03161197502284</v>
      </c>
      <c r="R117" s="686">
        <v>100.81048408752117</v>
      </c>
      <c r="S117" s="686">
        <v>100.90201656305207</v>
      </c>
      <c r="T117" s="686">
        <v>100.87007570734214</v>
      </c>
      <c r="U117" s="686">
        <v>100.56671461942618</v>
      </c>
      <c r="V117" s="686">
        <v>100.30630826437958</v>
      </c>
      <c r="W117" s="686">
        <v>100.81048408752117</v>
      </c>
    </row>
    <row r="118" spans="1:23" ht="14.15" customHeight="1">
      <c r="A118" s="684">
        <v>2017</v>
      </c>
      <c r="B118" s="686">
        <v>101.7551926347254</v>
      </c>
      <c r="C118" s="686">
        <v>101.53856564862411</v>
      </c>
      <c r="D118" s="686">
        <v>102.83904730839443</v>
      </c>
      <c r="E118" s="686">
        <v>101.13278213639595</v>
      </c>
      <c r="F118" s="686">
        <v>101.98053365212266</v>
      </c>
      <c r="G118" s="686">
        <v>102.55822207199594</v>
      </c>
      <c r="H118" s="686">
        <v>101.51824848452249</v>
      </c>
      <c r="I118" s="686">
        <v>100.32053557527635</v>
      </c>
      <c r="J118" s="686">
        <v>100.98469289492805</v>
      </c>
      <c r="K118" s="686">
        <v>100.84109747249956</v>
      </c>
      <c r="L118" s="686">
        <v>100.93430547595317</v>
      </c>
      <c r="M118" s="686">
        <v>100.31270280837958</v>
      </c>
      <c r="N118" s="686">
        <v>100.28213322496482</v>
      </c>
      <c r="O118" s="686">
        <v>99.516092102285683</v>
      </c>
      <c r="P118" s="686">
        <v>101.44421958886933</v>
      </c>
      <c r="Q118" s="686">
        <v>99.580817816583064</v>
      </c>
      <c r="R118" s="686">
        <v>101.18794618158547</v>
      </c>
      <c r="S118" s="686">
        <v>101.36787039251566</v>
      </c>
      <c r="T118" s="686">
        <v>101.28953927897763</v>
      </c>
      <c r="U118" s="686">
        <v>100.77236265846908</v>
      </c>
      <c r="V118" s="686">
        <v>100.19689424485284</v>
      </c>
      <c r="W118" s="686">
        <v>101.18794618158547</v>
      </c>
    </row>
    <row r="119" spans="1:23" ht="9.75" customHeight="1">
      <c r="A119" s="684">
        <v>2018</v>
      </c>
      <c r="B119" s="686">
        <v>102.29991653185166</v>
      </c>
      <c r="C119" s="686">
        <v>102.1102105722629</v>
      </c>
      <c r="D119" s="686">
        <v>103.84043789020699</v>
      </c>
      <c r="E119" s="686">
        <v>101.48218644958685</v>
      </c>
      <c r="F119" s="686">
        <v>102.29792301957885</v>
      </c>
      <c r="G119" s="686">
        <v>103.42414511858487</v>
      </c>
      <c r="H119" s="686">
        <v>101.94792853498679</v>
      </c>
      <c r="I119" s="686">
        <v>100.28939747781411</v>
      </c>
      <c r="J119" s="686">
        <v>101.21806565694204</v>
      </c>
      <c r="K119" s="686">
        <v>100.96095005990094</v>
      </c>
      <c r="L119" s="686">
        <v>101.16733003603746</v>
      </c>
      <c r="M119" s="686">
        <v>100.00322477920339</v>
      </c>
      <c r="N119" s="686">
        <v>100.23488579906503</v>
      </c>
      <c r="O119" s="686">
        <v>98.89275160242606</v>
      </c>
      <c r="P119" s="686">
        <v>101.70409826528434</v>
      </c>
      <c r="Q119" s="686">
        <v>99.234565014139889</v>
      </c>
      <c r="R119" s="686">
        <v>101.49250159264163</v>
      </c>
      <c r="S119" s="686">
        <v>101.74976988930604</v>
      </c>
      <c r="T119" s="686">
        <v>101.63845468935874</v>
      </c>
      <c r="U119" s="686">
        <v>100.89545608757831</v>
      </c>
      <c r="V119" s="686">
        <v>100.07542580083445</v>
      </c>
      <c r="W119" s="686">
        <v>101.49250159264163</v>
      </c>
    </row>
    <row r="120" spans="1:23" ht="9.75" customHeight="1">
      <c r="A120" s="684">
        <v>2019</v>
      </c>
      <c r="B120" s="686">
        <v>102.65632080218327</v>
      </c>
      <c r="C120" s="686">
        <v>102.60964895276233</v>
      </c>
      <c r="D120" s="686">
        <v>104.64153891053924</v>
      </c>
      <c r="E120" s="686">
        <v>101.84336570836413</v>
      </c>
      <c r="F120" s="686">
        <v>102.31067259246815</v>
      </c>
      <c r="G120" s="686">
        <v>103.89363979494112</v>
      </c>
      <c r="H120" s="686">
        <v>102.31319162253486</v>
      </c>
      <c r="I120" s="686">
        <v>100.19660594737661</v>
      </c>
      <c r="J120" s="686">
        <v>101.41378290747015</v>
      </c>
      <c r="K120" s="686">
        <v>101.05977380218251</v>
      </c>
      <c r="L120" s="686">
        <v>101.41811168265011</v>
      </c>
      <c r="M120" s="686">
        <v>99.635398401315712</v>
      </c>
      <c r="N120" s="686">
        <v>100.12017013004467</v>
      </c>
      <c r="O120" s="686">
        <v>98.261243315692994</v>
      </c>
      <c r="P120" s="686">
        <v>101.94931856106024</v>
      </c>
      <c r="Q120" s="686">
        <v>98.822638795750137</v>
      </c>
      <c r="R120" s="686">
        <v>101.72164440212498</v>
      </c>
      <c r="S120" s="686">
        <v>102.04986880417871</v>
      </c>
      <c r="T120" s="686">
        <v>101.91187832651194</v>
      </c>
      <c r="U120" s="686">
        <v>100.94346077998557</v>
      </c>
      <c r="V120" s="686">
        <v>99.913730794186591</v>
      </c>
      <c r="W120" s="686">
        <v>101.72164440212498</v>
      </c>
    </row>
    <row r="121" spans="1:23" ht="9.75" customHeight="1">
      <c r="A121" s="684">
        <v>2020</v>
      </c>
      <c r="B121" s="686">
        <v>102.8114865433657</v>
      </c>
      <c r="C121" s="686">
        <v>102.8581776240233</v>
      </c>
      <c r="D121" s="686">
        <v>104.91710873434165</v>
      </c>
      <c r="E121" s="686">
        <v>102.23088685572131</v>
      </c>
      <c r="F121" s="686">
        <v>102.09647976792778</v>
      </c>
      <c r="G121" s="686">
        <v>104.21193172215649</v>
      </c>
      <c r="H121" s="686">
        <v>102.53604301853454</v>
      </c>
      <c r="I121" s="686">
        <v>100.23079557839016</v>
      </c>
      <c r="J121" s="686">
        <v>101.54692294420396</v>
      </c>
      <c r="K121" s="686">
        <v>101.03983217032497</v>
      </c>
      <c r="L121" s="686">
        <v>101.58608479306422</v>
      </c>
      <c r="M121" s="686">
        <v>99.306974794319558</v>
      </c>
      <c r="N121" s="686">
        <v>99.862238004669706</v>
      </c>
      <c r="O121" s="686">
        <v>97.644463824961207</v>
      </c>
      <c r="P121" s="686">
        <v>102.19822981598986</v>
      </c>
      <c r="Q121" s="686">
        <v>98.293276863130771</v>
      </c>
      <c r="R121" s="686">
        <v>101.80477675087349</v>
      </c>
      <c r="S121" s="686">
        <v>102.18518770574268</v>
      </c>
      <c r="T121" s="686">
        <v>102.03972972991501</v>
      </c>
      <c r="U121" s="686">
        <v>100.84366237102672</v>
      </c>
      <c r="V121" s="686">
        <v>99.709411087584755</v>
      </c>
      <c r="W121" s="686">
        <v>101.80477675087349</v>
      </c>
    </row>
    <row r="122" spans="1:23" ht="9.75" customHeight="1">
      <c r="A122" s="684">
        <v>2021</v>
      </c>
      <c r="B122" s="686">
        <v>102.92376523307598</v>
      </c>
      <c r="C122" s="686">
        <v>103.06280590757453</v>
      </c>
      <c r="D122" s="686">
        <v>105.03127378438542</v>
      </c>
      <c r="E122" s="686">
        <v>102.55411113525447</v>
      </c>
      <c r="F122" s="686">
        <v>101.74114167175399</v>
      </c>
      <c r="G122" s="686">
        <v>104.40014647062138</v>
      </c>
      <c r="H122" s="686">
        <v>102.592587159313</v>
      </c>
      <c r="I122" s="686">
        <v>100.32489490892107</v>
      </c>
      <c r="J122" s="686">
        <v>101.75908115473686</v>
      </c>
      <c r="K122" s="686">
        <v>100.97609218036226</v>
      </c>
      <c r="L122" s="686">
        <v>101.74210411059192</v>
      </c>
      <c r="M122" s="686">
        <v>99.078317793928548</v>
      </c>
      <c r="N122" s="686">
        <v>99.506371277299635</v>
      </c>
      <c r="O122" s="686">
        <v>97.074771848718299</v>
      </c>
      <c r="P122" s="686">
        <v>102.51867537451811</v>
      </c>
      <c r="Q122" s="686">
        <v>97.726756994958265</v>
      </c>
      <c r="R122" s="686">
        <v>101.84787806050913</v>
      </c>
      <c r="S122" s="686">
        <v>102.2795173602219</v>
      </c>
      <c r="T122" s="686">
        <v>102.13300327169611</v>
      </c>
      <c r="U122" s="686">
        <v>100.68152579016733</v>
      </c>
      <c r="V122" s="686">
        <v>99.470338307861553</v>
      </c>
      <c r="W122" s="686">
        <v>101.84787806050913</v>
      </c>
    </row>
    <row r="123" spans="1:23" ht="15" customHeight="1">
      <c r="A123" s="684">
        <v>2022</v>
      </c>
      <c r="B123" s="686">
        <v>104.05573890518646</v>
      </c>
      <c r="C123" s="686">
        <v>104.41414678049594</v>
      </c>
      <c r="D123" s="686">
        <v>106.6012578184461</v>
      </c>
      <c r="E123" s="686">
        <v>103.81912874304682</v>
      </c>
      <c r="F123" s="686">
        <v>102.01053264715632</v>
      </c>
      <c r="G123" s="686">
        <v>105.6379922257901</v>
      </c>
      <c r="H123" s="686">
        <v>103.85181490555058</v>
      </c>
      <c r="I123" s="686">
        <v>101.35176708703098</v>
      </c>
      <c r="J123" s="686">
        <v>103.0237147200168</v>
      </c>
      <c r="K123" s="686">
        <v>101.83617926896119</v>
      </c>
      <c r="L123" s="686">
        <v>102.93892182244252</v>
      </c>
      <c r="M123" s="686">
        <v>99.687700289020839</v>
      </c>
      <c r="N123" s="686">
        <v>100.24503306214179</v>
      </c>
      <c r="O123" s="686">
        <v>97.577246955937241</v>
      </c>
      <c r="P123" s="686">
        <v>103.55850644810565</v>
      </c>
      <c r="Q123" s="686">
        <v>98.088122539846566</v>
      </c>
      <c r="R123" s="686">
        <v>102.92973097072834</v>
      </c>
      <c r="S123" s="686">
        <v>103.41762926717293</v>
      </c>
      <c r="T123" s="686">
        <v>103.2481206466793</v>
      </c>
      <c r="U123" s="686">
        <v>101.62730485466226</v>
      </c>
      <c r="V123" s="686">
        <v>100.24230747657953</v>
      </c>
      <c r="W123" s="686">
        <v>102.92973097072834</v>
      </c>
    </row>
    <row r="124" spans="1:23" ht="28" customHeight="1">
      <c r="A124" s="683"/>
      <c r="B124" s="1216" t="s">
        <v>23</v>
      </c>
      <c r="C124" s="1217"/>
      <c r="D124" s="1217"/>
      <c r="E124" s="1217"/>
      <c r="F124" s="1217"/>
      <c r="G124" s="1217"/>
      <c r="H124" s="1217"/>
      <c r="I124" s="1217"/>
      <c r="J124" s="1217"/>
      <c r="K124" s="1216" t="s">
        <v>23</v>
      </c>
      <c r="L124" s="1217"/>
      <c r="M124" s="1217"/>
      <c r="N124" s="1217"/>
      <c r="O124" s="1217"/>
      <c r="P124" s="1217"/>
      <c r="Q124" s="1217"/>
      <c r="R124" s="1217"/>
      <c r="S124" s="1216" t="s">
        <v>23</v>
      </c>
      <c r="T124" s="1217"/>
      <c r="U124" s="1217"/>
      <c r="V124" s="1217"/>
      <c r="W124" s="1217"/>
    </row>
    <row r="125" spans="1:23" ht="9.75" customHeight="1">
      <c r="A125" s="684">
        <v>1991</v>
      </c>
      <c r="B125" s="686">
        <v>12.384107417702959</v>
      </c>
      <c r="C125" s="686">
        <v>14.40208314238445</v>
      </c>
      <c r="D125" s="686">
        <v>4.296636844671248</v>
      </c>
      <c r="E125" s="686">
        <v>3.2007576018079007</v>
      </c>
      <c r="F125" s="686">
        <v>0.85333487717980261</v>
      </c>
      <c r="G125" s="686">
        <v>2.07412438709316</v>
      </c>
      <c r="H125" s="686">
        <v>7.2497246272229736</v>
      </c>
      <c r="I125" s="686">
        <v>2.3847576338185403</v>
      </c>
      <c r="J125" s="686">
        <v>9.287693247042986</v>
      </c>
      <c r="K125" s="686">
        <v>21.783861661019582</v>
      </c>
      <c r="L125" s="686">
        <v>4.7417147774491548</v>
      </c>
      <c r="M125" s="686">
        <v>1.3435203025605635</v>
      </c>
      <c r="N125" s="686">
        <v>5.9013051963146248</v>
      </c>
      <c r="O125" s="686">
        <v>3.5607972699926136</v>
      </c>
      <c r="P125" s="686">
        <v>3.2961993242503977</v>
      </c>
      <c r="Q125" s="686">
        <v>3.2393816894890439</v>
      </c>
      <c r="R125" s="687">
        <v>100</v>
      </c>
      <c r="S125" s="686">
        <v>81.713000608577275</v>
      </c>
      <c r="T125" s="686">
        <v>77.416363763906034</v>
      </c>
      <c r="U125" s="686">
        <v>22.583636236093973</v>
      </c>
      <c r="V125" s="686">
        <v>18.286999391422725</v>
      </c>
      <c r="W125" s="687">
        <v>100</v>
      </c>
    </row>
    <row r="126" spans="1:23" ht="9.75" customHeight="1">
      <c r="A126" s="684">
        <v>1992</v>
      </c>
      <c r="B126" s="686">
        <v>12.485036300829217</v>
      </c>
      <c r="C126" s="686">
        <v>14.495473244199049</v>
      </c>
      <c r="D126" s="686">
        <v>4.2787713770369704</v>
      </c>
      <c r="E126" s="686">
        <v>3.1555091543441329</v>
      </c>
      <c r="F126" s="686">
        <v>0.849742336050615</v>
      </c>
      <c r="G126" s="686">
        <v>2.0783178455542766</v>
      </c>
      <c r="H126" s="686">
        <v>7.2947298983821254</v>
      </c>
      <c r="I126" s="686">
        <v>2.3310600444368728</v>
      </c>
      <c r="J126" s="686">
        <v>9.3356066636377566</v>
      </c>
      <c r="K126" s="686">
        <v>21.824420612947005</v>
      </c>
      <c r="L126" s="686">
        <v>4.7829949023236251</v>
      </c>
      <c r="M126" s="686">
        <v>1.3404279418583502</v>
      </c>
      <c r="N126" s="686">
        <v>5.7808307482548962</v>
      </c>
      <c r="O126" s="686">
        <v>3.4874130268176771</v>
      </c>
      <c r="P126" s="686">
        <v>3.3045902441464028</v>
      </c>
      <c r="Q126" s="686">
        <v>3.1750756591810263</v>
      </c>
      <c r="R126" s="687">
        <v>100</v>
      </c>
      <c r="S126" s="686">
        <v>82.070111366965392</v>
      </c>
      <c r="T126" s="686">
        <v>77.791339989928417</v>
      </c>
      <c r="U126" s="686">
        <v>22.208660010071576</v>
      </c>
      <c r="V126" s="686">
        <v>17.929888633034604</v>
      </c>
      <c r="W126" s="687">
        <v>100</v>
      </c>
    </row>
    <row r="127" spans="1:23" ht="9.75" customHeight="1">
      <c r="A127" s="684">
        <v>1993</v>
      </c>
      <c r="B127" s="686">
        <v>12.538330729328715</v>
      </c>
      <c r="C127" s="686">
        <v>14.568514204762735</v>
      </c>
      <c r="D127" s="686">
        <v>4.2629242530221543</v>
      </c>
      <c r="E127" s="686">
        <v>3.1323698003558573</v>
      </c>
      <c r="F127" s="686">
        <v>0.84408614843114171</v>
      </c>
      <c r="G127" s="686">
        <v>2.0827157184370111</v>
      </c>
      <c r="H127" s="686">
        <v>7.3279161982552994</v>
      </c>
      <c r="I127" s="686">
        <v>2.2869790861929666</v>
      </c>
      <c r="J127" s="686">
        <v>9.3819055275253049</v>
      </c>
      <c r="K127" s="686">
        <v>21.836668691584933</v>
      </c>
      <c r="L127" s="686">
        <v>4.8205668049024544</v>
      </c>
      <c r="M127" s="686">
        <v>1.3366004798454663</v>
      </c>
      <c r="N127" s="686">
        <v>5.6998576973275812</v>
      </c>
      <c r="O127" s="686">
        <v>3.4378531384386255</v>
      </c>
      <c r="P127" s="686">
        <v>3.3118081222978981</v>
      </c>
      <c r="Q127" s="686">
        <v>3.1309033992918556</v>
      </c>
      <c r="R127" s="687">
        <v>100</v>
      </c>
      <c r="S127" s="686">
        <v>82.312036878393116</v>
      </c>
      <c r="T127" s="686">
        <v>78.049112625370967</v>
      </c>
      <c r="U127" s="686">
        <v>21.95088737462904</v>
      </c>
      <c r="V127" s="686">
        <v>17.687963121606884</v>
      </c>
      <c r="W127" s="687">
        <v>100</v>
      </c>
    </row>
    <row r="128" spans="1:23" ht="15" customHeight="1">
      <c r="A128" s="684">
        <v>1994</v>
      </c>
      <c r="B128" s="686">
        <v>12.563905859907827</v>
      </c>
      <c r="C128" s="686">
        <v>14.615195482083191</v>
      </c>
      <c r="D128" s="686">
        <v>4.2455226710160145</v>
      </c>
      <c r="E128" s="686">
        <v>3.1183799552735385</v>
      </c>
      <c r="F128" s="686">
        <v>0.83784355715361147</v>
      </c>
      <c r="G128" s="686">
        <v>2.0830577035237368</v>
      </c>
      <c r="H128" s="686">
        <v>7.3390183070115489</v>
      </c>
      <c r="I128" s="686">
        <v>2.2596324854812511</v>
      </c>
      <c r="J128" s="686">
        <v>9.4349562613694218</v>
      </c>
      <c r="K128" s="686">
        <v>21.847149476765072</v>
      </c>
      <c r="L128" s="686">
        <v>4.8514810464619682</v>
      </c>
      <c r="M128" s="686">
        <v>1.3323382234580077</v>
      </c>
      <c r="N128" s="686">
        <v>5.6458765550450556</v>
      </c>
      <c r="O128" s="686">
        <v>3.4037788082854763</v>
      </c>
      <c r="P128" s="686">
        <v>3.3185106111972313</v>
      </c>
      <c r="Q128" s="686">
        <v>3.1033529959670472</v>
      </c>
      <c r="R128" s="687">
        <v>100</v>
      </c>
      <c r="S128" s="686">
        <v>82.468979199947626</v>
      </c>
      <c r="T128" s="686">
        <v>78.223456528931621</v>
      </c>
      <c r="U128" s="686">
        <v>21.776543471068383</v>
      </c>
      <c r="V128" s="686">
        <v>17.531020800052367</v>
      </c>
      <c r="W128" s="687">
        <v>100</v>
      </c>
    </row>
    <row r="129" spans="1:23" ht="9.75" customHeight="1">
      <c r="A129" s="684">
        <v>1995</v>
      </c>
      <c r="B129" s="686">
        <v>12.573302700405524</v>
      </c>
      <c r="C129" s="686">
        <v>14.656638852249616</v>
      </c>
      <c r="D129" s="686">
        <v>4.2236951834606984</v>
      </c>
      <c r="E129" s="686">
        <v>3.1123676653853534</v>
      </c>
      <c r="F129" s="686">
        <v>0.83357281450564458</v>
      </c>
      <c r="G129" s="686">
        <v>2.0772813757868041</v>
      </c>
      <c r="H129" s="686">
        <v>7.3446180026657739</v>
      </c>
      <c r="I129" s="686">
        <v>2.241069033130116</v>
      </c>
      <c r="J129" s="686">
        <v>9.4881415556708433</v>
      </c>
      <c r="K129" s="686">
        <v>21.867470041034483</v>
      </c>
      <c r="L129" s="686">
        <v>4.8732928341829904</v>
      </c>
      <c r="M129" s="686">
        <v>1.3286205537644313</v>
      </c>
      <c r="N129" s="686">
        <v>5.6041693657750606</v>
      </c>
      <c r="O129" s="686">
        <v>3.3707920997508305</v>
      </c>
      <c r="P129" s="686">
        <v>3.3280802852236135</v>
      </c>
      <c r="Q129" s="686">
        <v>3.0768876370082179</v>
      </c>
      <c r="R129" s="687">
        <v>100</v>
      </c>
      <c r="S129" s="686">
        <v>82.594714198950427</v>
      </c>
      <c r="T129" s="686">
        <v>78.371019015489722</v>
      </c>
      <c r="U129" s="686">
        <v>21.628980984510278</v>
      </c>
      <c r="V129" s="686">
        <v>17.40528580104958</v>
      </c>
      <c r="W129" s="687">
        <v>100</v>
      </c>
    </row>
    <row r="130" spans="1:23" ht="9.75" customHeight="1">
      <c r="A130" s="684">
        <v>1996</v>
      </c>
      <c r="B130" s="686">
        <v>12.59423163218675</v>
      </c>
      <c r="C130" s="686">
        <v>14.693546015844298</v>
      </c>
      <c r="D130" s="686">
        <v>4.1960350601935836</v>
      </c>
      <c r="E130" s="686">
        <v>3.1142897955472617</v>
      </c>
      <c r="F130" s="686">
        <v>0.82999487138299843</v>
      </c>
      <c r="G130" s="686">
        <v>2.0698494779572147</v>
      </c>
      <c r="H130" s="686">
        <v>7.3530455320068304</v>
      </c>
      <c r="I130" s="686">
        <v>2.2257775527034105</v>
      </c>
      <c r="J130" s="686">
        <v>9.5215565355668623</v>
      </c>
      <c r="K130" s="686">
        <v>21.887268208600386</v>
      </c>
      <c r="L130" s="686">
        <v>4.8932672334499792</v>
      </c>
      <c r="M130" s="686">
        <v>1.3250369566439821</v>
      </c>
      <c r="N130" s="686">
        <v>5.5639571780795487</v>
      </c>
      <c r="O130" s="686">
        <v>3.3399963251110361</v>
      </c>
      <c r="P130" s="686">
        <v>3.3401460800891831</v>
      </c>
      <c r="Q130" s="686">
        <v>3.0520015446366746</v>
      </c>
      <c r="R130" s="687">
        <v>100</v>
      </c>
      <c r="S130" s="686">
        <v>82.70397760392207</v>
      </c>
      <c r="T130" s="686">
        <v>78.50794254372849</v>
      </c>
      <c r="U130" s="686">
        <v>21.492057456271517</v>
      </c>
      <c r="V130" s="686">
        <v>17.29602239607793</v>
      </c>
      <c r="W130" s="687">
        <v>100</v>
      </c>
    </row>
    <row r="131" spans="1:23" ht="9.75" customHeight="1">
      <c r="A131" s="684">
        <v>1997</v>
      </c>
      <c r="B131" s="686">
        <v>12.618240083496115</v>
      </c>
      <c r="C131" s="686">
        <v>14.721266806593226</v>
      </c>
      <c r="D131" s="686">
        <v>4.1541247854049042</v>
      </c>
      <c r="E131" s="686">
        <v>3.1287217487848502</v>
      </c>
      <c r="F131" s="686">
        <v>0.82539420579102407</v>
      </c>
      <c r="G131" s="686">
        <v>2.0620476523459401</v>
      </c>
      <c r="H131" s="686">
        <v>7.3567737494859671</v>
      </c>
      <c r="I131" s="686">
        <v>2.2135077798708158</v>
      </c>
      <c r="J131" s="686">
        <v>9.5474904330947474</v>
      </c>
      <c r="K131" s="686">
        <v>21.90759991231004</v>
      </c>
      <c r="L131" s="686">
        <v>4.9145661457741188</v>
      </c>
      <c r="M131" s="686">
        <v>1.321154837373683</v>
      </c>
      <c r="N131" s="686">
        <v>5.5283713324593533</v>
      </c>
      <c r="O131" s="686">
        <v>3.3130036558380804</v>
      </c>
      <c r="P131" s="686">
        <v>3.3555322315996925</v>
      </c>
      <c r="Q131" s="686">
        <v>3.0322046397774427</v>
      </c>
      <c r="R131" s="687">
        <v>100</v>
      </c>
      <c r="S131" s="686">
        <v>82.784190843269457</v>
      </c>
      <c r="T131" s="686">
        <v>78.630066057864553</v>
      </c>
      <c r="U131" s="686">
        <v>21.369933942135447</v>
      </c>
      <c r="V131" s="686">
        <v>17.215809156730543</v>
      </c>
      <c r="W131" s="687">
        <v>100</v>
      </c>
    </row>
    <row r="132" spans="1:23" ht="9.75" customHeight="1">
      <c r="A132" s="684">
        <v>1998</v>
      </c>
      <c r="B132" s="686">
        <v>12.643176382591957</v>
      </c>
      <c r="C132" s="686">
        <v>14.749698379748917</v>
      </c>
      <c r="D132" s="686">
        <v>4.108471584415172</v>
      </c>
      <c r="E132" s="686">
        <v>3.1501649615339407</v>
      </c>
      <c r="F132" s="686">
        <v>0.81947468552674751</v>
      </c>
      <c r="G132" s="686">
        <v>2.0539448017045219</v>
      </c>
      <c r="H132" s="686">
        <v>7.3616557786901566</v>
      </c>
      <c r="I132" s="686">
        <v>2.202201393495812</v>
      </c>
      <c r="J132" s="686">
        <v>9.5776786071775177</v>
      </c>
      <c r="K132" s="686">
        <v>21.923845771742851</v>
      </c>
      <c r="L132" s="686">
        <v>4.9328292624764662</v>
      </c>
      <c r="M132" s="686">
        <v>1.3150953582631486</v>
      </c>
      <c r="N132" s="686">
        <v>5.4928386439120604</v>
      </c>
      <c r="O132" s="686">
        <v>3.2830899144570185</v>
      </c>
      <c r="P132" s="686">
        <v>3.3709174784452469</v>
      </c>
      <c r="Q132" s="686">
        <v>3.0149169958184663</v>
      </c>
      <c r="R132" s="687">
        <v>100</v>
      </c>
      <c r="S132" s="686">
        <v>82.8567880907827</v>
      </c>
      <c r="T132" s="686">
        <v>78.74831650636753</v>
      </c>
      <c r="U132" s="686">
        <v>21.25168349363247</v>
      </c>
      <c r="V132" s="686">
        <v>17.1432119092173</v>
      </c>
      <c r="W132" s="687">
        <v>100</v>
      </c>
    </row>
    <row r="133" spans="1:23" ht="15" customHeight="1">
      <c r="A133" s="684">
        <v>1999</v>
      </c>
      <c r="B133" s="686">
        <v>12.67895611779092</v>
      </c>
      <c r="C133" s="686">
        <v>14.79896596029066</v>
      </c>
      <c r="D133" s="686">
        <v>4.0735384812079669</v>
      </c>
      <c r="E133" s="686">
        <v>3.1651705694519832</v>
      </c>
      <c r="F133" s="686">
        <v>0.81250854724814381</v>
      </c>
      <c r="G133" s="686">
        <v>2.0496348640156232</v>
      </c>
      <c r="H133" s="686">
        <v>7.370460255994649</v>
      </c>
      <c r="I133" s="686">
        <v>2.189785477351105</v>
      </c>
      <c r="J133" s="686">
        <v>9.6047838429729513</v>
      </c>
      <c r="K133" s="686">
        <v>21.927437540072663</v>
      </c>
      <c r="L133" s="686">
        <v>4.9416054463141936</v>
      </c>
      <c r="M133" s="686">
        <v>1.308801920061192</v>
      </c>
      <c r="N133" s="686">
        <v>5.4507576876413806</v>
      </c>
      <c r="O133" s="686">
        <v>3.2491474551752679</v>
      </c>
      <c r="P133" s="686">
        <v>3.3828281048686781</v>
      </c>
      <c r="Q133" s="686">
        <v>2.9956177295426238</v>
      </c>
      <c r="R133" s="687">
        <v>100</v>
      </c>
      <c r="S133" s="686">
        <v>82.949521080837641</v>
      </c>
      <c r="T133" s="686">
        <v>78.875982599629666</v>
      </c>
      <c r="U133" s="686">
        <v>21.124017400370327</v>
      </c>
      <c r="V133" s="686">
        <v>17.050478919162362</v>
      </c>
      <c r="W133" s="687">
        <v>100</v>
      </c>
    </row>
    <row r="134" spans="1:23" ht="9.75" customHeight="1">
      <c r="A134" s="684">
        <v>2000</v>
      </c>
      <c r="B134" s="686">
        <v>12.717452865524075</v>
      </c>
      <c r="C134" s="686">
        <v>14.871571269997975</v>
      </c>
      <c r="D134" s="686">
        <v>4.0497507519892366</v>
      </c>
      <c r="E134" s="686">
        <v>3.168107224878892</v>
      </c>
      <c r="F134" s="686">
        <v>0.806860162055832</v>
      </c>
      <c r="G134" s="686">
        <v>2.0532499888468241</v>
      </c>
      <c r="H134" s="686">
        <v>7.3817992296218335</v>
      </c>
      <c r="I134" s="686">
        <v>2.1729947098957632</v>
      </c>
      <c r="J134" s="686">
        <v>9.6285939590568326</v>
      </c>
      <c r="K134" s="686">
        <v>21.920996032513894</v>
      </c>
      <c r="L134" s="686">
        <v>4.9448100091756819</v>
      </c>
      <c r="M134" s="686">
        <v>1.3039492997364561</v>
      </c>
      <c r="N134" s="686">
        <v>5.4040949748245133</v>
      </c>
      <c r="O134" s="686">
        <v>3.2090934588028195</v>
      </c>
      <c r="P134" s="686">
        <v>3.3941220098285938</v>
      </c>
      <c r="Q134" s="686">
        <v>2.9725540532507746</v>
      </c>
      <c r="R134" s="687">
        <v>100</v>
      </c>
      <c r="S134" s="686">
        <v>83.07315557834724</v>
      </c>
      <c r="T134" s="686">
        <v>79.023404826358004</v>
      </c>
      <c r="U134" s="686">
        <v>20.976595173642</v>
      </c>
      <c r="V134" s="686">
        <v>16.926844421652763</v>
      </c>
      <c r="W134" s="687">
        <v>100</v>
      </c>
    </row>
    <row r="135" spans="1:23" ht="9.75" customHeight="1">
      <c r="A135" s="684">
        <v>2001</v>
      </c>
      <c r="B135" s="686">
        <v>12.768117255345379</v>
      </c>
      <c r="C135" s="686">
        <v>14.958118140188521</v>
      </c>
      <c r="D135" s="686">
        <v>4.0362537642788912</v>
      </c>
      <c r="E135" s="686">
        <v>3.1580852808950075</v>
      </c>
      <c r="F135" s="686">
        <v>0.80361863920546017</v>
      </c>
      <c r="G135" s="686">
        <v>2.0600627795780166</v>
      </c>
      <c r="H135" s="686">
        <v>7.3862063565350136</v>
      </c>
      <c r="I135" s="686">
        <v>2.1515047491836485</v>
      </c>
      <c r="J135" s="686">
        <v>9.6468487114381265</v>
      </c>
      <c r="K135" s="686">
        <v>21.9185791457965</v>
      </c>
      <c r="L135" s="686">
        <v>4.9517566663448127</v>
      </c>
      <c r="M135" s="686">
        <v>1.2990007651507185</v>
      </c>
      <c r="N135" s="686">
        <v>5.3483940759401998</v>
      </c>
      <c r="O135" s="686">
        <v>3.1624426396108714</v>
      </c>
      <c r="P135" s="686">
        <v>3.4063197869732469</v>
      </c>
      <c r="Q135" s="686">
        <v>2.9446912435355879</v>
      </c>
      <c r="R135" s="687">
        <v>100</v>
      </c>
      <c r="S135" s="686">
        <v>83.234882010834681</v>
      </c>
      <c r="T135" s="686">
        <v>79.198628246555799</v>
      </c>
      <c r="U135" s="686">
        <v>20.801371753444204</v>
      </c>
      <c r="V135" s="686">
        <v>16.765117989165315</v>
      </c>
      <c r="W135" s="687">
        <v>100</v>
      </c>
    </row>
    <row r="136" spans="1:23" ht="9.75" customHeight="1">
      <c r="A136" s="684">
        <v>2002</v>
      </c>
      <c r="B136" s="686">
        <v>12.826106025940012</v>
      </c>
      <c r="C136" s="686">
        <v>15.033653035701519</v>
      </c>
      <c r="D136" s="686">
        <v>4.0281887935597052</v>
      </c>
      <c r="E136" s="686">
        <v>3.1410578705317693</v>
      </c>
      <c r="F136" s="686">
        <v>0.8036063380325198</v>
      </c>
      <c r="G136" s="686">
        <v>2.0617730855539462</v>
      </c>
      <c r="H136" s="686">
        <v>7.3891554301105478</v>
      </c>
      <c r="I136" s="686">
        <v>2.128975943330865</v>
      </c>
      <c r="J136" s="686">
        <v>9.6628780646479164</v>
      </c>
      <c r="K136" s="686">
        <v>21.924883623572011</v>
      </c>
      <c r="L136" s="686">
        <v>4.9616628798788538</v>
      </c>
      <c r="M136" s="686">
        <v>1.2948639722859892</v>
      </c>
      <c r="N136" s="686">
        <v>5.2921230008305145</v>
      </c>
      <c r="O136" s="686">
        <v>3.1168320879542883</v>
      </c>
      <c r="P136" s="686">
        <v>3.418329877025255</v>
      </c>
      <c r="Q136" s="686">
        <v>2.9159099710442877</v>
      </c>
      <c r="R136" s="687">
        <v>100</v>
      </c>
      <c r="S136" s="686">
        <v>83.405101126308281</v>
      </c>
      <c r="T136" s="686">
        <v>79.376912332748574</v>
      </c>
      <c r="U136" s="686">
        <v>20.623087667251429</v>
      </c>
      <c r="V136" s="686">
        <v>16.594898873691726</v>
      </c>
      <c r="W136" s="687">
        <v>100</v>
      </c>
    </row>
    <row r="137" spans="1:23" ht="9.75" customHeight="1">
      <c r="A137" s="684">
        <v>2003</v>
      </c>
      <c r="B137" s="686">
        <v>12.871081432544042</v>
      </c>
      <c r="C137" s="686">
        <v>15.087443871430414</v>
      </c>
      <c r="D137" s="686">
        <v>4.0185466573469197</v>
      </c>
      <c r="E137" s="686">
        <v>3.1282591333663139</v>
      </c>
      <c r="F137" s="686">
        <v>0.8054633751353838</v>
      </c>
      <c r="G137" s="686">
        <v>2.0622827502448198</v>
      </c>
      <c r="H137" s="686">
        <v>7.3931861412254571</v>
      </c>
      <c r="I137" s="686">
        <v>2.1109567262197437</v>
      </c>
      <c r="J137" s="686">
        <v>9.679500636129001</v>
      </c>
      <c r="K137" s="686">
        <v>21.932097737265277</v>
      </c>
      <c r="L137" s="686">
        <v>4.9687946631063244</v>
      </c>
      <c r="M137" s="686">
        <v>1.2913459784790466</v>
      </c>
      <c r="N137" s="686">
        <v>5.2504373735594667</v>
      </c>
      <c r="O137" s="686">
        <v>3.0801688576046287</v>
      </c>
      <c r="P137" s="686">
        <v>3.4293552475648572</v>
      </c>
      <c r="Q137" s="686">
        <v>2.8910794187783053</v>
      </c>
      <c r="R137" s="687">
        <v>100</v>
      </c>
      <c r="S137" s="686">
        <v>83.539098490471545</v>
      </c>
      <c r="T137" s="686">
        <v>79.520551833124628</v>
      </c>
      <c r="U137" s="686">
        <v>20.479448166875379</v>
      </c>
      <c r="V137" s="686">
        <v>16.460901509528458</v>
      </c>
      <c r="W137" s="687">
        <v>100</v>
      </c>
    </row>
    <row r="138" spans="1:23" ht="15" customHeight="1">
      <c r="A138" s="684">
        <v>2004</v>
      </c>
      <c r="B138" s="686">
        <v>12.904605724334203</v>
      </c>
      <c r="C138" s="686">
        <v>15.130369033959983</v>
      </c>
      <c r="D138" s="686">
        <v>4.0093345573819441</v>
      </c>
      <c r="E138" s="686">
        <v>3.1202583564274704</v>
      </c>
      <c r="F138" s="686">
        <v>0.80649343219678338</v>
      </c>
      <c r="G138" s="686">
        <v>2.0631500558703384</v>
      </c>
      <c r="H138" s="686">
        <v>7.3990693924091469</v>
      </c>
      <c r="I138" s="686">
        <v>2.0962217115745023</v>
      </c>
      <c r="J138" s="686">
        <v>9.6939628852027209</v>
      </c>
      <c r="K138" s="686">
        <v>21.938830879711688</v>
      </c>
      <c r="L138" s="686">
        <v>4.9759577079583375</v>
      </c>
      <c r="M138" s="686">
        <v>1.2866640656861346</v>
      </c>
      <c r="N138" s="686">
        <v>5.2189513268806431</v>
      </c>
      <c r="O138" s="686">
        <v>3.0478086084271276</v>
      </c>
      <c r="P138" s="686">
        <v>3.4389402633014003</v>
      </c>
      <c r="Q138" s="686">
        <v>2.8693819986775759</v>
      </c>
      <c r="R138" s="687">
        <v>100</v>
      </c>
      <c r="S138" s="686">
        <v>83.647377998012686</v>
      </c>
      <c r="T138" s="686">
        <v>79.638043440630739</v>
      </c>
      <c r="U138" s="686">
        <v>20.361956559369261</v>
      </c>
      <c r="V138" s="686">
        <v>16.352622001987321</v>
      </c>
      <c r="W138" s="687">
        <v>100</v>
      </c>
    </row>
    <row r="139" spans="1:23" ht="9.75" customHeight="1">
      <c r="A139" s="684">
        <v>2005</v>
      </c>
      <c r="B139" s="686">
        <v>12.934776867662043</v>
      </c>
      <c r="C139" s="686">
        <v>15.171828291359478</v>
      </c>
      <c r="D139" s="686">
        <v>4.0085895334974646</v>
      </c>
      <c r="E139" s="686">
        <v>3.1131175972498699</v>
      </c>
      <c r="F139" s="686">
        <v>0.80733456193875863</v>
      </c>
      <c r="G139" s="686">
        <v>2.0668477379401744</v>
      </c>
      <c r="H139" s="686">
        <v>7.4055225574533026</v>
      </c>
      <c r="I139" s="686">
        <v>2.082215961057857</v>
      </c>
      <c r="J139" s="686">
        <v>9.7002134240469964</v>
      </c>
      <c r="K139" s="686">
        <v>21.94045848745407</v>
      </c>
      <c r="L139" s="686">
        <v>4.9828438992776984</v>
      </c>
      <c r="M139" s="686">
        <v>1.2808430402309099</v>
      </c>
      <c r="N139" s="686">
        <v>5.1924394145302051</v>
      </c>
      <c r="O139" s="686">
        <v>3.0172346384897222</v>
      </c>
      <c r="P139" s="686">
        <v>3.4482161697706215</v>
      </c>
      <c r="Q139" s="686">
        <v>2.8475178180408283</v>
      </c>
      <c r="R139" s="687">
        <v>100</v>
      </c>
      <c r="S139" s="686">
        <v>83.74747457063151</v>
      </c>
      <c r="T139" s="686">
        <v>79.738885037134054</v>
      </c>
      <c r="U139" s="686">
        <v>20.261114962865946</v>
      </c>
      <c r="V139" s="686">
        <v>16.252525429368482</v>
      </c>
      <c r="W139" s="687">
        <v>100</v>
      </c>
    </row>
    <row r="140" spans="1:23" ht="9.75" customHeight="1">
      <c r="A140" s="684">
        <v>2006</v>
      </c>
      <c r="B140" s="686">
        <v>12.958758438551945</v>
      </c>
      <c r="C140" s="686">
        <v>15.223826689762484</v>
      </c>
      <c r="D140" s="686">
        <v>4.0158912666910664</v>
      </c>
      <c r="E140" s="686">
        <v>3.1047056095736298</v>
      </c>
      <c r="F140" s="686">
        <v>0.80888703835883446</v>
      </c>
      <c r="G140" s="686">
        <v>2.0779336869059604</v>
      </c>
      <c r="H140" s="686">
        <v>7.400850914487858</v>
      </c>
      <c r="I140" s="686">
        <v>2.0687742530198321</v>
      </c>
      <c r="J140" s="686">
        <v>9.7011352486935358</v>
      </c>
      <c r="K140" s="686">
        <v>21.938897792285697</v>
      </c>
      <c r="L140" s="686">
        <v>4.9872483063640054</v>
      </c>
      <c r="M140" s="686">
        <v>1.2743759977053493</v>
      </c>
      <c r="N140" s="686">
        <v>5.1695044095806129</v>
      </c>
      <c r="O140" s="686">
        <v>2.9887078778609264</v>
      </c>
      <c r="P140" s="686">
        <v>3.4567888276440808</v>
      </c>
      <c r="Q140" s="686">
        <v>2.823713642514182</v>
      </c>
      <c r="R140" s="687">
        <v>100</v>
      </c>
      <c r="S140" s="686">
        <v>83.844594207450811</v>
      </c>
      <c r="T140" s="686">
        <v>79.828702940759754</v>
      </c>
      <c r="U140" s="686">
        <v>20.171297059240249</v>
      </c>
      <c r="V140" s="686">
        <v>16.155405792549182</v>
      </c>
      <c r="W140" s="687">
        <v>100</v>
      </c>
    </row>
    <row r="141" spans="1:23" ht="9.75" customHeight="1">
      <c r="A141" s="684">
        <v>2007</v>
      </c>
      <c r="B141" s="686">
        <v>12.981050483746573</v>
      </c>
      <c r="C141" s="686">
        <v>15.280877609298809</v>
      </c>
      <c r="D141" s="686">
        <v>4.0266566064516871</v>
      </c>
      <c r="E141" s="686">
        <v>3.0946075679658702</v>
      </c>
      <c r="F141" s="686">
        <v>0.80989916264267325</v>
      </c>
      <c r="G141" s="686">
        <v>2.0943285908457598</v>
      </c>
      <c r="H141" s="686">
        <v>7.3993177500010647</v>
      </c>
      <c r="I141" s="686">
        <v>2.0546569208025378</v>
      </c>
      <c r="J141" s="686">
        <v>9.7020624366722252</v>
      </c>
      <c r="K141" s="686">
        <v>21.932728053609537</v>
      </c>
      <c r="L141" s="686">
        <v>4.9896838965133785</v>
      </c>
      <c r="M141" s="686">
        <v>1.2678760037759143</v>
      </c>
      <c r="N141" s="686">
        <v>5.1432453984363082</v>
      </c>
      <c r="O141" s="686">
        <v>2.9578982842876247</v>
      </c>
      <c r="P141" s="686">
        <v>3.465483541924137</v>
      </c>
      <c r="Q141" s="686">
        <v>2.799627693025899</v>
      </c>
      <c r="R141" s="687">
        <v>100</v>
      </c>
      <c r="S141" s="686">
        <v>83.949964135481764</v>
      </c>
      <c r="T141" s="686">
        <v>79.923307529030069</v>
      </c>
      <c r="U141" s="686">
        <v>20.076692470969927</v>
      </c>
      <c r="V141" s="686">
        <v>16.050035864518239</v>
      </c>
      <c r="W141" s="687">
        <v>100</v>
      </c>
    </row>
    <row r="142" spans="1:23" ht="9.75" customHeight="1">
      <c r="A142" s="684">
        <v>2008</v>
      </c>
      <c r="B142" s="686">
        <v>13.008632723192667</v>
      </c>
      <c r="C142" s="686">
        <v>15.331954319418051</v>
      </c>
      <c r="D142" s="686">
        <v>4.0435874088528623</v>
      </c>
      <c r="E142" s="686">
        <v>3.085340263889234</v>
      </c>
      <c r="F142" s="686">
        <v>0.81031151854265071</v>
      </c>
      <c r="G142" s="686">
        <v>2.1063473630485117</v>
      </c>
      <c r="H142" s="686">
        <v>7.4079633515666918</v>
      </c>
      <c r="I142" s="686">
        <v>2.0404995538393349</v>
      </c>
      <c r="J142" s="686">
        <v>9.7004777169966125</v>
      </c>
      <c r="K142" s="686">
        <v>21.917790172237073</v>
      </c>
      <c r="L142" s="686">
        <v>4.9880944372561729</v>
      </c>
      <c r="M142" s="686">
        <v>1.2625912839569982</v>
      </c>
      <c r="N142" s="686">
        <v>5.1176839064207549</v>
      </c>
      <c r="O142" s="686">
        <v>2.9269704694720597</v>
      </c>
      <c r="P142" s="686">
        <v>3.4735292017470218</v>
      </c>
      <c r="Q142" s="686">
        <v>2.7782263095633031</v>
      </c>
      <c r="R142" s="687">
        <v>100</v>
      </c>
      <c r="S142" s="686">
        <v>84.051279496815312</v>
      </c>
      <c r="T142" s="686">
        <v>80.007692087962454</v>
      </c>
      <c r="U142" s="686">
        <v>19.99230791203755</v>
      </c>
      <c r="V142" s="686">
        <v>15.948720503184687</v>
      </c>
      <c r="W142" s="687">
        <v>100</v>
      </c>
    </row>
    <row r="143" spans="1:23" ht="15" customHeight="1">
      <c r="A143" s="684">
        <v>2009</v>
      </c>
      <c r="B143" s="686">
        <v>13.035089243438044</v>
      </c>
      <c r="C143" s="686">
        <v>15.370336896358014</v>
      </c>
      <c r="D143" s="686">
        <v>4.0622690959268244</v>
      </c>
      <c r="E143" s="686">
        <v>3.0786745888140032</v>
      </c>
      <c r="F143" s="686">
        <v>0.81169638797256882</v>
      </c>
      <c r="G143" s="686">
        <v>2.1107170105283437</v>
      </c>
      <c r="H143" s="686">
        <v>7.4214156419187285</v>
      </c>
      <c r="I143" s="686">
        <v>2.0281612328515015</v>
      </c>
      <c r="J143" s="686">
        <v>9.7004883890616007</v>
      </c>
      <c r="K143" s="686">
        <v>21.899243607521608</v>
      </c>
      <c r="L143" s="686">
        <v>4.9844652051060603</v>
      </c>
      <c r="M143" s="686">
        <v>1.2573308432202377</v>
      </c>
      <c r="N143" s="686">
        <v>5.0985905566915646</v>
      </c>
      <c r="O143" s="686">
        <v>2.9000197260136718</v>
      </c>
      <c r="P143" s="686">
        <v>3.4805231583350809</v>
      </c>
      <c r="Q143" s="686">
        <v>2.760978416242148</v>
      </c>
      <c r="R143" s="687">
        <v>100</v>
      </c>
      <c r="S143" s="686">
        <v>84.133575479387105</v>
      </c>
      <c r="T143" s="686">
        <v>80.071306383460282</v>
      </c>
      <c r="U143" s="686">
        <v>19.928693616539714</v>
      </c>
      <c r="V143" s="686">
        <v>15.866424520612888</v>
      </c>
      <c r="W143" s="687">
        <v>100</v>
      </c>
    </row>
    <row r="144" spans="1:23" ht="9.75" customHeight="1">
      <c r="A144" s="684">
        <v>2010</v>
      </c>
      <c r="B144" s="686">
        <v>13.054201921220415</v>
      </c>
      <c r="C144" s="686">
        <v>15.411282135623587</v>
      </c>
      <c r="D144" s="686">
        <v>4.0782734079771963</v>
      </c>
      <c r="E144" s="686">
        <v>3.0719617326838913</v>
      </c>
      <c r="F144" s="686">
        <v>0.81238030860741206</v>
      </c>
      <c r="G144" s="686">
        <v>2.1196059646849257</v>
      </c>
      <c r="H144" s="686">
        <v>7.4351858057824245</v>
      </c>
      <c r="I144" s="686">
        <v>2.0177302165524162</v>
      </c>
      <c r="J144" s="686">
        <v>9.699248816138164</v>
      </c>
      <c r="K144" s="686">
        <v>21.8803261264535</v>
      </c>
      <c r="L144" s="686">
        <v>4.9809057395481169</v>
      </c>
      <c r="M144" s="686">
        <v>1.251524695315346</v>
      </c>
      <c r="N144" s="686">
        <v>5.0792789249743224</v>
      </c>
      <c r="O144" s="686">
        <v>2.8758418870950906</v>
      </c>
      <c r="P144" s="686">
        <v>3.4873031416829088</v>
      </c>
      <c r="Q144" s="686">
        <v>2.7449491756602833</v>
      </c>
      <c r="R144" s="687">
        <v>100</v>
      </c>
      <c r="S144" s="686">
        <v>84.210238063033998</v>
      </c>
      <c r="T144" s="686">
        <v>80.131964655056805</v>
      </c>
      <c r="U144" s="686">
        <v>19.868035344943198</v>
      </c>
      <c r="V144" s="686">
        <v>15.789761936966004</v>
      </c>
      <c r="W144" s="687">
        <v>100</v>
      </c>
    </row>
    <row r="145" spans="1:23" ht="9.75" customHeight="1">
      <c r="A145" s="684">
        <v>2011</v>
      </c>
      <c r="B145" s="686">
        <v>13.074400449903541</v>
      </c>
      <c r="C145" s="686">
        <v>15.463581836857397</v>
      </c>
      <c r="D145" s="686">
        <v>4.1135778474452529</v>
      </c>
      <c r="E145" s="686">
        <v>3.060992163374431</v>
      </c>
      <c r="F145" s="686">
        <v>0.81199018598384043</v>
      </c>
      <c r="G145" s="686">
        <v>2.1325995887760052</v>
      </c>
      <c r="H145" s="686">
        <v>7.4513747962705938</v>
      </c>
      <c r="I145" s="686">
        <v>2.0066574911225459</v>
      </c>
      <c r="J145" s="686">
        <v>9.6873777055205927</v>
      </c>
      <c r="K145" s="686">
        <v>21.856204644572653</v>
      </c>
      <c r="L145" s="686">
        <v>4.9730423493694831</v>
      </c>
      <c r="M145" s="686">
        <v>1.2455523971757827</v>
      </c>
      <c r="N145" s="686">
        <v>5.0578882076402758</v>
      </c>
      <c r="O145" s="686">
        <v>2.8490332324571597</v>
      </c>
      <c r="P145" s="686">
        <v>3.4895054791975357</v>
      </c>
      <c r="Q145" s="686">
        <v>2.72622162433291</v>
      </c>
      <c r="R145" s="687">
        <v>100</v>
      </c>
      <c r="S145" s="686">
        <v>84.299207281072682</v>
      </c>
      <c r="T145" s="686">
        <v>80.185629433627426</v>
      </c>
      <c r="U145" s="686">
        <v>19.814370566372574</v>
      </c>
      <c r="V145" s="686">
        <v>15.700792718927323</v>
      </c>
      <c r="W145" s="687">
        <v>100</v>
      </c>
    </row>
    <row r="146" spans="1:23" s="219" customFormat="1" ht="9.75" customHeight="1">
      <c r="A146" s="684">
        <v>2012</v>
      </c>
      <c r="B146" s="686">
        <v>13.106207785715402</v>
      </c>
      <c r="C146" s="686">
        <v>15.519233641203341</v>
      </c>
      <c r="D146" s="686">
        <v>4.1660895821438055</v>
      </c>
      <c r="E146" s="686">
        <v>3.0479587110742425</v>
      </c>
      <c r="F146" s="686">
        <v>0.81252257437153863</v>
      </c>
      <c r="G146" s="686">
        <v>2.1463627598134614</v>
      </c>
      <c r="H146" s="686">
        <v>7.4666636626565248</v>
      </c>
      <c r="I146" s="686">
        <v>1.9939030281901857</v>
      </c>
      <c r="J146" s="686">
        <v>9.6693118244217739</v>
      </c>
      <c r="K146" s="686">
        <v>21.820893430166407</v>
      </c>
      <c r="L146" s="686">
        <v>4.9612868761672786</v>
      </c>
      <c r="M146" s="686">
        <v>1.2384964347335838</v>
      </c>
      <c r="N146" s="686">
        <v>5.0384225455337877</v>
      </c>
      <c r="O146" s="686">
        <v>2.8200704731329651</v>
      </c>
      <c r="P146" s="686">
        <v>3.4869383438233092</v>
      </c>
      <c r="Q146" s="686">
        <v>2.7056383268523927</v>
      </c>
      <c r="R146" s="687">
        <v>100</v>
      </c>
      <c r="S146" s="686">
        <v>84.394006915216423</v>
      </c>
      <c r="T146" s="686">
        <v>80.227917333072625</v>
      </c>
      <c r="U146" s="686">
        <v>19.772082666927378</v>
      </c>
      <c r="V146" s="686">
        <v>15.605993084783574</v>
      </c>
      <c r="W146" s="687">
        <v>100</v>
      </c>
    </row>
    <row r="147" spans="1:23" ht="9.75" customHeight="1">
      <c r="A147" s="684">
        <v>2013</v>
      </c>
      <c r="B147" s="686">
        <v>13.14416899181912</v>
      </c>
      <c r="C147" s="686">
        <v>15.57667963765615</v>
      </c>
      <c r="D147" s="686">
        <v>4.2141488969864298</v>
      </c>
      <c r="E147" s="686">
        <v>3.0371796564544469</v>
      </c>
      <c r="F147" s="686">
        <v>0.81353841364801915</v>
      </c>
      <c r="G147" s="686">
        <v>2.1579687265796297</v>
      </c>
      <c r="H147" s="686">
        <v>7.4783402959774321</v>
      </c>
      <c r="I147" s="686">
        <v>1.982024861167889</v>
      </c>
      <c r="J147" s="686">
        <v>9.6530700097146021</v>
      </c>
      <c r="K147" s="686">
        <v>21.778114686667127</v>
      </c>
      <c r="L147" s="686">
        <v>4.9504518584570656</v>
      </c>
      <c r="M147" s="686">
        <v>1.2306969029237154</v>
      </c>
      <c r="N147" s="686">
        <v>5.0198579940025994</v>
      </c>
      <c r="O147" s="686">
        <v>2.7924459320834929</v>
      </c>
      <c r="P147" s="686">
        <v>3.485922010780798</v>
      </c>
      <c r="Q147" s="686">
        <v>2.6853911250814799</v>
      </c>
      <c r="R147" s="687">
        <v>100</v>
      </c>
      <c r="S147" s="686">
        <v>84.48310043121009</v>
      </c>
      <c r="T147" s="686">
        <v>80.26895153422366</v>
      </c>
      <c r="U147" s="686">
        <v>19.73104846577634</v>
      </c>
      <c r="V147" s="686">
        <v>15.516899568789908</v>
      </c>
      <c r="W147" s="687">
        <v>100</v>
      </c>
    </row>
    <row r="148" spans="1:23">
      <c r="A148" s="684">
        <v>2014</v>
      </c>
      <c r="B148" s="686">
        <v>13.18057647142429</v>
      </c>
      <c r="C148" s="686">
        <v>15.61807207618485</v>
      </c>
      <c r="D148" s="686">
        <v>4.2550412586027067</v>
      </c>
      <c r="E148" s="686">
        <v>3.0297074658285763</v>
      </c>
      <c r="F148" s="686">
        <v>0.81454630231554337</v>
      </c>
      <c r="G148" s="686">
        <v>2.1666000576297311</v>
      </c>
      <c r="H148" s="686">
        <v>7.495022536040346</v>
      </c>
      <c r="I148" s="686">
        <v>1.9730459066436634</v>
      </c>
      <c r="J148" s="686">
        <v>9.6423900446151922</v>
      </c>
      <c r="K148" s="686">
        <v>21.739234912528328</v>
      </c>
      <c r="L148" s="686">
        <v>4.9430108391929837</v>
      </c>
      <c r="M148" s="686">
        <v>1.2223343795057957</v>
      </c>
      <c r="N148" s="686">
        <v>5.0021050843018502</v>
      </c>
      <c r="O148" s="686">
        <v>2.766107321575197</v>
      </c>
      <c r="P148" s="686">
        <v>3.4864443869697537</v>
      </c>
      <c r="Q148" s="686">
        <v>2.6657609566411904</v>
      </c>
      <c r="R148" s="687">
        <v>100</v>
      </c>
      <c r="S148" s="686">
        <v>84.563273265009528</v>
      </c>
      <c r="T148" s="686">
        <v>80.308232006406811</v>
      </c>
      <c r="U148" s="686">
        <v>19.691767993593185</v>
      </c>
      <c r="V148" s="686">
        <v>15.436726734990478</v>
      </c>
      <c r="W148" s="687">
        <v>100</v>
      </c>
    </row>
    <row r="149" spans="1:23">
      <c r="A149" s="684">
        <v>2015</v>
      </c>
      <c r="B149" s="686">
        <v>13.218972611828084</v>
      </c>
      <c r="C149" s="686">
        <v>15.629906212416961</v>
      </c>
      <c r="D149" s="686">
        <v>4.2784733895136524</v>
      </c>
      <c r="E149" s="686">
        <v>3.0254027058264739</v>
      </c>
      <c r="F149" s="686">
        <v>0.81615453930009318</v>
      </c>
      <c r="G149" s="686">
        <v>2.1730610865209945</v>
      </c>
      <c r="H149" s="686">
        <v>7.5104472748796676</v>
      </c>
      <c r="I149" s="686">
        <v>1.9657443747851315</v>
      </c>
      <c r="J149" s="686">
        <v>9.6425457130900991</v>
      </c>
      <c r="K149" s="686">
        <v>21.731598787184382</v>
      </c>
      <c r="L149" s="686">
        <v>4.936173568611542</v>
      </c>
      <c r="M149" s="686">
        <v>1.2147841164622653</v>
      </c>
      <c r="N149" s="686">
        <v>4.9825336741529487</v>
      </c>
      <c r="O149" s="686">
        <v>2.7428105018872553</v>
      </c>
      <c r="P149" s="686">
        <v>3.4825645176401179</v>
      </c>
      <c r="Q149" s="686">
        <v>2.6488269259003308</v>
      </c>
      <c r="R149" s="687">
        <v>100</v>
      </c>
      <c r="S149" s="686">
        <v>84.634681817447856</v>
      </c>
      <c r="T149" s="686">
        <v>80.356208427934206</v>
      </c>
      <c r="U149" s="686">
        <v>19.643791572065794</v>
      </c>
      <c r="V149" s="686">
        <v>15.365318182552139</v>
      </c>
      <c r="W149" s="687">
        <v>100</v>
      </c>
    </row>
    <row r="150" spans="1:23">
      <c r="A150" s="684">
        <v>2016</v>
      </c>
      <c r="B150" s="686">
        <v>13.255534060234368</v>
      </c>
      <c r="C150" s="686">
        <v>15.649473148746665</v>
      </c>
      <c r="D150" s="686">
        <v>4.3078182076286113</v>
      </c>
      <c r="E150" s="686">
        <v>3.0234088783704705</v>
      </c>
      <c r="F150" s="686">
        <v>0.81983230573122801</v>
      </c>
      <c r="G150" s="686">
        <v>2.184519798558981</v>
      </c>
      <c r="H150" s="686">
        <v>7.5224408603077624</v>
      </c>
      <c r="I150" s="686">
        <v>1.956944781257548</v>
      </c>
      <c r="J150" s="686">
        <v>9.6372436859028809</v>
      </c>
      <c r="K150" s="686">
        <v>21.709892825227172</v>
      </c>
      <c r="L150" s="686">
        <v>4.9295610967365961</v>
      </c>
      <c r="M150" s="686">
        <v>1.2096418800692228</v>
      </c>
      <c r="N150" s="686">
        <v>4.958570672726105</v>
      </c>
      <c r="O150" s="686">
        <v>2.7211866324009848</v>
      </c>
      <c r="P150" s="686">
        <v>3.4855693479931129</v>
      </c>
      <c r="Q150" s="686">
        <v>2.6283618181082948</v>
      </c>
      <c r="R150" s="687">
        <v>100</v>
      </c>
      <c r="S150" s="686">
        <v>84.711527217136592</v>
      </c>
      <c r="T150" s="686">
        <v>80.403709009507992</v>
      </c>
      <c r="U150" s="686">
        <v>19.596290990492015</v>
      </c>
      <c r="V150" s="686">
        <v>15.288472782863403</v>
      </c>
      <c r="W150" s="687">
        <v>100</v>
      </c>
    </row>
    <row r="151" spans="1:23">
      <c r="A151" s="684">
        <v>2017</v>
      </c>
      <c r="B151" s="686">
        <v>13.293076451377878</v>
      </c>
      <c r="C151" s="686">
        <v>15.684064336905694</v>
      </c>
      <c r="D151" s="686">
        <v>4.3482859759038455</v>
      </c>
      <c r="E151" s="686">
        <v>3.0237533645968258</v>
      </c>
      <c r="F151" s="686">
        <v>0.82254733494702192</v>
      </c>
      <c r="G151" s="686">
        <v>2.2024884375802336</v>
      </c>
      <c r="H151" s="686">
        <v>7.5349632189677909</v>
      </c>
      <c r="I151" s="686">
        <v>1.9488934791565036</v>
      </c>
      <c r="J151" s="686">
        <v>9.6231770117586883</v>
      </c>
      <c r="K151" s="686">
        <v>21.657107928637046</v>
      </c>
      <c r="L151" s="686">
        <v>4.9238004096107719</v>
      </c>
      <c r="M151" s="686">
        <v>1.2042766223591501</v>
      </c>
      <c r="N151" s="686">
        <v>4.9379310932215477</v>
      </c>
      <c r="O151" s="686">
        <v>2.6974930594510043</v>
      </c>
      <c r="P151" s="686">
        <v>3.4913846262469268</v>
      </c>
      <c r="Q151" s="686">
        <v>2.6067566492790704</v>
      </c>
      <c r="R151" s="687">
        <v>100</v>
      </c>
      <c r="S151" s="686">
        <v>84.785172354295042</v>
      </c>
      <c r="T151" s="686">
        <v>80.436886378391208</v>
      </c>
      <c r="U151" s="686">
        <v>19.563113621608796</v>
      </c>
      <c r="V151" s="686">
        <v>15.21482764570495</v>
      </c>
      <c r="W151" s="687">
        <v>100</v>
      </c>
    </row>
    <row r="152" spans="1:23">
      <c r="A152" s="684">
        <v>2018</v>
      </c>
      <c r="B152" s="686">
        <v>13.324135020876167</v>
      </c>
      <c r="C152" s="686">
        <v>15.725033766340099</v>
      </c>
      <c r="D152" s="686">
        <v>4.3774519624305599</v>
      </c>
      <c r="E152" s="686">
        <v>3.025095220433768</v>
      </c>
      <c r="F152" s="686">
        <v>0.82263135624054806</v>
      </c>
      <c r="G152" s="686">
        <v>2.2144196037847155</v>
      </c>
      <c r="H152" s="686">
        <v>7.5441488782924164</v>
      </c>
      <c r="I152" s="686">
        <v>1.9424422085276145</v>
      </c>
      <c r="J152" s="686">
        <v>9.6164722493979831</v>
      </c>
      <c r="K152" s="686">
        <v>21.617782845484598</v>
      </c>
      <c r="L152" s="686">
        <v>4.9203585752101962</v>
      </c>
      <c r="M152" s="686">
        <v>1.1969586634525284</v>
      </c>
      <c r="N152" s="686">
        <v>4.9207940092288132</v>
      </c>
      <c r="O152" s="686">
        <v>2.6725528822252178</v>
      </c>
      <c r="P152" s="686">
        <v>3.4898251433280527</v>
      </c>
      <c r="Q152" s="686">
        <v>2.5898976147467243</v>
      </c>
      <c r="R152" s="687">
        <v>100</v>
      </c>
      <c r="S152" s="686">
        <v>84.849218064837856</v>
      </c>
      <c r="T152" s="686">
        <v>80.471766102407301</v>
      </c>
      <c r="U152" s="686">
        <v>19.528233897592699</v>
      </c>
      <c r="V152" s="686">
        <v>15.150781935162138</v>
      </c>
      <c r="W152" s="687">
        <v>100</v>
      </c>
    </row>
    <row r="153" spans="1:23">
      <c r="A153" s="684">
        <v>2019</v>
      </c>
      <c r="B153" s="686">
        <v>13.340436060496383</v>
      </c>
      <c r="C153" s="686">
        <v>15.766351390080359</v>
      </c>
      <c r="D153" s="686">
        <v>4.4012859042725712</v>
      </c>
      <c r="E153" s="686">
        <v>3.0290229379945348</v>
      </c>
      <c r="F153" s="686">
        <v>0.82088055443826613</v>
      </c>
      <c r="G153" s="686">
        <v>2.2194610311539487</v>
      </c>
      <c r="H153" s="686">
        <v>7.5541231733140926</v>
      </c>
      <c r="I153" s="686">
        <v>1.936273402492336</v>
      </c>
      <c r="J153" s="686">
        <v>9.6133624595853284</v>
      </c>
      <c r="K153" s="686">
        <v>21.590198140237284</v>
      </c>
      <c r="L153" s="686">
        <v>4.9214442531754132</v>
      </c>
      <c r="M153" s="686">
        <v>1.1898696695939341</v>
      </c>
      <c r="N153" s="686">
        <v>4.9040901969969397</v>
      </c>
      <c r="O153" s="686">
        <v>2.6495046524154642</v>
      </c>
      <c r="P153" s="686">
        <v>3.4903592200572069</v>
      </c>
      <c r="Q153" s="686">
        <v>2.5733369536959363</v>
      </c>
      <c r="R153" s="687">
        <v>100</v>
      </c>
      <c r="S153" s="686">
        <v>84.907771856404793</v>
      </c>
      <c r="T153" s="686">
        <v>80.506485952132223</v>
      </c>
      <c r="U153" s="686">
        <v>19.493514047867784</v>
      </c>
      <c r="V153" s="686">
        <v>15.092228143595211</v>
      </c>
      <c r="W153" s="687">
        <v>100</v>
      </c>
    </row>
    <row r="154" spans="1:23">
      <c r="A154" s="684">
        <v>2020</v>
      </c>
      <c r="B154" s="686">
        <v>13.349690143949184</v>
      </c>
      <c r="C154" s="686">
        <v>15.791632973939162</v>
      </c>
      <c r="D154" s="686">
        <v>4.4092730434747471</v>
      </c>
      <c r="E154" s="686">
        <v>3.0380657134507749</v>
      </c>
      <c r="F154" s="686">
        <v>0.81849308125357123</v>
      </c>
      <c r="G154" s="686">
        <v>2.2244427108834861</v>
      </c>
      <c r="H154" s="686">
        <v>7.5643950062381498</v>
      </c>
      <c r="I154" s="686">
        <v>1.9353524350886451</v>
      </c>
      <c r="J154" s="686">
        <v>9.618122820594694</v>
      </c>
      <c r="K154" s="686">
        <v>21.568311078596889</v>
      </c>
      <c r="L154" s="686">
        <v>4.9255699260688388</v>
      </c>
      <c r="M154" s="686">
        <v>1.1849791285262345</v>
      </c>
      <c r="N154" s="686">
        <v>4.8874618609708218</v>
      </c>
      <c r="O154" s="686">
        <v>2.6307239147101797</v>
      </c>
      <c r="P154" s="686">
        <v>3.4960238633374634</v>
      </c>
      <c r="Q154" s="686">
        <v>2.5574622989171565</v>
      </c>
      <c r="R154" s="687">
        <v>100</v>
      </c>
      <c r="S154" s="686">
        <v>84.950933776862428</v>
      </c>
      <c r="T154" s="686">
        <v>80.541660733387673</v>
      </c>
      <c r="U154" s="686">
        <v>19.458339266612324</v>
      </c>
      <c r="V154" s="686">
        <v>15.049066223137578</v>
      </c>
      <c r="W154" s="687">
        <v>100</v>
      </c>
    </row>
    <row r="155" spans="1:23">
      <c r="A155" s="684">
        <v>2021</v>
      </c>
      <c r="B155" s="686">
        <v>13.358613450090113</v>
      </c>
      <c r="C155" s="686">
        <v>15.816352986430298</v>
      </c>
      <c r="D155" s="686">
        <v>4.4122029688850013</v>
      </c>
      <c r="E155" s="686">
        <v>3.04638143897209</v>
      </c>
      <c r="F155" s="686">
        <v>0.81529921084504919</v>
      </c>
      <c r="G155" s="686">
        <v>2.2275171563968601</v>
      </c>
      <c r="H155" s="686">
        <v>7.5653634746886276</v>
      </c>
      <c r="I155" s="686">
        <v>1.9363495987707691</v>
      </c>
      <c r="J155" s="686">
        <v>9.6341387807180627</v>
      </c>
      <c r="K155" s="686">
        <v>21.545583120128182</v>
      </c>
      <c r="L155" s="686">
        <v>4.9310471134926761</v>
      </c>
      <c r="M155" s="686">
        <v>1.1817503617538143</v>
      </c>
      <c r="N155" s="686">
        <v>4.8679840476141649</v>
      </c>
      <c r="O155" s="686">
        <v>2.6142685421171636</v>
      </c>
      <c r="P155" s="686">
        <v>3.5055016172516393</v>
      </c>
      <c r="Q155" s="686">
        <v>2.5416461318454875</v>
      </c>
      <c r="R155" s="687">
        <v>100</v>
      </c>
      <c r="S155" s="686">
        <v>84.993370240680321</v>
      </c>
      <c r="T155" s="686">
        <v>80.581167271795323</v>
      </c>
      <c r="U155" s="686">
        <v>19.418832728204677</v>
      </c>
      <c r="V155" s="686">
        <v>15.006629759319676</v>
      </c>
      <c r="W155" s="687">
        <v>100</v>
      </c>
    </row>
    <row r="156" spans="1:23">
      <c r="A156" s="684">
        <v>2022</v>
      </c>
      <c r="B156" s="686">
        <v>13.36358260843379</v>
      </c>
      <c r="C156" s="686">
        <v>15.855315136234072</v>
      </c>
      <c r="D156" s="686">
        <v>4.4310875056557872</v>
      </c>
      <c r="E156" s="686">
        <v>3.0515446805654691</v>
      </c>
      <c r="F156" s="686">
        <v>0.80886599519116431</v>
      </c>
      <c r="G156" s="686">
        <v>2.2302381245837957</v>
      </c>
      <c r="H156" s="686">
        <v>7.5777287368069848</v>
      </c>
      <c r="I156" s="686">
        <v>1.9356085374644811</v>
      </c>
      <c r="J156" s="686">
        <v>9.6513501915459816</v>
      </c>
      <c r="K156" s="686">
        <v>21.50071674162065</v>
      </c>
      <c r="L156" s="686">
        <v>4.9366143318281246</v>
      </c>
      <c r="M156" s="686">
        <v>1.1765214362815348</v>
      </c>
      <c r="N156" s="686">
        <v>4.8525751324536159</v>
      </c>
      <c r="O156" s="686">
        <v>2.6001806783319243</v>
      </c>
      <c r="P156" s="686">
        <v>3.5038387514929119</v>
      </c>
      <c r="Q156" s="686">
        <v>2.5242314115097142</v>
      </c>
      <c r="R156" s="687">
        <v>100</v>
      </c>
      <c r="S156" s="686">
        <v>85.03585955967479</v>
      </c>
      <c r="T156" s="686">
        <v>80.604772054019008</v>
      </c>
      <c r="U156" s="686">
        <v>19.395227945980992</v>
      </c>
      <c r="V156" s="686">
        <v>14.964140440325204</v>
      </c>
      <c r="W156" s="687">
        <v>100</v>
      </c>
    </row>
  </sheetData>
  <mergeCells count="9">
    <mergeCell ref="B124:J124"/>
    <mergeCell ref="K124:R124"/>
    <mergeCell ref="S124:W124"/>
    <mergeCell ref="B59:J59"/>
    <mergeCell ref="K59:R59"/>
    <mergeCell ref="S59:W59"/>
    <mergeCell ref="B91:J91"/>
    <mergeCell ref="K91:R91"/>
    <mergeCell ref="S91:W91"/>
  </mergeCells>
  <hyperlinks>
    <hyperlink ref="K1" location="Inhalt!B238" tooltip="zurück zum Inhaltsverzeichnis" display="zurück"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7"/>
  <sheetViews>
    <sheetView topLeftCell="A277" workbookViewId="0">
      <selection activeCell="C297" sqref="C297"/>
    </sheetView>
  </sheetViews>
  <sheetFormatPr baseColWidth="10" defaultColWidth="12.7265625" defaultRowHeight="12.5"/>
  <cols>
    <col min="1" max="1" width="9.1796875" style="24" customWidth="1"/>
    <col min="2" max="2" width="49.1796875" style="24" customWidth="1"/>
    <col min="3" max="3" width="27.54296875" style="24" customWidth="1"/>
    <col min="4" max="5" width="24.7265625" style="24" customWidth="1" collapsed="1"/>
    <col min="6" max="6" width="21.81640625" style="24" customWidth="1" collapsed="1"/>
    <col min="7" max="16384" width="12.7265625" style="24"/>
  </cols>
  <sheetData>
    <row r="1" spans="1:10" ht="90" customHeight="1">
      <c r="A1" s="1218" t="s">
        <v>727</v>
      </c>
      <c r="B1" s="1219"/>
      <c r="C1" s="1219"/>
      <c r="D1" s="1219"/>
      <c r="E1" s="1219"/>
      <c r="F1" s="1219"/>
      <c r="G1" s="27" t="s">
        <v>130</v>
      </c>
    </row>
    <row r="2" spans="1:10" ht="12.75" customHeight="1">
      <c r="A2" s="1218" t="s">
        <v>80</v>
      </c>
      <c r="B2" s="1219"/>
      <c r="C2" s="1219"/>
      <c r="D2" s="1219"/>
      <c r="E2" s="1219"/>
      <c r="F2" s="1219"/>
    </row>
    <row r="3" spans="1:10" ht="13.5" customHeight="1" thickBot="1">
      <c r="A3" s="1218" t="s">
        <v>728</v>
      </c>
      <c r="B3" s="1219"/>
      <c r="C3" s="1219"/>
      <c r="D3" s="1219"/>
      <c r="E3" s="1219"/>
      <c r="F3" s="1219"/>
      <c r="J3" s="573" t="s">
        <v>734</v>
      </c>
    </row>
    <row r="4" spans="1:10" ht="12.75" customHeight="1">
      <c r="A4" s="1220" t="s">
        <v>729</v>
      </c>
      <c r="B4" s="1221"/>
      <c r="C4" s="1224" t="s">
        <v>81</v>
      </c>
      <c r="D4" s="1221"/>
      <c r="E4" s="1221"/>
      <c r="F4" s="1225"/>
    </row>
    <row r="5" spans="1:10" ht="38.25" customHeight="1" thickBot="1">
      <c r="A5" s="1222"/>
      <c r="B5" s="1223"/>
      <c r="C5" s="592" t="s">
        <v>730</v>
      </c>
      <c r="D5" s="592" t="s">
        <v>731</v>
      </c>
      <c r="E5" s="592" t="s">
        <v>732</v>
      </c>
      <c r="F5" s="593" t="s">
        <v>733</v>
      </c>
    </row>
    <row r="6" spans="1:10" ht="33.75" customHeight="1">
      <c r="A6" s="1211" t="s">
        <v>601</v>
      </c>
      <c r="B6" s="1212"/>
      <c r="C6" s="1212"/>
      <c r="D6" s="1212"/>
      <c r="E6" s="1212"/>
      <c r="F6" s="1212"/>
    </row>
    <row r="7" spans="1:10" ht="33.75" customHeight="1">
      <c r="A7" s="1211" t="s">
        <v>19</v>
      </c>
      <c r="B7" s="1212"/>
      <c r="C7" s="1212"/>
      <c r="D7" s="1212"/>
      <c r="E7" s="1212"/>
      <c r="F7" s="1212"/>
    </row>
    <row r="8" spans="1:10">
      <c r="A8" s="676" t="s">
        <v>82</v>
      </c>
      <c r="B8" s="680" t="s">
        <v>83</v>
      </c>
      <c r="C8" s="677">
        <v>137</v>
      </c>
      <c r="D8" s="677">
        <v>73</v>
      </c>
      <c r="E8" s="677">
        <v>23</v>
      </c>
      <c r="F8" s="677">
        <v>2</v>
      </c>
    </row>
    <row r="9" spans="1:10">
      <c r="A9" s="676" t="s">
        <v>84</v>
      </c>
      <c r="B9" s="680" t="s">
        <v>85</v>
      </c>
      <c r="C9" s="677">
        <v>26051</v>
      </c>
      <c r="D9" s="677">
        <v>8221</v>
      </c>
      <c r="E9" s="677">
        <v>3110</v>
      </c>
      <c r="F9" s="677">
        <v>920</v>
      </c>
    </row>
    <row r="10" spans="1:10">
      <c r="A10" s="676" t="s">
        <v>86</v>
      </c>
      <c r="B10" s="680" t="s">
        <v>87</v>
      </c>
      <c r="C10" s="677">
        <v>9706</v>
      </c>
      <c r="D10" s="677">
        <v>89</v>
      </c>
      <c r="E10" s="677">
        <v>73</v>
      </c>
      <c r="F10" s="677">
        <v>28</v>
      </c>
    </row>
    <row r="11" spans="1:10">
      <c r="A11" s="676" t="s">
        <v>88</v>
      </c>
      <c r="B11" s="680" t="s">
        <v>89</v>
      </c>
      <c r="C11" s="677">
        <v>1212</v>
      </c>
      <c r="D11" s="677">
        <v>226</v>
      </c>
      <c r="E11" s="677">
        <v>73</v>
      </c>
      <c r="F11" s="677">
        <v>16</v>
      </c>
    </row>
    <row r="12" spans="1:10">
      <c r="A12" s="676" t="s">
        <v>90</v>
      </c>
      <c r="B12" s="680" t="s">
        <v>91</v>
      </c>
      <c r="C12" s="677">
        <v>42926</v>
      </c>
      <c r="D12" s="677">
        <v>5620</v>
      </c>
      <c r="E12" s="677">
        <v>545</v>
      </c>
      <c r="F12" s="677">
        <v>47</v>
      </c>
    </row>
    <row r="13" spans="1:10">
      <c r="A13" s="676" t="s">
        <v>92</v>
      </c>
      <c r="B13" s="680" t="s">
        <v>93</v>
      </c>
      <c r="C13" s="677">
        <v>67434</v>
      </c>
      <c r="D13" s="677">
        <v>8693</v>
      </c>
      <c r="E13" s="677">
        <v>1609</v>
      </c>
      <c r="F13" s="677">
        <v>342</v>
      </c>
    </row>
    <row r="14" spans="1:10">
      <c r="A14" s="676" t="s">
        <v>94</v>
      </c>
      <c r="B14" s="680" t="s">
        <v>95</v>
      </c>
      <c r="C14" s="677">
        <v>9867</v>
      </c>
      <c r="D14" s="677">
        <v>2283</v>
      </c>
      <c r="E14" s="677">
        <v>518</v>
      </c>
      <c r="F14" s="677">
        <v>111</v>
      </c>
    </row>
    <row r="15" spans="1:10">
      <c r="A15" s="676" t="s">
        <v>96</v>
      </c>
      <c r="B15" s="680" t="s">
        <v>97</v>
      </c>
      <c r="C15" s="677">
        <v>28463</v>
      </c>
      <c r="D15" s="677">
        <v>3667</v>
      </c>
      <c r="E15" s="677">
        <v>256</v>
      </c>
      <c r="F15" s="677">
        <v>27</v>
      </c>
    </row>
    <row r="16" spans="1:10">
      <c r="A16" s="676" t="s">
        <v>98</v>
      </c>
      <c r="B16" s="680" t="s">
        <v>99</v>
      </c>
      <c r="C16" s="677">
        <v>14968</v>
      </c>
      <c r="D16" s="677">
        <v>1655</v>
      </c>
      <c r="E16" s="677">
        <v>469</v>
      </c>
      <c r="F16" s="677">
        <v>99</v>
      </c>
    </row>
    <row r="17" spans="1:8">
      <c r="A17" s="676" t="s">
        <v>100</v>
      </c>
      <c r="B17" s="680" t="s">
        <v>101</v>
      </c>
      <c r="C17" s="677">
        <v>10656</v>
      </c>
      <c r="D17" s="677">
        <v>320</v>
      </c>
      <c r="E17" s="677">
        <v>143</v>
      </c>
      <c r="F17" s="677">
        <v>110</v>
      </c>
    </row>
    <row r="18" spans="1:8">
      <c r="A18" s="676" t="s">
        <v>102</v>
      </c>
      <c r="B18" s="680" t="s">
        <v>103</v>
      </c>
      <c r="C18" s="677">
        <v>26714</v>
      </c>
      <c r="D18" s="677">
        <v>508</v>
      </c>
      <c r="E18" s="677">
        <v>56</v>
      </c>
      <c r="F18" s="677">
        <v>3</v>
      </c>
    </row>
    <row r="19" spans="1:8">
      <c r="A19" s="676" t="s">
        <v>104</v>
      </c>
      <c r="B19" s="680" t="s">
        <v>105</v>
      </c>
      <c r="C19" s="677">
        <v>62934</v>
      </c>
      <c r="D19" s="677">
        <v>4464</v>
      </c>
      <c r="E19" s="677">
        <v>711</v>
      </c>
      <c r="F19" s="677">
        <v>116</v>
      </c>
    </row>
    <row r="20" spans="1:8">
      <c r="A20" s="676" t="s">
        <v>106</v>
      </c>
      <c r="B20" s="680" t="s">
        <v>107</v>
      </c>
      <c r="C20" s="677">
        <v>22970</v>
      </c>
      <c r="D20" s="677">
        <v>2616</v>
      </c>
      <c r="E20" s="677">
        <v>805</v>
      </c>
      <c r="F20" s="677">
        <v>176</v>
      </c>
    </row>
    <row r="21" spans="1:8">
      <c r="A21" s="676" t="s">
        <v>108</v>
      </c>
      <c r="B21" s="680" t="s">
        <v>109</v>
      </c>
      <c r="C21" s="677">
        <v>7528</v>
      </c>
      <c r="D21" s="677">
        <v>1179</v>
      </c>
      <c r="E21" s="677">
        <v>274</v>
      </c>
      <c r="F21" s="677">
        <v>52</v>
      </c>
    </row>
    <row r="22" spans="1:8">
      <c r="A22" s="676" t="s">
        <v>110</v>
      </c>
      <c r="B22" s="680" t="s">
        <v>111</v>
      </c>
      <c r="C22" s="677">
        <v>26287</v>
      </c>
      <c r="D22" s="677">
        <v>5300</v>
      </c>
      <c r="E22" s="677">
        <v>1128</v>
      </c>
      <c r="F22" s="677">
        <v>324</v>
      </c>
    </row>
    <row r="23" spans="1:8">
      <c r="A23" s="676" t="s">
        <v>112</v>
      </c>
      <c r="B23" s="680" t="s">
        <v>113</v>
      </c>
      <c r="C23" s="677">
        <v>10240</v>
      </c>
      <c r="D23" s="677">
        <v>821</v>
      </c>
      <c r="E23" s="677">
        <v>110</v>
      </c>
      <c r="F23" s="677">
        <v>16</v>
      </c>
    </row>
    <row r="24" spans="1:8">
      <c r="A24" s="676" t="s">
        <v>114</v>
      </c>
      <c r="B24" s="680" t="s">
        <v>115</v>
      </c>
      <c r="C24" s="677">
        <v>28629</v>
      </c>
      <c r="D24" s="677">
        <v>2049</v>
      </c>
      <c r="E24" s="677">
        <v>417</v>
      </c>
      <c r="F24" s="677">
        <v>51</v>
      </c>
      <c r="H24" s="26">
        <f>SUM(C8:F24)</f>
        <v>457266</v>
      </c>
    </row>
    <row r="25" spans="1:8" ht="33.75" customHeight="1">
      <c r="A25" s="1211" t="s">
        <v>6</v>
      </c>
      <c r="B25" s="1212"/>
      <c r="C25" s="1212"/>
      <c r="D25" s="1212"/>
      <c r="E25" s="1212"/>
      <c r="F25" s="1212"/>
    </row>
    <row r="26" spans="1:8">
      <c r="A26" s="676" t="s">
        <v>82</v>
      </c>
      <c r="B26" s="680" t="s">
        <v>83</v>
      </c>
      <c r="C26" s="677">
        <v>360</v>
      </c>
      <c r="D26" s="677">
        <v>128</v>
      </c>
      <c r="E26" s="677">
        <v>24</v>
      </c>
      <c r="F26" s="677">
        <v>2</v>
      </c>
    </row>
    <row r="27" spans="1:8">
      <c r="A27" s="676" t="s">
        <v>84</v>
      </c>
      <c r="B27" s="680" t="s">
        <v>85</v>
      </c>
      <c r="C27" s="677">
        <v>29195</v>
      </c>
      <c r="D27" s="677">
        <v>8113</v>
      </c>
      <c r="E27" s="677">
        <v>2759</v>
      </c>
      <c r="F27" s="677">
        <v>874</v>
      </c>
    </row>
    <row r="28" spans="1:8">
      <c r="A28" s="676" t="s">
        <v>86</v>
      </c>
      <c r="B28" s="680" t="s">
        <v>87</v>
      </c>
      <c r="C28" s="677">
        <v>21562</v>
      </c>
      <c r="D28" s="677">
        <v>165</v>
      </c>
      <c r="E28" s="677">
        <v>94</v>
      </c>
      <c r="F28" s="677">
        <v>24</v>
      </c>
    </row>
    <row r="29" spans="1:8">
      <c r="A29" s="676" t="s">
        <v>88</v>
      </c>
      <c r="B29" s="680" t="s">
        <v>89</v>
      </c>
      <c r="C29" s="677">
        <v>1442</v>
      </c>
      <c r="D29" s="677">
        <v>481</v>
      </c>
      <c r="E29" s="677">
        <v>138</v>
      </c>
      <c r="F29" s="677">
        <v>18</v>
      </c>
    </row>
    <row r="30" spans="1:8">
      <c r="A30" s="676" t="s">
        <v>90</v>
      </c>
      <c r="B30" s="680" t="s">
        <v>91</v>
      </c>
      <c r="C30" s="677">
        <v>58489</v>
      </c>
      <c r="D30" s="677">
        <v>7317</v>
      </c>
      <c r="E30" s="677">
        <v>704</v>
      </c>
      <c r="F30" s="677">
        <v>83</v>
      </c>
    </row>
    <row r="31" spans="1:8">
      <c r="A31" s="676" t="s">
        <v>92</v>
      </c>
      <c r="B31" s="680" t="s">
        <v>93</v>
      </c>
      <c r="C31" s="677">
        <v>86965</v>
      </c>
      <c r="D31" s="677">
        <v>10729</v>
      </c>
      <c r="E31" s="677">
        <v>2050</v>
      </c>
      <c r="F31" s="677">
        <v>354</v>
      </c>
    </row>
    <row r="32" spans="1:8">
      <c r="A32" s="676" t="s">
        <v>94</v>
      </c>
      <c r="B32" s="680" t="s">
        <v>95</v>
      </c>
      <c r="C32" s="677">
        <v>13913</v>
      </c>
      <c r="D32" s="677">
        <v>3080</v>
      </c>
      <c r="E32" s="677">
        <v>669</v>
      </c>
      <c r="F32" s="677">
        <v>134</v>
      </c>
    </row>
    <row r="33" spans="1:8">
      <c r="A33" s="676" t="s">
        <v>96</v>
      </c>
      <c r="B33" s="680" t="s">
        <v>97</v>
      </c>
      <c r="C33" s="677">
        <v>31879</v>
      </c>
      <c r="D33" s="677">
        <v>5125</v>
      </c>
      <c r="E33" s="677">
        <v>428</v>
      </c>
      <c r="F33" s="677">
        <v>32</v>
      </c>
    </row>
    <row r="34" spans="1:8">
      <c r="A34" s="676" t="s">
        <v>98</v>
      </c>
      <c r="B34" s="680" t="s">
        <v>99</v>
      </c>
      <c r="C34" s="677">
        <v>22791</v>
      </c>
      <c r="D34" s="677">
        <v>2372</v>
      </c>
      <c r="E34" s="677">
        <v>755</v>
      </c>
      <c r="F34" s="677">
        <v>136</v>
      </c>
    </row>
    <row r="35" spans="1:8">
      <c r="A35" s="676" t="s">
        <v>100</v>
      </c>
      <c r="B35" s="680" t="s">
        <v>101</v>
      </c>
      <c r="C35" s="677">
        <v>12556</v>
      </c>
      <c r="D35" s="677">
        <v>448</v>
      </c>
      <c r="E35" s="677">
        <v>234</v>
      </c>
      <c r="F35" s="677">
        <v>156</v>
      </c>
    </row>
    <row r="36" spans="1:8">
      <c r="A36" s="676" t="s">
        <v>102</v>
      </c>
      <c r="B36" s="680" t="s">
        <v>103</v>
      </c>
      <c r="C36" s="677">
        <v>40251</v>
      </c>
      <c r="D36" s="677">
        <v>699</v>
      </c>
      <c r="E36" s="677">
        <v>76</v>
      </c>
      <c r="F36" s="677">
        <v>8</v>
      </c>
    </row>
    <row r="37" spans="1:8">
      <c r="A37" s="676" t="s">
        <v>104</v>
      </c>
      <c r="B37" s="680" t="s">
        <v>105</v>
      </c>
      <c r="C37" s="677">
        <v>85484</v>
      </c>
      <c r="D37" s="677">
        <v>6000</v>
      </c>
      <c r="E37" s="677">
        <v>915</v>
      </c>
      <c r="F37" s="677">
        <v>176</v>
      </c>
    </row>
    <row r="38" spans="1:8">
      <c r="A38" s="676" t="s">
        <v>106</v>
      </c>
      <c r="B38" s="680" t="s">
        <v>107</v>
      </c>
      <c r="C38" s="677">
        <v>32518</v>
      </c>
      <c r="D38" s="677">
        <v>3218</v>
      </c>
      <c r="E38" s="677">
        <v>989</v>
      </c>
      <c r="F38" s="677">
        <v>219</v>
      </c>
    </row>
    <row r="39" spans="1:8">
      <c r="A39" s="676" t="s">
        <v>108</v>
      </c>
      <c r="B39" s="680" t="s">
        <v>109</v>
      </c>
      <c r="C39" s="677">
        <v>10961</v>
      </c>
      <c r="D39" s="677">
        <v>3031</v>
      </c>
      <c r="E39" s="677">
        <v>283</v>
      </c>
      <c r="F39" s="677">
        <v>62</v>
      </c>
    </row>
    <row r="40" spans="1:8">
      <c r="A40" s="676" t="s">
        <v>110</v>
      </c>
      <c r="B40" s="680" t="s">
        <v>111</v>
      </c>
      <c r="C40" s="677">
        <v>32981</v>
      </c>
      <c r="D40" s="677">
        <v>6968</v>
      </c>
      <c r="E40" s="677">
        <v>1377</v>
      </c>
      <c r="F40" s="677">
        <v>430</v>
      </c>
    </row>
    <row r="41" spans="1:8">
      <c r="A41" s="676" t="s">
        <v>112</v>
      </c>
      <c r="B41" s="680" t="s">
        <v>113</v>
      </c>
      <c r="C41" s="677">
        <v>15347</v>
      </c>
      <c r="D41" s="677">
        <v>964</v>
      </c>
      <c r="E41" s="677">
        <v>90</v>
      </c>
      <c r="F41" s="677">
        <v>22</v>
      </c>
    </row>
    <row r="42" spans="1:8">
      <c r="A42" s="676" t="s">
        <v>114</v>
      </c>
      <c r="B42" s="680" t="s">
        <v>115</v>
      </c>
      <c r="C42" s="677">
        <v>37053</v>
      </c>
      <c r="D42" s="677">
        <v>1999</v>
      </c>
      <c r="E42" s="677">
        <v>316</v>
      </c>
      <c r="F42" s="677">
        <v>63</v>
      </c>
      <c r="H42" s="26">
        <f>SUM(C26:F42)</f>
        <v>609278</v>
      </c>
    </row>
    <row r="43" spans="1:8" ht="33.75" customHeight="1">
      <c r="A43" s="1211" t="s">
        <v>31</v>
      </c>
      <c r="B43" s="1212"/>
      <c r="C43" s="1212"/>
      <c r="D43" s="1212"/>
      <c r="E43" s="1212"/>
      <c r="F43" s="1212"/>
    </row>
    <row r="44" spans="1:8">
      <c r="A44" s="676" t="s">
        <v>82</v>
      </c>
      <c r="B44" s="680" t="s">
        <v>83</v>
      </c>
      <c r="C44" s="677">
        <v>3</v>
      </c>
      <c r="D44" s="677">
        <v>1</v>
      </c>
      <c r="E44" s="677">
        <v>1</v>
      </c>
      <c r="F44" s="677" t="s">
        <v>116</v>
      </c>
    </row>
    <row r="45" spans="1:8">
      <c r="A45" s="676" t="s">
        <v>84</v>
      </c>
      <c r="B45" s="680" t="s">
        <v>85</v>
      </c>
      <c r="C45" s="677">
        <v>3879</v>
      </c>
      <c r="D45" s="677">
        <v>845</v>
      </c>
      <c r="E45" s="677">
        <v>239</v>
      </c>
      <c r="F45" s="677">
        <v>47</v>
      </c>
    </row>
    <row r="46" spans="1:8">
      <c r="A46" s="676" t="s">
        <v>86</v>
      </c>
      <c r="B46" s="680" t="s">
        <v>87</v>
      </c>
      <c r="C46" s="677">
        <v>483</v>
      </c>
      <c r="D46" s="677">
        <v>33</v>
      </c>
      <c r="E46" s="677">
        <v>10</v>
      </c>
      <c r="F46" s="677">
        <v>6</v>
      </c>
    </row>
    <row r="47" spans="1:8">
      <c r="A47" s="676" t="s">
        <v>88</v>
      </c>
      <c r="B47" s="680" t="s">
        <v>89</v>
      </c>
      <c r="C47" s="677">
        <v>139</v>
      </c>
      <c r="D47" s="677">
        <v>52</v>
      </c>
      <c r="E47" s="677">
        <v>13</v>
      </c>
      <c r="F47" s="677">
        <v>4</v>
      </c>
    </row>
    <row r="48" spans="1:8">
      <c r="A48" s="676" t="s">
        <v>90</v>
      </c>
      <c r="B48" s="680" t="s">
        <v>91</v>
      </c>
      <c r="C48" s="677">
        <v>12756</v>
      </c>
      <c r="D48" s="677">
        <v>1542</v>
      </c>
      <c r="E48" s="677">
        <v>154</v>
      </c>
      <c r="F48" s="677">
        <v>16</v>
      </c>
    </row>
    <row r="49" spans="1:8">
      <c r="A49" s="676" t="s">
        <v>92</v>
      </c>
      <c r="B49" s="680" t="s">
        <v>93</v>
      </c>
      <c r="C49" s="677">
        <v>20884</v>
      </c>
      <c r="D49" s="677">
        <v>1844</v>
      </c>
      <c r="E49" s="677">
        <v>340</v>
      </c>
      <c r="F49" s="677">
        <v>65</v>
      </c>
    </row>
    <row r="50" spans="1:8">
      <c r="A50" s="676" t="s">
        <v>94</v>
      </c>
      <c r="B50" s="680" t="s">
        <v>95</v>
      </c>
      <c r="C50" s="677">
        <v>3963</v>
      </c>
      <c r="D50" s="677">
        <v>703</v>
      </c>
      <c r="E50" s="677">
        <v>117</v>
      </c>
      <c r="F50" s="677">
        <v>24</v>
      </c>
    </row>
    <row r="51" spans="1:8">
      <c r="A51" s="676" t="s">
        <v>96</v>
      </c>
      <c r="B51" s="680" t="s">
        <v>97</v>
      </c>
      <c r="C51" s="677">
        <v>10365</v>
      </c>
      <c r="D51" s="677">
        <v>1584</v>
      </c>
      <c r="E51" s="677">
        <v>199</v>
      </c>
      <c r="F51" s="677">
        <v>22</v>
      </c>
    </row>
    <row r="52" spans="1:8">
      <c r="A52" s="676" t="s">
        <v>98</v>
      </c>
      <c r="B52" s="680" t="s">
        <v>99</v>
      </c>
      <c r="C52" s="677">
        <v>11131</v>
      </c>
      <c r="D52" s="677">
        <v>1372</v>
      </c>
      <c r="E52" s="677">
        <v>389</v>
      </c>
      <c r="F52" s="677">
        <v>63</v>
      </c>
    </row>
    <row r="53" spans="1:8">
      <c r="A53" s="676" t="s">
        <v>100</v>
      </c>
      <c r="B53" s="680" t="s">
        <v>101</v>
      </c>
      <c r="C53" s="677">
        <v>2734</v>
      </c>
      <c r="D53" s="677">
        <v>104</v>
      </c>
      <c r="E53" s="677">
        <v>38</v>
      </c>
      <c r="F53" s="677">
        <v>23</v>
      </c>
    </row>
    <row r="54" spans="1:8">
      <c r="A54" s="676" t="s">
        <v>102</v>
      </c>
      <c r="B54" s="680" t="s">
        <v>103</v>
      </c>
      <c r="C54" s="677">
        <v>11366</v>
      </c>
      <c r="D54" s="677">
        <v>397</v>
      </c>
      <c r="E54" s="677">
        <v>81</v>
      </c>
      <c r="F54" s="677">
        <v>19</v>
      </c>
    </row>
    <row r="55" spans="1:8">
      <c r="A55" s="676" t="s">
        <v>104</v>
      </c>
      <c r="B55" s="680" t="s">
        <v>105</v>
      </c>
      <c r="C55" s="677">
        <v>35420</v>
      </c>
      <c r="D55" s="677">
        <v>2099</v>
      </c>
      <c r="E55" s="677">
        <v>350</v>
      </c>
      <c r="F55" s="677">
        <v>68</v>
      </c>
    </row>
    <row r="56" spans="1:8">
      <c r="A56" s="676" t="s">
        <v>106</v>
      </c>
      <c r="B56" s="680" t="s">
        <v>107</v>
      </c>
      <c r="C56" s="677">
        <v>10726</v>
      </c>
      <c r="D56" s="677">
        <v>1233</v>
      </c>
      <c r="E56" s="677">
        <v>363</v>
      </c>
      <c r="F56" s="677">
        <v>121</v>
      </c>
    </row>
    <row r="57" spans="1:8">
      <c r="A57" s="676" t="s">
        <v>108</v>
      </c>
      <c r="B57" s="680" t="s">
        <v>109</v>
      </c>
      <c r="C57" s="677">
        <v>3693</v>
      </c>
      <c r="D57" s="677">
        <v>550</v>
      </c>
      <c r="E57" s="677">
        <v>163</v>
      </c>
      <c r="F57" s="677">
        <v>50</v>
      </c>
    </row>
    <row r="58" spans="1:8">
      <c r="A58" s="676" t="s">
        <v>110</v>
      </c>
      <c r="B58" s="680" t="s">
        <v>111</v>
      </c>
      <c r="C58" s="677">
        <v>11696</v>
      </c>
      <c r="D58" s="677">
        <v>2054</v>
      </c>
      <c r="E58" s="677">
        <v>651</v>
      </c>
      <c r="F58" s="677">
        <v>182</v>
      </c>
    </row>
    <row r="59" spans="1:8">
      <c r="A59" s="676" t="s">
        <v>112</v>
      </c>
      <c r="B59" s="680" t="s">
        <v>113</v>
      </c>
      <c r="C59" s="677">
        <v>10801</v>
      </c>
      <c r="D59" s="677">
        <v>261</v>
      </c>
      <c r="E59" s="677">
        <v>54</v>
      </c>
      <c r="F59" s="677">
        <v>15</v>
      </c>
    </row>
    <row r="60" spans="1:8">
      <c r="A60" s="676" t="s">
        <v>114</v>
      </c>
      <c r="B60" s="680" t="s">
        <v>115</v>
      </c>
      <c r="C60" s="677">
        <v>9695</v>
      </c>
      <c r="D60" s="677">
        <v>852</v>
      </c>
      <c r="E60" s="677">
        <v>176</v>
      </c>
      <c r="F60" s="677">
        <v>44</v>
      </c>
      <c r="H60" s="26">
        <f>SUM(C44:F60)</f>
        <v>179367</v>
      </c>
    </row>
    <row r="61" spans="1:8" ht="33.75" customHeight="1">
      <c r="A61" s="1211" t="s">
        <v>117</v>
      </c>
      <c r="B61" s="1212"/>
      <c r="C61" s="1212"/>
      <c r="D61" s="1212"/>
      <c r="E61" s="1212"/>
      <c r="F61" s="1212"/>
    </row>
    <row r="62" spans="1:8">
      <c r="A62" s="676" t="s">
        <v>82</v>
      </c>
      <c r="B62" s="680" t="s">
        <v>83</v>
      </c>
      <c r="C62" s="677">
        <v>29</v>
      </c>
      <c r="D62" s="677">
        <v>6</v>
      </c>
      <c r="E62" s="677">
        <v>1</v>
      </c>
      <c r="F62" s="677">
        <v>2</v>
      </c>
    </row>
    <row r="63" spans="1:8">
      <c r="A63" s="676" t="s">
        <v>84</v>
      </c>
      <c r="B63" s="680" t="s">
        <v>85</v>
      </c>
      <c r="C63" s="677">
        <v>3718</v>
      </c>
      <c r="D63" s="677">
        <v>1113</v>
      </c>
      <c r="E63" s="677">
        <v>327</v>
      </c>
      <c r="F63" s="677">
        <v>52</v>
      </c>
    </row>
    <row r="64" spans="1:8">
      <c r="A64" s="676" t="s">
        <v>86</v>
      </c>
      <c r="B64" s="680" t="s">
        <v>87</v>
      </c>
      <c r="C64" s="677">
        <v>1321</v>
      </c>
      <c r="D64" s="677">
        <v>39</v>
      </c>
      <c r="E64" s="677">
        <v>20</v>
      </c>
      <c r="F64" s="677">
        <v>4</v>
      </c>
    </row>
    <row r="65" spans="1:8">
      <c r="A65" s="676" t="s">
        <v>88</v>
      </c>
      <c r="B65" s="680" t="s">
        <v>89</v>
      </c>
      <c r="C65" s="677">
        <v>320</v>
      </c>
      <c r="D65" s="677">
        <v>129</v>
      </c>
      <c r="E65" s="677">
        <v>54</v>
      </c>
      <c r="F65" s="677">
        <v>5</v>
      </c>
    </row>
    <row r="66" spans="1:8">
      <c r="A66" s="676" t="s">
        <v>90</v>
      </c>
      <c r="B66" s="680" t="s">
        <v>91</v>
      </c>
      <c r="C66" s="677">
        <v>15327</v>
      </c>
      <c r="D66" s="677">
        <v>1454</v>
      </c>
      <c r="E66" s="677">
        <v>130</v>
      </c>
      <c r="F66" s="677">
        <v>6</v>
      </c>
    </row>
    <row r="67" spans="1:8">
      <c r="A67" s="676" t="s">
        <v>92</v>
      </c>
      <c r="B67" s="680" t="s">
        <v>93</v>
      </c>
      <c r="C67" s="677">
        <v>13649</v>
      </c>
      <c r="D67" s="677">
        <v>1557</v>
      </c>
      <c r="E67" s="677">
        <v>211</v>
      </c>
      <c r="F67" s="677">
        <v>19</v>
      </c>
    </row>
    <row r="68" spans="1:8">
      <c r="A68" s="676" t="s">
        <v>94</v>
      </c>
      <c r="B68" s="680" t="s">
        <v>95</v>
      </c>
      <c r="C68" s="677">
        <v>2642</v>
      </c>
      <c r="D68" s="677">
        <v>599</v>
      </c>
      <c r="E68" s="677">
        <v>155</v>
      </c>
      <c r="F68" s="677">
        <v>27</v>
      </c>
    </row>
    <row r="69" spans="1:8">
      <c r="A69" s="676" t="s">
        <v>96</v>
      </c>
      <c r="B69" s="680" t="s">
        <v>97</v>
      </c>
      <c r="C69" s="677">
        <v>5248</v>
      </c>
      <c r="D69" s="677">
        <v>589</v>
      </c>
      <c r="E69" s="677">
        <v>58</v>
      </c>
      <c r="F69" s="677">
        <v>2</v>
      </c>
    </row>
    <row r="70" spans="1:8">
      <c r="A70" s="676" t="s">
        <v>98</v>
      </c>
      <c r="B70" s="680" t="s">
        <v>99</v>
      </c>
      <c r="C70" s="677">
        <v>2488</v>
      </c>
      <c r="D70" s="677">
        <v>176</v>
      </c>
      <c r="E70" s="677">
        <v>26</v>
      </c>
      <c r="F70" s="677">
        <v>6</v>
      </c>
    </row>
    <row r="71" spans="1:8">
      <c r="A71" s="676" t="s">
        <v>100</v>
      </c>
      <c r="B71" s="680" t="s">
        <v>101</v>
      </c>
      <c r="C71" s="677">
        <v>1885</v>
      </c>
      <c r="D71" s="677">
        <v>15</v>
      </c>
      <c r="E71" s="677">
        <v>16</v>
      </c>
      <c r="F71" s="677">
        <v>9</v>
      </c>
    </row>
    <row r="72" spans="1:8">
      <c r="A72" s="676" t="s">
        <v>102</v>
      </c>
      <c r="B72" s="680" t="s">
        <v>103</v>
      </c>
      <c r="C72" s="677">
        <v>4200</v>
      </c>
      <c r="D72" s="677">
        <v>165</v>
      </c>
      <c r="E72" s="677">
        <v>19</v>
      </c>
      <c r="F72" s="677" t="s">
        <v>116</v>
      </c>
    </row>
    <row r="73" spans="1:8">
      <c r="A73" s="676" t="s">
        <v>104</v>
      </c>
      <c r="B73" s="680" t="s">
        <v>105</v>
      </c>
      <c r="C73" s="677">
        <v>11395</v>
      </c>
      <c r="D73" s="677">
        <v>577</v>
      </c>
      <c r="E73" s="677">
        <v>62</v>
      </c>
      <c r="F73" s="677">
        <v>12</v>
      </c>
    </row>
    <row r="74" spans="1:8">
      <c r="A74" s="676" t="s">
        <v>106</v>
      </c>
      <c r="B74" s="680" t="s">
        <v>107</v>
      </c>
      <c r="C74" s="677">
        <v>6792</v>
      </c>
      <c r="D74" s="677">
        <v>671</v>
      </c>
      <c r="E74" s="677">
        <v>167</v>
      </c>
      <c r="F74" s="677">
        <v>40</v>
      </c>
    </row>
    <row r="75" spans="1:8">
      <c r="A75" s="676" t="s">
        <v>108</v>
      </c>
      <c r="B75" s="680" t="s">
        <v>109</v>
      </c>
      <c r="C75" s="677">
        <v>1428</v>
      </c>
      <c r="D75" s="677">
        <v>274</v>
      </c>
      <c r="E75" s="677">
        <v>73</v>
      </c>
      <c r="F75" s="677">
        <v>16</v>
      </c>
    </row>
    <row r="76" spans="1:8">
      <c r="A76" s="676" t="s">
        <v>110</v>
      </c>
      <c r="B76" s="680" t="s">
        <v>111</v>
      </c>
      <c r="C76" s="677">
        <v>6308</v>
      </c>
      <c r="D76" s="677">
        <v>988</v>
      </c>
      <c r="E76" s="677">
        <v>318</v>
      </c>
      <c r="F76" s="677">
        <v>106</v>
      </c>
    </row>
    <row r="77" spans="1:8">
      <c r="A77" s="676" t="s">
        <v>112</v>
      </c>
      <c r="B77" s="680" t="s">
        <v>113</v>
      </c>
      <c r="C77" s="677">
        <v>2383</v>
      </c>
      <c r="D77" s="677">
        <v>130</v>
      </c>
      <c r="E77" s="677">
        <v>23</v>
      </c>
      <c r="F77" s="677">
        <v>3</v>
      </c>
    </row>
    <row r="78" spans="1:8">
      <c r="A78" s="676" t="s">
        <v>114</v>
      </c>
      <c r="B78" s="680" t="s">
        <v>115</v>
      </c>
      <c r="C78" s="677">
        <v>5257</v>
      </c>
      <c r="D78" s="677">
        <v>322</v>
      </c>
      <c r="E78" s="677">
        <v>63</v>
      </c>
      <c r="F78" s="677">
        <v>4</v>
      </c>
      <c r="H78" s="26">
        <f>SUM(C62:F78)</f>
        <v>95230</v>
      </c>
    </row>
    <row r="79" spans="1:8" ht="33.75" customHeight="1">
      <c r="A79" s="1211" t="s">
        <v>33</v>
      </c>
      <c r="B79" s="1212"/>
      <c r="C79" s="1212"/>
      <c r="D79" s="1212"/>
      <c r="E79" s="1212"/>
      <c r="F79" s="1212"/>
    </row>
    <row r="80" spans="1:8">
      <c r="A80" s="676" t="s">
        <v>82</v>
      </c>
      <c r="B80" s="680" t="s">
        <v>83</v>
      </c>
      <c r="C80" s="677">
        <v>2</v>
      </c>
      <c r="D80" s="677">
        <v>1</v>
      </c>
      <c r="E80" s="677" t="s">
        <v>116</v>
      </c>
      <c r="F80" s="677" t="s">
        <v>116</v>
      </c>
    </row>
    <row r="81" spans="1:8">
      <c r="A81" s="676" t="s">
        <v>84</v>
      </c>
      <c r="B81" s="680" t="s">
        <v>85</v>
      </c>
      <c r="C81" s="677">
        <v>872</v>
      </c>
      <c r="D81" s="677">
        <v>285</v>
      </c>
      <c r="E81" s="677">
        <v>103</v>
      </c>
      <c r="F81" s="677">
        <v>27</v>
      </c>
    </row>
    <row r="82" spans="1:8">
      <c r="A82" s="676" t="s">
        <v>86</v>
      </c>
      <c r="B82" s="680" t="s">
        <v>87</v>
      </c>
      <c r="C82" s="677">
        <v>238</v>
      </c>
      <c r="D82" s="677">
        <v>4</v>
      </c>
      <c r="E82" s="677">
        <v>2</v>
      </c>
      <c r="F82" s="677">
        <v>3</v>
      </c>
    </row>
    <row r="83" spans="1:8">
      <c r="A83" s="676" t="s">
        <v>88</v>
      </c>
      <c r="B83" s="680" t="s">
        <v>89</v>
      </c>
      <c r="C83" s="677">
        <v>32</v>
      </c>
      <c r="D83" s="677">
        <v>13</v>
      </c>
      <c r="E83" s="677">
        <v>14</v>
      </c>
      <c r="F83" s="677">
        <v>4</v>
      </c>
    </row>
    <row r="84" spans="1:8">
      <c r="A84" s="676" t="s">
        <v>90</v>
      </c>
      <c r="B84" s="680" t="s">
        <v>91</v>
      </c>
      <c r="C84" s="677">
        <v>1758</v>
      </c>
      <c r="D84" s="677">
        <v>278</v>
      </c>
      <c r="E84" s="677">
        <v>34</v>
      </c>
      <c r="F84" s="677">
        <v>6</v>
      </c>
    </row>
    <row r="85" spans="1:8">
      <c r="A85" s="676" t="s">
        <v>92</v>
      </c>
      <c r="B85" s="680" t="s">
        <v>93</v>
      </c>
      <c r="C85" s="677">
        <v>3834</v>
      </c>
      <c r="D85" s="677">
        <v>567</v>
      </c>
      <c r="E85" s="677">
        <v>127</v>
      </c>
      <c r="F85" s="677">
        <v>14</v>
      </c>
    </row>
    <row r="86" spans="1:8">
      <c r="A86" s="676" t="s">
        <v>94</v>
      </c>
      <c r="B86" s="680" t="s">
        <v>95</v>
      </c>
      <c r="C86" s="677">
        <v>971</v>
      </c>
      <c r="D86" s="677">
        <v>289</v>
      </c>
      <c r="E86" s="677">
        <v>100</v>
      </c>
      <c r="F86" s="677">
        <v>24</v>
      </c>
    </row>
    <row r="87" spans="1:8">
      <c r="A87" s="676" t="s">
        <v>96</v>
      </c>
      <c r="B87" s="680" t="s">
        <v>97</v>
      </c>
      <c r="C87" s="677">
        <v>1678</v>
      </c>
      <c r="D87" s="677">
        <v>271</v>
      </c>
      <c r="E87" s="677">
        <v>31</v>
      </c>
      <c r="F87" s="677">
        <v>2</v>
      </c>
    </row>
    <row r="88" spans="1:8">
      <c r="A88" s="676" t="s">
        <v>98</v>
      </c>
      <c r="B88" s="680" t="s">
        <v>99</v>
      </c>
      <c r="C88" s="677">
        <v>838</v>
      </c>
      <c r="D88" s="677">
        <v>115</v>
      </c>
      <c r="E88" s="677">
        <v>41</v>
      </c>
      <c r="F88" s="677">
        <v>12</v>
      </c>
    </row>
    <row r="89" spans="1:8">
      <c r="A89" s="676" t="s">
        <v>100</v>
      </c>
      <c r="B89" s="680" t="s">
        <v>101</v>
      </c>
      <c r="C89" s="677">
        <v>516</v>
      </c>
      <c r="D89" s="677">
        <v>37</v>
      </c>
      <c r="E89" s="677">
        <v>12</v>
      </c>
      <c r="F89" s="677">
        <v>2</v>
      </c>
    </row>
    <row r="90" spans="1:8">
      <c r="A90" s="676" t="s">
        <v>102</v>
      </c>
      <c r="B90" s="680" t="s">
        <v>103</v>
      </c>
      <c r="C90" s="677">
        <v>1846</v>
      </c>
      <c r="D90" s="677">
        <v>65</v>
      </c>
      <c r="E90" s="677">
        <v>6</v>
      </c>
      <c r="F90" s="677">
        <v>2</v>
      </c>
    </row>
    <row r="91" spans="1:8">
      <c r="A91" s="676" t="s">
        <v>104</v>
      </c>
      <c r="B91" s="680" t="s">
        <v>105</v>
      </c>
      <c r="C91" s="677">
        <v>3450</v>
      </c>
      <c r="D91" s="677">
        <v>333</v>
      </c>
      <c r="E91" s="677">
        <v>80</v>
      </c>
      <c r="F91" s="677">
        <v>18</v>
      </c>
    </row>
    <row r="92" spans="1:8">
      <c r="A92" s="676" t="s">
        <v>106</v>
      </c>
      <c r="B92" s="680" t="s">
        <v>107</v>
      </c>
      <c r="C92" s="677">
        <v>1297</v>
      </c>
      <c r="D92" s="677">
        <v>223</v>
      </c>
      <c r="E92" s="677">
        <v>93</v>
      </c>
      <c r="F92" s="677">
        <v>25</v>
      </c>
    </row>
    <row r="93" spans="1:8">
      <c r="A93" s="676" t="s">
        <v>108</v>
      </c>
      <c r="B93" s="680" t="s">
        <v>109</v>
      </c>
      <c r="C93" s="677">
        <v>450</v>
      </c>
      <c r="D93" s="677">
        <v>73</v>
      </c>
      <c r="E93" s="677">
        <v>29</v>
      </c>
      <c r="F93" s="677">
        <v>12</v>
      </c>
    </row>
    <row r="94" spans="1:8">
      <c r="A94" s="676" t="s">
        <v>110</v>
      </c>
      <c r="B94" s="680" t="s">
        <v>111</v>
      </c>
      <c r="C94" s="677">
        <v>1710</v>
      </c>
      <c r="D94" s="677">
        <v>401</v>
      </c>
      <c r="E94" s="677">
        <v>126</v>
      </c>
      <c r="F94" s="677">
        <v>37</v>
      </c>
    </row>
    <row r="95" spans="1:8">
      <c r="A95" s="676" t="s">
        <v>112</v>
      </c>
      <c r="B95" s="680" t="s">
        <v>113</v>
      </c>
      <c r="C95" s="677">
        <v>687</v>
      </c>
      <c r="D95" s="677">
        <v>78</v>
      </c>
      <c r="E95" s="677">
        <v>14</v>
      </c>
      <c r="F95" s="677">
        <v>2</v>
      </c>
    </row>
    <row r="96" spans="1:8">
      <c r="A96" s="676" t="s">
        <v>114</v>
      </c>
      <c r="B96" s="680" t="s">
        <v>115</v>
      </c>
      <c r="C96" s="677">
        <v>1717</v>
      </c>
      <c r="D96" s="677">
        <v>125</v>
      </c>
      <c r="E96" s="677">
        <v>19</v>
      </c>
      <c r="F96" s="677">
        <v>5</v>
      </c>
      <c r="H96" s="26">
        <f>SUM(C80:F96)</f>
        <v>26080</v>
      </c>
    </row>
    <row r="97" spans="1:6" ht="33.75" customHeight="1">
      <c r="A97" s="1211" t="s">
        <v>34</v>
      </c>
      <c r="B97" s="1212"/>
      <c r="C97" s="1212"/>
      <c r="D97" s="1212"/>
      <c r="E97" s="1212"/>
      <c r="F97" s="1212"/>
    </row>
    <row r="98" spans="1:6">
      <c r="A98" s="676" t="s">
        <v>82</v>
      </c>
      <c r="B98" s="680" t="s">
        <v>83</v>
      </c>
      <c r="C98" s="677">
        <v>12</v>
      </c>
      <c r="D98" s="677">
        <v>2</v>
      </c>
      <c r="E98" s="677">
        <v>2</v>
      </c>
      <c r="F98" s="677">
        <v>1</v>
      </c>
    </row>
    <row r="99" spans="1:6">
      <c r="A99" s="676" t="s">
        <v>84</v>
      </c>
      <c r="B99" s="680" t="s">
        <v>85</v>
      </c>
      <c r="C99" s="677">
        <v>2202</v>
      </c>
      <c r="D99" s="677">
        <v>475</v>
      </c>
      <c r="E99" s="677">
        <v>155</v>
      </c>
      <c r="F99" s="677">
        <v>79</v>
      </c>
    </row>
    <row r="100" spans="1:6">
      <c r="A100" s="676" t="s">
        <v>86</v>
      </c>
      <c r="B100" s="680" t="s">
        <v>87</v>
      </c>
      <c r="C100" s="677">
        <v>481</v>
      </c>
      <c r="D100" s="677">
        <v>18</v>
      </c>
      <c r="E100" s="677">
        <v>11</v>
      </c>
      <c r="F100" s="677">
        <v>8</v>
      </c>
    </row>
    <row r="101" spans="1:6">
      <c r="A101" s="676" t="s">
        <v>88</v>
      </c>
      <c r="B101" s="680" t="s">
        <v>89</v>
      </c>
      <c r="C101" s="677">
        <v>87</v>
      </c>
      <c r="D101" s="677">
        <v>38</v>
      </c>
      <c r="E101" s="677">
        <v>22</v>
      </c>
      <c r="F101" s="677">
        <v>6</v>
      </c>
    </row>
    <row r="102" spans="1:6">
      <c r="A102" s="676" t="s">
        <v>90</v>
      </c>
      <c r="B102" s="680" t="s">
        <v>91</v>
      </c>
      <c r="C102" s="677">
        <v>5346</v>
      </c>
      <c r="D102" s="677">
        <v>733</v>
      </c>
      <c r="E102" s="677">
        <v>80</v>
      </c>
      <c r="F102" s="677">
        <v>5</v>
      </c>
    </row>
    <row r="103" spans="1:6">
      <c r="A103" s="676" t="s">
        <v>92</v>
      </c>
      <c r="B103" s="680" t="s">
        <v>93</v>
      </c>
      <c r="C103" s="677">
        <v>12630</v>
      </c>
      <c r="D103" s="677">
        <v>1608</v>
      </c>
      <c r="E103" s="677">
        <v>318</v>
      </c>
      <c r="F103" s="677">
        <v>97</v>
      </c>
    </row>
    <row r="104" spans="1:6">
      <c r="A104" s="676" t="s">
        <v>94</v>
      </c>
      <c r="B104" s="680" t="s">
        <v>95</v>
      </c>
      <c r="C104" s="677">
        <v>3989</v>
      </c>
      <c r="D104" s="677">
        <v>663</v>
      </c>
      <c r="E104" s="677">
        <v>183</v>
      </c>
      <c r="F104" s="677">
        <v>59</v>
      </c>
    </row>
    <row r="105" spans="1:6">
      <c r="A105" s="676" t="s">
        <v>96</v>
      </c>
      <c r="B105" s="680" t="s">
        <v>97</v>
      </c>
      <c r="C105" s="677">
        <v>4490</v>
      </c>
      <c r="D105" s="677">
        <v>892</v>
      </c>
      <c r="E105" s="677">
        <v>112</v>
      </c>
      <c r="F105" s="677">
        <v>11</v>
      </c>
    </row>
    <row r="106" spans="1:6">
      <c r="A106" s="676" t="s">
        <v>98</v>
      </c>
      <c r="B106" s="680" t="s">
        <v>99</v>
      </c>
      <c r="C106" s="677">
        <v>5559</v>
      </c>
      <c r="D106" s="677">
        <v>756</v>
      </c>
      <c r="E106" s="677">
        <v>217</v>
      </c>
      <c r="F106" s="677">
        <v>37</v>
      </c>
    </row>
    <row r="107" spans="1:6">
      <c r="A107" s="676" t="s">
        <v>100</v>
      </c>
      <c r="B107" s="680" t="s">
        <v>101</v>
      </c>
      <c r="C107" s="677">
        <v>1999</v>
      </c>
      <c r="D107" s="677">
        <v>180</v>
      </c>
      <c r="E107" s="677">
        <v>41</v>
      </c>
      <c r="F107" s="677">
        <v>26</v>
      </c>
    </row>
    <row r="108" spans="1:6">
      <c r="A108" s="676" t="s">
        <v>102</v>
      </c>
      <c r="B108" s="680" t="s">
        <v>103</v>
      </c>
      <c r="C108" s="677">
        <v>6094</v>
      </c>
      <c r="D108" s="677">
        <v>214</v>
      </c>
      <c r="E108" s="677">
        <v>52</v>
      </c>
      <c r="F108" s="677">
        <v>6</v>
      </c>
    </row>
    <row r="109" spans="1:6">
      <c r="A109" s="676" t="s">
        <v>104</v>
      </c>
      <c r="B109" s="680" t="s">
        <v>105</v>
      </c>
      <c r="C109" s="677">
        <v>20414</v>
      </c>
      <c r="D109" s="677">
        <v>1501</v>
      </c>
      <c r="E109" s="677">
        <v>303</v>
      </c>
      <c r="F109" s="677">
        <v>45</v>
      </c>
    </row>
    <row r="110" spans="1:6">
      <c r="A110" s="676" t="s">
        <v>106</v>
      </c>
      <c r="B110" s="680" t="s">
        <v>107</v>
      </c>
      <c r="C110" s="677">
        <v>5635</v>
      </c>
      <c r="D110" s="677">
        <v>759</v>
      </c>
      <c r="E110" s="677">
        <v>246</v>
      </c>
      <c r="F110" s="677">
        <v>77</v>
      </c>
    </row>
    <row r="111" spans="1:6">
      <c r="A111" s="676" t="s">
        <v>108</v>
      </c>
      <c r="B111" s="680" t="s">
        <v>109</v>
      </c>
      <c r="C111" s="677">
        <v>1774</v>
      </c>
      <c r="D111" s="677">
        <v>311</v>
      </c>
      <c r="E111" s="677">
        <v>67</v>
      </c>
      <c r="F111" s="677">
        <v>22</v>
      </c>
    </row>
    <row r="112" spans="1:6">
      <c r="A112" s="676" t="s">
        <v>110</v>
      </c>
      <c r="B112" s="680" t="s">
        <v>111</v>
      </c>
      <c r="C112" s="677">
        <v>5535</v>
      </c>
      <c r="D112" s="677">
        <v>1180</v>
      </c>
      <c r="E112" s="677">
        <v>286</v>
      </c>
      <c r="F112" s="677">
        <v>74</v>
      </c>
    </row>
    <row r="113" spans="1:8">
      <c r="A113" s="676" t="s">
        <v>112</v>
      </c>
      <c r="B113" s="680" t="s">
        <v>113</v>
      </c>
      <c r="C113" s="677">
        <v>4232</v>
      </c>
      <c r="D113" s="677">
        <v>190</v>
      </c>
      <c r="E113" s="677">
        <v>46</v>
      </c>
      <c r="F113" s="677">
        <v>11</v>
      </c>
    </row>
    <row r="114" spans="1:8">
      <c r="A114" s="676" t="s">
        <v>114</v>
      </c>
      <c r="B114" s="680" t="s">
        <v>115</v>
      </c>
      <c r="C114" s="677">
        <v>5555</v>
      </c>
      <c r="D114" s="677">
        <v>353</v>
      </c>
      <c r="E114" s="677">
        <v>64</v>
      </c>
      <c r="F114" s="677">
        <v>15</v>
      </c>
      <c r="H114" s="26">
        <f>SUM(C98:F114)</f>
        <v>98691</v>
      </c>
    </row>
    <row r="115" spans="1:8" ht="33.75" customHeight="1">
      <c r="A115" s="1211" t="s">
        <v>35</v>
      </c>
      <c r="B115" s="1212"/>
      <c r="C115" s="1212"/>
      <c r="D115" s="1212"/>
      <c r="E115" s="1212"/>
      <c r="F115" s="1212"/>
    </row>
    <row r="116" spans="1:8">
      <c r="A116" s="676" t="s">
        <v>82</v>
      </c>
      <c r="B116" s="680" t="s">
        <v>83</v>
      </c>
      <c r="C116" s="677">
        <v>97</v>
      </c>
      <c r="D116" s="677">
        <v>21</v>
      </c>
      <c r="E116" s="677">
        <v>9</v>
      </c>
      <c r="F116" s="677">
        <v>1</v>
      </c>
    </row>
    <row r="117" spans="1:8">
      <c r="A117" s="676" t="s">
        <v>84</v>
      </c>
      <c r="B117" s="680" t="s">
        <v>85</v>
      </c>
      <c r="C117" s="677">
        <v>10750</v>
      </c>
      <c r="D117" s="677">
        <v>2843</v>
      </c>
      <c r="E117" s="677">
        <v>981</v>
      </c>
      <c r="F117" s="677">
        <v>295</v>
      </c>
    </row>
    <row r="118" spans="1:8">
      <c r="A118" s="676" t="s">
        <v>86</v>
      </c>
      <c r="B118" s="680" t="s">
        <v>87</v>
      </c>
      <c r="C118" s="677">
        <v>3343</v>
      </c>
      <c r="D118" s="677">
        <v>52</v>
      </c>
      <c r="E118" s="677">
        <v>41</v>
      </c>
      <c r="F118" s="677">
        <v>20</v>
      </c>
    </row>
    <row r="119" spans="1:8">
      <c r="A119" s="676" t="s">
        <v>88</v>
      </c>
      <c r="B119" s="680" t="s">
        <v>89</v>
      </c>
      <c r="C119" s="677">
        <v>607</v>
      </c>
      <c r="D119" s="677">
        <v>216</v>
      </c>
      <c r="E119" s="677">
        <v>62</v>
      </c>
      <c r="F119" s="677">
        <v>15</v>
      </c>
    </row>
    <row r="120" spans="1:8">
      <c r="A120" s="676" t="s">
        <v>90</v>
      </c>
      <c r="B120" s="680" t="s">
        <v>91</v>
      </c>
      <c r="C120" s="677">
        <v>25706</v>
      </c>
      <c r="D120" s="677">
        <v>3135</v>
      </c>
      <c r="E120" s="677">
        <v>279</v>
      </c>
      <c r="F120" s="677">
        <v>30</v>
      </c>
    </row>
    <row r="121" spans="1:8">
      <c r="A121" s="676" t="s">
        <v>92</v>
      </c>
      <c r="B121" s="680" t="s">
        <v>93</v>
      </c>
      <c r="C121" s="677">
        <v>38193</v>
      </c>
      <c r="D121" s="677">
        <v>4990</v>
      </c>
      <c r="E121" s="677">
        <v>935</v>
      </c>
      <c r="F121" s="677">
        <v>155</v>
      </c>
    </row>
    <row r="122" spans="1:8">
      <c r="A122" s="676" t="s">
        <v>94</v>
      </c>
      <c r="B122" s="680" t="s">
        <v>95</v>
      </c>
      <c r="C122" s="677">
        <v>7166</v>
      </c>
      <c r="D122" s="677">
        <v>1460</v>
      </c>
      <c r="E122" s="677">
        <v>362</v>
      </c>
      <c r="F122" s="677">
        <v>82</v>
      </c>
    </row>
    <row r="123" spans="1:8">
      <c r="A123" s="676" t="s">
        <v>96</v>
      </c>
      <c r="B123" s="680" t="s">
        <v>97</v>
      </c>
      <c r="C123" s="677">
        <v>15775</v>
      </c>
      <c r="D123" s="677">
        <v>1817</v>
      </c>
      <c r="E123" s="677">
        <v>181</v>
      </c>
      <c r="F123" s="677">
        <v>30</v>
      </c>
    </row>
    <row r="124" spans="1:8">
      <c r="A124" s="676" t="s">
        <v>98</v>
      </c>
      <c r="B124" s="680" t="s">
        <v>99</v>
      </c>
      <c r="C124" s="677">
        <v>10819</v>
      </c>
      <c r="D124" s="677">
        <v>1083</v>
      </c>
      <c r="E124" s="677">
        <v>285</v>
      </c>
      <c r="F124" s="677">
        <v>69</v>
      </c>
    </row>
    <row r="125" spans="1:8">
      <c r="A125" s="676" t="s">
        <v>100</v>
      </c>
      <c r="B125" s="680" t="s">
        <v>101</v>
      </c>
      <c r="C125" s="677">
        <v>5709</v>
      </c>
      <c r="D125" s="677">
        <v>342</v>
      </c>
      <c r="E125" s="677">
        <v>173</v>
      </c>
      <c r="F125" s="677">
        <v>104</v>
      </c>
    </row>
    <row r="126" spans="1:8">
      <c r="A126" s="676" t="s">
        <v>102</v>
      </c>
      <c r="B126" s="680" t="s">
        <v>103</v>
      </c>
      <c r="C126" s="677">
        <v>15367</v>
      </c>
      <c r="D126" s="677">
        <v>360</v>
      </c>
      <c r="E126" s="677">
        <v>50</v>
      </c>
      <c r="F126" s="677">
        <v>14</v>
      </c>
    </row>
    <row r="127" spans="1:8">
      <c r="A127" s="676" t="s">
        <v>104</v>
      </c>
      <c r="B127" s="680" t="s">
        <v>105</v>
      </c>
      <c r="C127" s="677">
        <v>39089</v>
      </c>
      <c r="D127" s="677">
        <v>2682</v>
      </c>
      <c r="E127" s="677">
        <v>442</v>
      </c>
      <c r="F127" s="677">
        <v>88</v>
      </c>
    </row>
    <row r="128" spans="1:8">
      <c r="A128" s="676" t="s">
        <v>106</v>
      </c>
      <c r="B128" s="680" t="s">
        <v>107</v>
      </c>
      <c r="C128" s="677">
        <v>16099</v>
      </c>
      <c r="D128" s="677">
        <v>1818</v>
      </c>
      <c r="E128" s="677">
        <v>567</v>
      </c>
      <c r="F128" s="677">
        <v>177</v>
      </c>
    </row>
    <row r="129" spans="1:8">
      <c r="A129" s="676" t="s">
        <v>108</v>
      </c>
      <c r="B129" s="680" t="s">
        <v>109</v>
      </c>
      <c r="C129" s="677">
        <v>5049</v>
      </c>
      <c r="D129" s="677">
        <v>1270</v>
      </c>
      <c r="E129" s="677">
        <v>243</v>
      </c>
      <c r="F129" s="677">
        <v>43</v>
      </c>
    </row>
    <row r="130" spans="1:8">
      <c r="A130" s="676" t="s">
        <v>110</v>
      </c>
      <c r="B130" s="680" t="s">
        <v>111</v>
      </c>
      <c r="C130" s="677">
        <v>16338</v>
      </c>
      <c r="D130" s="677">
        <v>3412</v>
      </c>
      <c r="E130" s="677">
        <v>769</v>
      </c>
      <c r="F130" s="677">
        <v>246</v>
      </c>
    </row>
    <row r="131" spans="1:8">
      <c r="A131" s="676" t="s">
        <v>112</v>
      </c>
      <c r="B131" s="680" t="s">
        <v>113</v>
      </c>
      <c r="C131" s="677">
        <v>6003</v>
      </c>
      <c r="D131" s="677">
        <v>472</v>
      </c>
      <c r="E131" s="677">
        <v>50</v>
      </c>
      <c r="F131" s="677">
        <v>12</v>
      </c>
    </row>
    <row r="132" spans="1:8">
      <c r="A132" s="676" t="s">
        <v>114</v>
      </c>
      <c r="B132" s="680" t="s">
        <v>115</v>
      </c>
      <c r="C132" s="677">
        <v>16685</v>
      </c>
      <c r="D132" s="677">
        <v>896</v>
      </c>
      <c r="E132" s="677">
        <v>142</v>
      </c>
      <c r="F132" s="677">
        <v>36</v>
      </c>
      <c r="H132" s="26">
        <f>SUM(C116:F132)</f>
        <v>266652</v>
      </c>
    </row>
    <row r="133" spans="1:8" ht="33.75" customHeight="1">
      <c r="A133" s="1211" t="s">
        <v>118</v>
      </c>
      <c r="B133" s="1212"/>
      <c r="C133" s="1212"/>
      <c r="D133" s="1212"/>
      <c r="E133" s="1212"/>
      <c r="F133" s="1212"/>
    </row>
    <row r="134" spans="1:8">
      <c r="A134" s="676" t="s">
        <v>82</v>
      </c>
      <c r="B134" s="680" t="s">
        <v>83</v>
      </c>
      <c r="C134" s="677">
        <v>27</v>
      </c>
      <c r="D134" s="677">
        <v>13</v>
      </c>
      <c r="E134" s="677">
        <v>2</v>
      </c>
      <c r="F134" s="677" t="s">
        <v>116</v>
      </c>
    </row>
    <row r="135" spans="1:8">
      <c r="A135" s="676" t="s">
        <v>84</v>
      </c>
      <c r="B135" s="680" t="s">
        <v>85</v>
      </c>
      <c r="C135" s="677">
        <v>2277</v>
      </c>
      <c r="D135" s="677">
        <v>671</v>
      </c>
      <c r="E135" s="677">
        <v>218</v>
      </c>
      <c r="F135" s="677">
        <v>43</v>
      </c>
    </row>
    <row r="136" spans="1:8">
      <c r="A136" s="676" t="s">
        <v>86</v>
      </c>
      <c r="B136" s="680" t="s">
        <v>87</v>
      </c>
      <c r="C136" s="677">
        <v>1129</v>
      </c>
      <c r="D136" s="677">
        <v>27</v>
      </c>
      <c r="E136" s="677">
        <v>14</v>
      </c>
      <c r="F136" s="677">
        <v>4</v>
      </c>
    </row>
    <row r="137" spans="1:8">
      <c r="A137" s="676" t="s">
        <v>88</v>
      </c>
      <c r="B137" s="680" t="s">
        <v>89</v>
      </c>
      <c r="C137" s="677">
        <v>141</v>
      </c>
      <c r="D137" s="677">
        <v>54</v>
      </c>
      <c r="E137" s="677">
        <v>28</v>
      </c>
      <c r="F137" s="677">
        <v>5</v>
      </c>
    </row>
    <row r="138" spans="1:8">
      <c r="A138" s="676" t="s">
        <v>90</v>
      </c>
      <c r="B138" s="680" t="s">
        <v>91</v>
      </c>
      <c r="C138" s="677">
        <v>8595</v>
      </c>
      <c r="D138" s="677">
        <v>972</v>
      </c>
      <c r="E138" s="677">
        <v>78</v>
      </c>
      <c r="F138" s="677">
        <v>2</v>
      </c>
    </row>
    <row r="139" spans="1:8">
      <c r="A139" s="676" t="s">
        <v>92</v>
      </c>
      <c r="B139" s="680" t="s">
        <v>93</v>
      </c>
      <c r="C139" s="677">
        <v>7974</v>
      </c>
      <c r="D139" s="677">
        <v>1002</v>
      </c>
      <c r="E139" s="677">
        <v>119</v>
      </c>
      <c r="F139" s="677">
        <v>10</v>
      </c>
    </row>
    <row r="140" spans="1:8">
      <c r="A140" s="676" t="s">
        <v>94</v>
      </c>
      <c r="B140" s="680" t="s">
        <v>95</v>
      </c>
      <c r="C140" s="677">
        <v>1542</v>
      </c>
      <c r="D140" s="677">
        <v>435</v>
      </c>
      <c r="E140" s="677">
        <v>111</v>
      </c>
      <c r="F140" s="677">
        <v>10</v>
      </c>
    </row>
    <row r="141" spans="1:8">
      <c r="A141" s="676" t="s">
        <v>96</v>
      </c>
      <c r="B141" s="680" t="s">
        <v>97</v>
      </c>
      <c r="C141" s="677">
        <v>5248</v>
      </c>
      <c r="D141" s="677">
        <v>734</v>
      </c>
      <c r="E141" s="677">
        <v>102</v>
      </c>
      <c r="F141" s="677">
        <v>6</v>
      </c>
    </row>
    <row r="142" spans="1:8">
      <c r="A142" s="676" t="s">
        <v>98</v>
      </c>
      <c r="B142" s="680" t="s">
        <v>99</v>
      </c>
      <c r="C142" s="677">
        <v>1031</v>
      </c>
      <c r="D142" s="677">
        <v>99</v>
      </c>
      <c r="E142" s="677">
        <v>26</v>
      </c>
      <c r="F142" s="677">
        <v>2</v>
      </c>
    </row>
    <row r="143" spans="1:8">
      <c r="A143" s="676" t="s">
        <v>100</v>
      </c>
      <c r="B143" s="680" t="s">
        <v>101</v>
      </c>
      <c r="C143" s="677">
        <v>1137</v>
      </c>
      <c r="D143" s="677">
        <v>13</v>
      </c>
      <c r="E143" s="677">
        <v>11</v>
      </c>
      <c r="F143" s="677">
        <v>4</v>
      </c>
    </row>
    <row r="144" spans="1:8">
      <c r="A144" s="676" t="s">
        <v>102</v>
      </c>
      <c r="B144" s="680" t="s">
        <v>103</v>
      </c>
      <c r="C144" s="677">
        <v>2552</v>
      </c>
      <c r="D144" s="677">
        <v>153</v>
      </c>
      <c r="E144" s="677">
        <v>19</v>
      </c>
      <c r="F144" s="677">
        <v>1</v>
      </c>
    </row>
    <row r="145" spans="1:8">
      <c r="A145" s="676" t="s">
        <v>104</v>
      </c>
      <c r="B145" s="680" t="s">
        <v>105</v>
      </c>
      <c r="C145" s="677">
        <v>5767</v>
      </c>
      <c r="D145" s="677">
        <v>369</v>
      </c>
      <c r="E145" s="677">
        <v>34</v>
      </c>
      <c r="F145" s="677">
        <v>6</v>
      </c>
    </row>
    <row r="146" spans="1:8">
      <c r="A146" s="676" t="s">
        <v>106</v>
      </c>
      <c r="B146" s="680" t="s">
        <v>107</v>
      </c>
      <c r="C146" s="677">
        <v>3624</v>
      </c>
      <c r="D146" s="677">
        <v>423</v>
      </c>
      <c r="E146" s="677">
        <v>111</v>
      </c>
      <c r="F146" s="677">
        <v>34</v>
      </c>
    </row>
    <row r="147" spans="1:8">
      <c r="A147" s="676" t="s">
        <v>108</v>
      </c>
      <c r="B147" s="680" t="s">
        <v>109</v>
      </c>
      <c r="C147" s="677">
        <v>816</v>
      </c>
      <c r="D147" s="677">
        <v>182</v>
      </c>
      <c r="E147" s="677">
        <v>44</v>
      </c>
      <c r="F147" s="677">
        <v>17</v>
      </c>
    </row>
    <row r="148" spans="1:8">
      <c r="A148" s="676" t="s">
        <v>110</v>
      </c>
      <c r="B148" s="680" t="s">
        <v>111</v>
      </c>
      <c r="C148" s="677">
        <v>4468</v>
      </c>
      <c r="D148" s="677">
        <v>657</v>
      </c>
      <c r="E148" s="677">
        <v>220</v>
      </c>
      <c r="F148" s="677">
        <v>84</v>
      </c>
    </row>
    <row r="149" spans="1:8">
      <c r="A149" s="676" t="s">
        <v>112</v>
      </c>
      <c r="B149" s="680" t="s">
        <v>113</v>
      </c>
      <c r="C149" s="677">
        <v>1353</v>
      </c>
      <c r="D149" s="677">
        <v>108</v>
      </c>
      <c r="E149" s="677">
        <v>16</v>
      </c>
      <c r="F149" s="677">
        <v>4</v>
      </c>
    </row>
    <row r="150" spans="1:8">
      <c r="A150" s="676" t="s">
        <v>114</v>
      </c>
      <c r="B150" s="680" t="s">
        <v>115</v>
      </c>
      <c r="C150" s="677">
        <v>3340</v>
      </c>
      <c r="D150" s="677">
        <v>202</v>
      </c>
      <c r="E150" s="677">
        <v>34</v>
      </c>
      <c r="F150" s="677">
        <v>6</v>
      </c>
      <c r="H150" s="26">
        <f>SUM(C134:F150)</f>
        <v>58560</v>
      </c>
    </row>
    <row r="151" spans="1:8" ht="33.75" customHeight="1">
      <c r="A151" s="1211" t="s">
        <v>119</v>
      </c>
      <c r="B151" s="1212"/>
      <c r="C151" s="1212"/>
      <c r="D151" s="1212"/>
      <c r="E151" s="1212"/>
      <c r="F151" s="1212"/>
    </row>
    <row r="152" spans="1:8">
      <c r="A152" s="676" t="s">
        <v>82</v>
      </c>
      <c r="B152" s="680" t="s">
        <v>83</v>
      </c>
      <c r="C152" s="677">
        <v>182</v>
      </c>
      <c r="D152" s="677">
        <v>82</v>
      </c>
      <c r="E152" s="677">
        <v>15</v>
      </c>
      <c r="F152" s="677">
        <v>3</v>
      </c>
    </row>
    <row r="153" spans="1:8">
      <c r="A153" s="676" t="s">
        <v>84</v>
      </c>
      <c r="B153" s="680" t="s">
        <v>85</v>
      </c>
      <c r="C153" s="677">
        <v>10604</v>
      </c>
      <c r="D153" s="677">
        <v>3994</v>
      </c>
      <c r="E153" s="677">
        <v>1467</v>
      </c>
      <c r="F153" s="677">
        <v>392</v>
      </c>
    </row>
    <row r="154" spans="1:8">
      <c r="A154" s="676" t="s">
        <v>86</v>
      </c>
      <c r="B154" s="680" t="s">
        <v>87</v>
      </c>
      <c r="C154" s="677">
        <v>8493</v>
      </c>
      <c r="D154" s="677">
        <v>61</v>
      </c>
      <c r="E154" s="677">
        <v>54</v>
      </c>
      <c r="F154" s="677">
        <v>14</v>
      </c>
    </row>
    <row r="155" spans="1:8">
      <c r="A155" s="676" t="s">
        <v>88</v>
      </c>
      <c r="B155" s="680" t="s">
        <v>89</v>
      </c>
      <c r="C155" s="677">
        <v>652</v>
      </c>
      <c r="D155" s="677">
        <v>260</v>
      </c>
      <c r="E155" s="677">
        <v>95</v>
      </c>
      <c r="F155" s="677">
        <v>13</v>
      </c>
    </row>
    <row r="156" spans="1:8">
      <c r="A156" s="676" t="s">
        <v>90</v>
      </c>
      <c r="B156" s="680" t="s">
        <v>91</v>
      </c>
      <c r="C156" s="677">
        <v>27224</v>
      </c>
      <c r="D156" s="677">
        <v>4948</v>
      </c>
      <c r="E156" s="677">
        <v>454</v>
      </c>
      <c r="F156" s="677">
        <v>44</v>
      </c>
    </row>
    <row r="157" spans="1:8">
      <c r="A157" s="676" t="s">
        <v>92</v>
      </c>
      <c r="B157" s="680" t="s">
        <v>93</v>
      </c>
      <c r="C157" s="677">
        <v>42345</v>
      </c>
      <c r="D157" s="677">
        <v>6848</v>
      </c>
      <c r="E157" s="677">
        <v>1297</v>
      </c>
      <c r="F157" s="677">
        <v>166</v>
      </c>
    </row>
    <row r="158" spans="1:8">
      <c r="A158" s="676" t="s">
        <v>94</v>
      </c>
      <c r="B158" s="680" t="s">
        <v>95</v>
      </c>
      <c r="C158" s="677">
        <v>6878</v>
      </c>
      <c r="D158" s="677">
        <v>2011</v>
      </c>
      <c r="E158" s="677">
        <v>518</v>
      </c>
      <c r="F158" s="677">
        <v>87</v>
      </c>
    </row>
    <row r="159" spans="1:8">
      <c r="A159" s="676" t="s">
        <v>96</v>
      </c>
      <c r="B159" s="680" t="s">
        <v>97</v>
      </c>
      <c r="C159" s="677">
        <v>17522</v>
      </c>
      <c r="D159" s="677">
        <v>2607</v>
      </c>
      <c r="E159" s="677">
        <v>209</v>
      </c>
      <c r="F159" s="677">
        <v>14</v>
      </c>
    </row>
    <row r="160" spans="1:8">
      <c r="A160" s="676" t="s">
        <v>98</v>
      </c>
      <c r="B160" s="680" t="s">
        <v>99</v>
      </c>
      <c r="C160" s="677">
        <v>7187</v>
      </c>
      <c r="D160" s="677">
        <v>760</v>
      </c>
      <c r="E160" s="677">
        <v>192</v>
      </c>
      <c r="F160" s="677">
        <v>33</v>
      </c>
    </row>
    <row r="161" spans="1:8">
      <c r="A161" s="676" t="s">
        <v>100</v>
      </c>
      <c r="B161" s="680" t="s">
        <v>101</v>
      </c>
      <c r="C161" s="677">
        <v>6431</v>
      </c>
      <c r="D161" s="677">
        <v>165</v>
      </c>
      <c r="E161" s="677">
        <v>90</v>
      </c>
      <c r="F161" s="677">
        <v>64</v>
      </c>
    </row>
    <row r="162" spans="1:8">
      <c r="A162" s="676" t="s">
        <v>102</v>
      </c>
      <c r="B162" s="680" t="s">
        <v>103</v>
      </c>
      <c r="C162" s="677">
        <v>18840</v>
      </c>
      <c r="D162" s="677">
        <v>393</v>
      </c>
      <c r="E162" s="677">
        <v>38</v>
      </c>
      <c r="F162" s="677">
        <v>3</v>
      </c>
    </row>
    <row r="163" spans="1:8">
      <c r="A163" s="676" t="s">
        <v>104</v>
      </c>
      <c r="B163" s="680" t="s">
        <v>105</v>
      </c>
      <c r="C163" s="677">
        <v>34164</v>
      </c>
      <c r="D163" s="677">
        <v>2873</v>
      </c>
      <c r="E163" s="677">
        <v>404</v>
      </c>
      <c r="F163" s="677">
        <v>42</v>
      </c>
    </row>
    <row r="164" spans="1:8">
      <c r="A164" s="676" t="s">
        <v>106</v>
      </c>
      <c r="B164" s="680" t="s">
        <v>107</v>
      </c>
      <c r="C164" s="677">
        <v>15146</v>
      </c>
      <c r="D164" s="677">
        <v>1970</v>
      </c>
      <c r="E164" s="677">
        <v>560</v>
      </c>
      <c r="F164" s="677">
        <v>133</v>
      </c>
    </row>
    <row r="165" spans="1:8">
      <c r="A165" s="676" t="s">
        <v>108</v>
      </c>
      <c r="B165" s="680" t="s">
        <v>109</v>
      </c>
      <c r="C165" s="677">
        <v>4797</v>
      </c>
      <c r="D165" s="677">
        <v>629</v>
      </c>
      <c r="E165" s="677">
        <v>168</v>
      </c>
      <c r="F165" s="677">
        <v>52</v>
      </c>
    </row>
    <row r="166" spans="1:8">
      <c r="A166" s="676" t="s">
        <v>110</v>
      </c>
      <c r="B166" s="680" t="s">
        <v>111</v>
      </c>
      <c r="C166" s="677">
        <v>18006</v>
      </c>
      <c r="D166" s="677">
        <v>4828</v>
      </c>
      <c r="E166" s="677">
        <v>1280</v>
      </c>
      <c r="F166" s="677">
        <v>308</v>
      </c>
    </row>
    <row r="167" spans="1:8">
      <c r="A167" s="676" t="s">
        <v>112</v>
      </c>
      <c r="B167" s="680" t="s">
        <v>113</v>
      </c>
      <c r="C167" s="677">
        <v>6441</v>
      </c>
      <c r="D167" s="677">
        <v>635</v>
      </c>
      <c r="E167" s="677">
        <v>83</v>
      </c>
      <c r="F167" s="677">
        <v>10</v>
      </c>
    </row>
    <row r="168" spans="1:8">
      <c r="A168" s="676" t="s">
        <v>114</v>
      </c>
      <c r="B168" s="680" t="s">
        <v>115</v>
      </c>
      <c r="C168" s="677">
        <v>15588</v>
      </c>
      <c r="D168" s="677">
        <v>1301</v>
      </c>
      <c r="E168" s="677">
        <v>237</v>
      </c>
      <c r="F168" s="677">
        <v>35</v>
      </c>
      <c r="H168" s="26">
        <f>SUM(C152:F168)</f>
        <v>283439</v>
      </c>
    </row>
    <row r="169" spans="1:8" ht="33.75" customHeight="1">
      <c r="A169" s="1211" t="s">
        <v>120</v>
      </c>
      <c r="B169" s="1212"/>
      <c r="C169" s="1212"/>
      <c r="D169" s="1212"/>
      <c r="E169" s="1212"/>
      <c r="F169" s="1212"/>
    </row>
    <row r="170" spans="1:8">
      <c r="A170" s="676" t="s">
        <v>82</v>
      </c>
      <c r="B170" s="680" t="s">
        <v>83</v>
      </c>
      <c r="C170" s="677">
        <v>179</v>
      </c>
      <c r="D170" s="677">
        <v>78</v>
      </c>
      <c r="E170" s="677">
        <v>17</v>
      </c>
      <c r="F170" s="677">
        <v>1</v>
      </c>
    </row>
    <row r="171" spans="1:8">
      <c r="A171" s="676" t="s">
        <v>84</v>
      </c>
      <c r="B171" s="680" t="s">
        <v>85</v>
      </c>
      <c r="C171" s="677">
        <v>29998</v>
      </c>
      <c r="D171" s="677">
        <v>10046</v>
      </c>
      <c r="E171" s="677">
        <v>3714</v>
      </c>
      <c r="F171" s="677">
        <v>991</v>
      </c>
    </row>
    <row r="172" spans="1:8">
      <c r="A172" s="676" t="s">
        <v>86</v>
      </c>
      <c r="B172" s="680" t="s">
        <v>87</v>
      </c>
      <c r="C172" s="677">
        <v>12024</v>
      </c>
      <c r="D172" s="677">
        <v>86</v>
      </c>
      <c r="E172" s="677">
        <v>103</v>
      </c>
      <c r="F172" s="677">
        <v>53</v>
      </c>
    </row>
    <row r="173" spans="1:8">
      <c r="A173" s="676" t="s">
        <v>88</v>
      </c>
      <c r="B173" s="680" t="s">
        <v>89</v>
      </c>
      <c r="C173" s="677">
        <v>1338</v>
      </c>
      <c r="D173" s="677">
        <v>477</v>
      </c>
      <c r="E173" s="677">
        <v>181</v>
      </c>
      <c r="F173" s="677">
        <v>59</v>
      </c>
    </row>
    <row r="174" spans="1:8">
      <c r="A174" s="676" t="s">
        <v>90</v>
      </c>
      <c r="B174" s="680" t="s">
        <v>91</v>
      </c>
      <c r="C174" s="677">
        <v>63290</v>
      </c>
      <c r="D174" s="677">
        <v>8599</v>
      </c>
      <c r="E174" s="677">
        <v>759</v>
      </c>
      <c r="F174" s="677">
        <v>48</v>
      </c>
    </row>
    <row r="175" spans="1:8">
      <c r="A175" s="676" t="s">
        <v>92</v>
      </c>
      <c r="B175" s="680" t="s">
        <v>93</v>
      </c>
      <c r="C175" s="677">
        <v>110223</v>
      </c>
      <c r="D175" s="677">
        <v>15232</v>
      </c>
      <c r="E175" s="677">
        <v>2851</v>
      </c>
      <c r="F175" s="677">
        <v>499</v>
      </c>
    </row>
    <row r="176" spans="1:8">
      <c r="A176" s="676" t="s">
        <v>94</v>
      </c>
      <c r="B176" s="680" t="s">
        <v>95</v>
      </c>
      <c r="C176" s="677">
        <v>15883</v>
      </c>
      <c r="D176" s="677">
        <v>4314</v>
      </c>
      <c r="E176" s="677">
        <v>1049</v>
      </c>
      <c r="F176" s="677">
        <v>239</v>
      </c>
    </row>
    <row r="177" spans="1:8">
      <c r="A177" s="676" t="s">
        <v>96</v>
      </c>
      <c r="B177" s="680" t="s">
        <v>97</v>
      </c>
      <c r="C177" s="677">
        <v>38120</v>
      </c>
      <c r="D177" s="677">
        <v>5150</v>
      </c>
      <c r="E177" s="677">
        <v>476</v>
      </c>
      <c r="F177" s="677">
        <v>53</v>
      </c>
    </row>
    <row r="178" spans="1:8">
      <c r="A178" s="676" t="s">
        <v>98</v>
      </c>
      <c r="B178" s="680" t="s">
        <v>99</v>
      </c>
      <c r="C178" s="677">
        <v>23869</v>
      </c>
      <c r="D178" s="677">
        <v>2415</v>
      </c>
      <c r="E178" s="677">
        <v>669</v>
      </c>
      <c r="F178" s="677">
        <v>147</v>
      </c>
    </row>
    <row r="179" spans="1:8">
      <c r="A179" s="676" t="s">
        <v>100</v>
      </c>
      <c r="B179" s="680" t="s">
        <v>101</v>
      </c>
      <c r="C179" s="677">
        <v>14444</v>
      </c>
      <c r="D179" s="677">
        <v>497</v>
      </c>
      <c r="E179" s="677">
        <v>195</v>
      </c>
      <c r="F179" s="677">
        <v>156</v>
      </c>
    </row>
    <row r="180" spans="1:8">
      <c r="A180" s="676" t="s">
        <v>102</v>
      </c>
      <c r="B180" s="680" t="s">
        <v>103</v>
      </c>
      <c r="C180" s="677">
        <v>46663</v>
      </c>
      <c r="D180" s="677">
        <v>966</v>
      </c>
      <c r="E180" s="677">
        <v>115</v>
      </c>
      <c r="F180" s="677">
        <v>19</v>
      </c>
    </row>
    <row r="181" spans="1:8">
      <c r="A181" s="676" t="s">
        <v>104</v>
      </c>
      <c r="B181" s="680" t="s">
        <v>105</v>
      </c>
      <c r="C181" s="677">
        <v>96872</v>
      </c>
      <c r="D181" s="677">
        <v>7134</v>
      </c>
      <c r="E181" s="677">
        <v>1062</v>
      </c>
      <c r="F181" s="677">
        <v>192</v>
      </c>
    </row>
    <row r="182" spans="1:8">
      <c r="A182" s="676" t="s">
        <v>106</v>
      </c>
      <c r="B182" s="680" t="s">
        <v>107</v>
      </c>
      <c r="C182" s="677">
        <v>41683</v>
      </c>
      <c r="D182" s="677">
        <v>4798</v>
      </c>
      <c r="E182" s="677">
        <v>1477</v>
      </c>
      <c r="F182" s="677">
        <v>419</v>
      </c>
    </row>
    <row r="183" spans="1:8">
      <c r="A183" s="676" t="s">
        <v>108</v>
      </c>
      <c r="B183" s="680" t="s">
        <v>109</v>
      </c>
      <c r="C183" s="677">
        <v>12391</v>
      </c>
      <c r="D183" s="677">
        <v>2755</v>
      </c>
      <c r="E183" s="677">
        <v>508</v>
      </c>
      <c r="F183" s="677">
        <v>114</v>
      </c>
    </row>
    <row r="184" spans="1:8">
      <c r="A184" s="676" t="s">
        <v>110</v>
      </c>
      <c r="B184" s="680" t="s">
        <v>111</v>
      </c>
      <c r="C184" s="677">
        <v>43135</v>
      </c>
      <c r="D184" s="677">
        <v>10093</v>
      </c>
      <c r="E184" s="677">
        <v>2187</v>
      </c>
      <c r="F184" s="677">
        <v>775</v>
      </c>
    </row>
    <row r="185" spans="1:8">
      <c r="A185" s="676" t="s">
        <v>112</v>
      </c>
      <c r="B185" s="680" t="s">
        <v>113</v>
      </c>
      <c r="C185" s="677">
        <v>19480</v>
      </c>
      <c r="D185" s="677">
        <v>1377</v>
      </c>
      <c r="E185" s="677">
        <v>182</v>
      </c>
      <c r="F185" s="677">
        <v>28</v>
      </c>
    </row>
    <row r="186" spans="1:8">
      <c r="A186" s="676" t="s">
        <v>114</v>
      </c>
      <c r="B186" s="680" t="s">
        <v>115</v>
      </c>
      <c r="C186" s="677">
        <v>38358</v>
      </c>
      <c r="D186" s="677">
        <v>2985</v>
      </c>
      <c r="E186" s="677">
        <v>463</v>
      </c>
      <c r="F186" s="677">
        <v>90</v>
      </c>
      <c r="H186" s="26">
        <f>SUM(C170:F186)</f>
        <v>704843</v>
      </c>
    </row>
    <row r="187" spans="1:8" ht="33.75" customHeight="1">
      <c r="A187" s="1211" t="s">
        <v>39</v>
      </c>
      <c r="B187" s="1212"/>
      <c r="C187" s="1212"/>
      <c r="D187" s="1212"/>
      <c r="E187" s="1212"/>
      <c r="F187" s="1212"/>
    </row>
    <row r="188" spans="1:8">
      <c r="A188" s="676" t="s">
        <v>82</v>
      </c>
      <c r="B188" s="680" t="s">
        <v>83</v>
      </c>
      <c r="C188" s="677">
        <v>82</v>
      </c>
      <c r="D188" s="677">
        <v>42</v>
      </c>
      <c r="E188" s="677">
        <v>7</v>
      </c>
      <c r="F188" s="677">
        <v>1</v>
      </c>
    </row>
    <row r="189" spans="1:8">
      <c r="A189" s="676" t="s">
        <v>84</v>
      </c>
      <c r="B189" s="680" t="s">
        <v>85</v>
      </c>
      <c r="C189" s="677">
        <v>8267</v>
      </c>
      <c r="D189" s="677">
        <v>2282</v>
      </c>
      <c r="E189" s="677">
        <v>701</v>
      </c>
      <c r="F189" s="677">
        <v>214</v>
      </c>
    </row>
    <row r="190" spans="1:8">
      <c r="A190" s="676" t="s">
        <v>86</v>
      </c>
      <c r="B190" s="680" t="s">
        <v>87</v>
      </c>
      <c r="C190" s="677">
        <v>2574</v>
      </c>
      <c r="D190" s="677">
        <v>31</v>
      </c>
      <c r="E190" s="677">
        <v>19</v>
      </c>
      <c r="F190" s="677">
        <v>12</v>
      </c>
    </row>
    <row r="191" spans="1:8">
      <c r="A191" s="676" t="s">
        <v>88</v>
      </c>
      <c r="B191" s="680" t="s">
        <v>89</v>
      </c>
      <c r="C191" s="677">
        <v>431</v>
      </c>
      <c r="D191" s="677">
        <v>155</v>
      </c>
      <c r="E191" s="677">
        <v>42</v>
      </c>
      <c r="F191" s="677">
        <v>9</v>
      </c>
    </row>
    <row r="192" spans="1:8">
      <c r="A192" s="676" t="s">
        <v>90</v>
      </c>
      <c r="B192" s="680" t="s">
        <v>91</v>
      </c>
      <c r="C192" s="677">
        <v>17149</v>
      </c>
      <c r="D192" s="677">
        <v>2158</v>
      </c>
      <c r="E192" s="677">
        <v>186</v>
      </c>
      <c r="F192" s="677">
        <v>13</v>
      </c>
    </row>
    <row r="193" spans="1:8">
      <c r="A193" s="676" t="s">
        <v>92</v>
      </c>
      <c r="B193" s="680" t="s">
        <v>93</v>
      </c>
      <c r="C193" s="677">
        <v>24134</v>
      </c>
      <c r="D193" s="677">
        <v>3055</v>
      </c>
      <c r="E193" s="677">
        <v>510</v>
      </c>
      <c r="F193" s="677">
        <v>61</v>
      </c>
    </row>
    <row r="194" spans="1:8">
      <c r="A194" s="676" t="s">
        <v>94</v>
      </c>
      <c r="B194" s="680" t="s">
        <v>95</v>
      </c>
      <c r="C194" s="677">
        <v>3439</v>
      </c>
      <c r="D194" s="677">
        <v>891</v>
      </c>
      <c r="E194" s="677">
        <v>213</v>
      </c>
      <c r="F194" s="677">
        <v>35</v>
      </c>
    </row>
    <row r="195" spans="1:8">
      <c r="A195" s="676" t="s">
        <v>96</v>
      </c>
      <c r="B195" s="680" t="s">
        <v>97</v>
      </c>
      <c r="C195" s="677">
        <v>10852</v>
      </c>
      <c r="D195" s="677">
        <v>1246</v>
      </c>
      <c r="E195" s="677">
        <v>120</v>
      </c>
      <c r="F195" s="677">
        <v>7</v>
      </c>
    </row>
    <row r="196" spans="1:8">
      <c r="A196" s="676" t="s">
        <v>98</v>
      </c>
      <c r="B196" s="680" t="s">
        <v>99</v>
      </c>
      <c r="C196" s="677">
        <v>4533</v>
      </c>
      <c r="D196" s="677">
        <v>365</v>
      </c>
      <c r="E196" s="677">
        <v>100</v>
      </c>
      <c r="F196" s="677">
        <v>25</v>
      </c>
    </row>
    <row r="197" spans="1:8">
      <c r="A197" s="676" t="s">
        <v>100</v>
      </c>
      <c r="B197" s="680" t="s">
        <v>101</v>
      </c>
      <c r="C197" s="677">
        <v>3281</v>
      </c>
      <c r="D197" s="677">
        <v>91</v>
      </c>
      <c r="E197" s="677">
        <v>35</v>
      </c>
      <c r="F197" s="677">
        <v>39</v>
      </c>
    </row>
    <row r="198" spans="1:8">
      <c r="A198" s="676" t="s">
        <v>102</v>
      </c>
      <c r="B198" s="680" t="s">
        <v>103</v>
      </c>
      <c r="C198" s="677">
        <v>8588</v>
      </c>
      <c r="D198" s="677">
        <v>153</v>
      </c>
      <c r="E198" s="677">
        <v>12</v>
      </c>
      <c r="F198" s="677" t="s">
        <v>116</v>
      </c>
    </row>
    <row r="199" spans="1:8">
      <c r="A199" s="676" t="s">
        <v>104</v>
      </c>
      <c r="B199" s="680" t="s">
        <v>105</v>
      </c>
      <c r="C199" s="677">
        <v>18234</v>
      </c>
      <c r="D199" s="677">
        <v>1330</v>
      </c>
      <c r="E199" s="677">
        <v>149</v>
      </c>
      <c r="F199" s="677">
        <v>16</v>
      </c>
    </row>
    <row r="200" spans="1:8">
      <c r="A200" s="676" t="s">
        <v>106</v>
      </c>
      <c r="B200" s="680" t="s">
        <v>107</v>
      </c>
      <c r="C200" s="677">
        <v>8851</v>
      </c>
      <c r="D200" s="677">
        <v>841</v>
      </c>
      <c r="E200" s="677">
        <v>283</v>
      </c>
      <c r="F200" s="677">
        <v>48</v>
      </c>
    </row>
    <row r="201" spans="1:8">
      <c r="A201" s="676" t="s">
        <v>108</v>
      </c>
      <c r="B201" s="680" t="s">
        <v>109</v>
      </c>
      <c r="C201" s="677">
        <v>3069</v>
      </c>
      <c r="D201" s="677">
        <v>1029</v>
      </c>
      <c r="E201" s="677">
        <v>113</v>
      </c>
      <c r="F201" s="677">
        <v>22</v>
      </c>
    </row>
    <row r="202" spans="1:8">
      <c r="A202" s="676" t="s">
        <v>110</v>
      </c>
      <c r="B202" s="680" t="s">
        <v>111</v>
      </c>
      <c r="C202" s="677">
        <v>9741</v>
      </c>
      <c r="D202" s="677">
        <v>1978</v>
      </c>
      <c r="E202" s="677">
        <v>482</v>
      </c>
      <c r="F202" s="677">
        <v>131</v>
      </c>
    </row>
    <row r="203" spans="1:8">
      <c r="A203" s="676" t="s">
        <v>112</v>
      </c>
      <c r="B203" s="680" t="s">
        <v>113</v>
      </c>
      <c r="C203" s="677">
        <v>3340</v>
      </c>
      <c r="D203" s="677">
        <v>271</v>
      </c>
      <c r="E203" s="677">
        <v>22</v>
      </c>
      <c r="F203" s="677">
        <v>6</v>
      </c>
    </row>
    <row r="204" spans="1:8">
      <c r="A204" s="676" t="s">
        <v>114</v>
      </c>
      <c r="B204" s="680" t="s">
        <v>115</v>
      </c>
      <c r="C204" s="677">
        <v>8650</v>
      </c>
      <c r="D204" s="677">
        <v>624</v>
      </c>
      <c r="E204" s="677">
        <v>94</v>
      </c>
      <c r="F204" s="677">
        <v>15</v>
      </c>
      <c r="H204" s="26">
        <f>SUM(C188:F204)</f>
        <v>155499</v>
      </c>
    </row>
    <row r="205" spans="1:8" ht="33.75" customHeight="1">
      <c r="A205" s="1211" t="s">
        <v>40</v>
      </c>
      <c r="B205" s="1212"/>
      <c r="C205" s="1212"/>
      <c r="D205" s="1212"/>
      <c r="E205" s="1212"/>
      <c r="F205" s="1212"/>
    </row>
    <row r="206" spans="1:8">
      <c r="A206" s="676" t="s">
        <v>82</v>
      </c>
      <c r="B206" s="680" t="s">
        <v>83</v>
      </c>
      <c r="C206" s="677">
        <v>15</v>
      </c>
      <c r="D206" s="677">
        <v>10</v>
      </c>
      <c r="E206" s="677">
        <v>1</v>
      </c>
      <c r="F206" s="677" t="s">
        <v>116</v>
      </c>
    </row>
    <row r="207" spans="1:8">
      <c r="A207" s="676" t="s">
        <v>84</v>
      </c>
      <c r="B207" s="680" t="s">
        <v>85</v>
      </c>
      <c r="C207" s="677">
        <v>1698</v>
      </c>
      <c r="D207" s="677">
        <v>517</v>
      </c>
      <c r="E207" s="677">
        <v>140</v>
      </c>
      <c r="F207" s="677">
        <v>44</v>
      </c>
    </row>
    <row r="208" spans="1:8">
      <c r="A208" s="676" t="s">
        <v>86</v>
      </c>
      <c r="B208" s="680" t="s">
        <v>87</v>
      </c>
      <c r="C208" s="677">
        <v>431</v>
      </c>
      <c r="D208" s="677">
        <v>8</v>
      </c>
      <c r="E208" s="677">
        <v>16</v>
      </c>
      <c r="F208" s="677">
        <v>3</v>
      </c>
    </row>
    <row r="209" spans="1:8">
      <c r="A209" s="676" t="s">
        <v>88</v>
      </c>
      <c r="B209" s="680" t="s">
        <v>89</v>
      </c>
      <c r="C209" s="677">
        <v>120</v>
      </c>
      <c r="D209" s="677">
        <v>46</v>
      </c>
      <c r="E209" s="677">
        <v>9</v>
      </c>
      <c r="F209" s="677">
        <v>2</v>
      </c>
    </row>
    <row r="210" spans="1:8">
      <c r="A210" s="676" t="s">
        <v>90</v>
      </c>
      <c r="B210" s="680" t="s">
        <v>91</v>
      </c>
      <c r="C210" s="677">
        <v>3504</v>
      </c>
      <c r="D210" s="677">
        <v>526</v>
      </c>
      <c r="E210" s="677">
        <v>41</v>
      </c>
      <c r="F210" s="677">
        <v>3</v>
      </c>
    </row>
    <row r="211" spans="1:8">
      <c r="A211" s="676" t="s">
        <v>92</v>
      </c>
      <c r="B211" s="680" t="s">
        <v>93</v>
      </c>
      <c r="C211" s="677">
        <v>5892</v>
      </c>
      <c r="D211" s="677">
        <v>787</v>
      </c>
      <c r="E211" s="677">
        <v>110</v>
      </c>
      <c r="F211" s="677">
        <v>27</v>
      </c>
    </row>
    <row r="212" spans="1:8">
      <c r="A212" s="676" t="s">
        <v>94</v>
      </c>
      <c r="B212" s="680" t="s">
        <v>95</v>
      </c>
      <c r="C212" s="677">
        <v>681</v>
      </c>
      <c r="D212" s="677">
        <v>191</v>
      </c>
      <c r="E212" s="677">
        <v>55</v>
      </c>
      <c r="F212" s="677">
        <v>8</v>
      </c>
    </row>
    <row r="213" spans="1:8">
      <c r="A213" s="676" t="s">
        <v>96</v>
      </c>
      <c r="B213" s="680" t="s">
        <v>97</v>
      </c>
      <c r="C213" s="677">
        <v>2889</v>
      </c>
      <c r="D213" s="677">
        <v>274</v>
      </c>
      <c r="E213" s="677">
        <v>21</v>
      </c>
      <c r="F213" s="677">
        <v>2</v>
      </c>
    </row>
    <row r="214" spans="1:8">
      <c r="A214" s="676" t="s">
        <v>98</v>
      </c>
      <c r="B214" s="680" t="s">
        <v>99</v>
      </c>
      <c r="C214" s="677">
        <v>960</v>
      </c>
      <c r="D214" s="677">
        <v>138</v>
      </c>
      <c r="E214" s="677">
        <v>27</v>
      </c>
      <c r="F214" s="677">
        <v>8</v>
      </c>
    </row>
    <row r="215" spans="1:8">
      <c r="A215" s="676" t="s">
        <v>100</v>
      </c>
      <c r="B215" s="680" t="s">
        <v>101</v>
      </c>
      <c r="C215" s="677">
        <v>888</v>
      </c>
      <c r="D215" s="677">
        <v>20</v>
      </c>
      <c r="E215" s="677">
        <v>6</v>
      </c>
      <c r="F215" s="677">
        <v>14</v>
      </c>
    </row>
    <row r="216" spans="1:8">
      <c r="A216" s="676" t="s">
        <v>102</v>
      </c>
      <c r="B216" s="680" t="s">
        <v>103</v>
      </c>
      <c r="C216" s="677">
        <v>2111</v>
      </c>
      <c r="D216" s="677">
        <v>32</v>
      </c>
      <c r="E216" s="677">
        <v>2</v>
      </c>
      <c r="F216" s="677" t="s">
        <v>116</v>
      </c>
    </row>
    <row r="217" spans="1:8">
      <c r="A217" s="676" t="s">
        <v>104</v>
      </c>
      <c r="B217" s="680" t="s">
        <v>105</v>
      </c>
      <c r="C217" s="677">
        <v>4116</v>
      </c>
      <c r="D217" s="677">
        <v>383</v>
      </c>
      <c r="E217" s="677">
        <v>36</v>
      </c>
      <c r="F217" s="677">
        <v>8</v>
      </c>
    </row>
    <row r="218" spans="1:8">
      <c r="A218" s="676" t="s">
        <v>106</v>
      </c>
      <c r="B218" s="680" t="s">
        <v>107</v>
      </c>
      <c r="C218" s="677">
        <v>1842</v>
      </c>
      <c r="D218" s="677">
        <v>212</v>
      </c>
      <c r="E218" s="677">
        <v>64</v>
      </c>
      <c r="F218" s="677">
        <v>21</v>
      </c>
    </row>
    <row r="219" spans="1:8">
      <c r="A219" s="676" t="s">
        <v>108</v>
      </c>
      <c r="B219" s="680" t="s">
        <v>109</v>
      </c>
      <c r="C219" s="677">
        <v>599</v>
      </c>
      <c r="D219" s="677">
        <v>113</v>
      </c>
      <c r="E219" s="677">
        <v>33</v>
      </c>
      <c r="F219" s="677">
        <v>7</v>
      </c>
    </row>
    <row r="220" spans="1:8">
      <c r="A220" s="676" t="s">
        <v>110</v>
      </c>
      <c r="B220" s="680" t="s">
        <v>111</v>
      </c>
      <c r="C220" s="677">
        <v>2764</v>
      </c>
      <c r="D220" s="677">
        <v>490</v>
      </c>
      <c r="E220" s="677">
        <v>106</v>
      </c>
      <c r="F220" s="677">
        <v>41</v>
      </c>
    </row>
    <row r="221" spans="1:8">
      <c r="A221" s="676" t="s">
        <v>112</v>
      </c>
      <c r="B221" s="680" t="s">
        <v>113</v>
      </c>
      <c r="C221" s="677">
        <v>834</v>
      </c>
      <c r="D221" s="677">
        <v>76</v>
      </c>
      <c r="E221" s="677">
        <v>8</v>
      </c>
      <c r="F221" s="677">
        <v>1</v>
      </c>
    </row>
    <row r="222" spans="1:8">
      <c r="A222" s="676" t="s">
        <v>114</v>
      </c>
      <c r="B222" s="680" t="s">
        <v>115</v>
      </c>
      <c r="C222" s="677">
        <v>2731</v>
      </c>
      <c r="D222" s="677">
        <v>194</v>
      </c>
      <c r="E222" s="677">
        <v>16</v>
      </c>
      <c r="F222" s="677" t="s">
        <v>116</v>
      </c>
      <c r="H222" s="26">
        <f>SUM(C206:F222)</f>
        <v>36972</v>
      </c>
    </row>
    <row r="223" spans="1:8" ht="33.75" customHeight="1">
      <c r="A223" s="1211" t="s">
        <v>41</v>
      </c>
      <c r="B223" s="1212"/>
      <c r="C223" s="1212"/>
      <c r="D223" s="1212"/>
      <c r="E223" s="1212"/>
      <c r="F223" s="1212"/>
    </row>
    <row r="224" spans="1:8">
      <c r="A224" s="676" t="s">
        <v>82</v>
      </c>
      <c r="B224" s="680" t="s">
        <v>83</v>
      </c>
      <c r="C224" s="677">
        <v>58</v>
      </c>
      <c r="D224" s="677">
        <v>24</v>
      </c>
      <c r="E224" s="677">
        <v>8</v>
      </c>
      <c r="F224" s="677" t="s">
        <v>116</v>
      </c>
    </row>
    <row r="225" spans="1:8">
      <c r="A225" s="676" t="s">
        <v>84</v>
      </c>
      <c r="B225" s="680" t="s">
        <v>85</v>
      </c>
      <c r="C225" s="677">
        <v>8144</v>
      </c>
      <c r="D225" s="677">
        <v>2702</v>
      </c>
      <c r="E225" s="677">
        <v>967</v>
      </c>
      <c r="F225" s="677">
        <v>179</v>
      </c>
    </row>
    <row r="226" spans="1:8">
      <c r="A226" s="676" t="s">
        <v>86</v>
      </c>
      <c r="B226" s="680" t="s">
        <v>87</v>
      </c>
      <c r="C226" s="677">
        <v>1494</v>
      </c>
      <c r="D226" s="677">
        <v>37</v>
      </c>
      <c r="E226" s="677">
        <v>25</v>
      </c>
      <c r="F226" s="677">
        <v>10</v>
      </c>
    </row>
    <row r="227" spans="1:8">
      <c r="A227" s="676" t="s">
        <v>88</v>
      </c>
      <c r="B227" s="680" t="s">
        <v>89</v>
      </c>
      <c r="C227" s="677">
        <v>357</v>
      </c>
      <c r="D227" s="677">
        <v>151</v>
      </c>
      <c r="E227" s="677">
        <v>59</v>
      </c>
      <c r="F227" s="677">
        <v>10</v>
      </c>
    </row>
    <row r="228" spans="1:8">
      <c r="A228" s="676" t="s">
        <v>90</v>
      </c>
      <c r="B228" s="680" t="s">
        <v>91</v>
      </c>
      <c r="C228" s="677">
        <v>22115</v>
      </c>
      <c r="D228" s="677">
        <v>2179</v>
      </c>
      <c r="E228" s="677">
        <v>227</v>
      </c>
      <c r="F228" s="677">
        <v>17</v>
      </c>
    </row>
    <row r="229" spans="1:8">
      <c r="A229" s="676" t="s">
        <v>92</v>
      </c>
      <c r="B229" s="680" t="s">
        <v>93</v>
      </c>
      <c r="C229" s="677">
        <v>21807</v>
      </c>
      <c r="D229" s="677">
        <v>2539</v>
      </c>
      <c r="E229" s="677">
        <v>373</v>
      </c>
      <c r="F229" s="677">
        <v>44</v>
      </c>
    </row>
    <row r="230" spans="1:8">
      <c r="A230" s="676" t="s">
        <v>94</v>
      </c>
      <c r="B230" s="680" t="s">
        <v>95</v>
      </c>
      <c r="C230" s="677">
        <v>3478</v>
      </c>
      <c r="D230" s="677">
        <v>911</v>
      </c>
      <c r="E230" s="677">
        <v>183</v>
      </c>
      <c r="F230" s="677">
        <v>50</v>
      </c>
    </row>
    <row r="231" spans="1:8">
      <c r="A231" s="676" t="s">
        <v>96</v>
      </c>
      <c r="B231" s="680" t="s">
        <v>97</v>
      </c>
      <c r="C231" s="677">
        <v>7884</v>
      </c>
      <c r="D231" s="677">
        <v>1066</v>
      </c>
      <c r="E231" s="677">
        <v>110</v>
      </c>
      <c r="F231" s="677">
        <v>15</v>
      </c>
    </row>
    <row r="232" spans="1:8">
      <c r="A232" s="676" t="s">
        <v>98</v>
      </c>
      <c r="B232" s="680" t="s">
        <v>99</v>
      </c>
      <c r="C232" s="677">
        <v>3981</v>
      </c>
      <c r="D232" s="677">
        <v>440</v>
      </c>
      <c r="E232" s="677">
        <v>105</v>
      </c>
      <c r="F232" s="677">
        <v>19</v>
      </c>
    </row>
    <row r="233" spans="1:8">
      <c r="A233" s="676" t="s">
        <v>100</v>
      </c>
      <c r="B233" s="680" t="s">
        <v>101</v>
      </c>
      <c r="C233" s="677">
        <v>3443</v>
      </c>
      <c r="D233" s="677">
        <v>49</v>
      </c>
      <c r="E233" s="677">
        <v>25</v>
      </c>
      <c r="F233" s="677">
        <v>14</v>
      </c>
    </row>
    <row r="234" spans="1:8">
      <c r="A234" s="676" t="s">
        <v>102</v>
      </c>
      <c r="B234" s="680" t="s">
        <v>103</v>
      </c>
      <c r="C234" s="677">
        <v>6970</v>
      </c>
      <c r="D234" s="677">
        <v>308</v>
      </c>
      <c r="E234" s="677">
        <v>33</v>
      </c>
      <c r="F234" s="677">
        <v>2</v>
      </c>
    </row>
    <row r="235" spans="1:8">
      <c r="A235" s="676" t="s">
        <v>104</v>
      </c>
      <c r="B235" s="680" t="s">
        <v>105</v>
      </c>
      <c r="C235" s="677">
        <v>18239</v>
      </c>
      <c r="D235" s="677">
        <v>1244</v>
      </c>
      <c r="E235" s="677">
        <v>175</v>
      </c>
      <c r="F235" s="677">
        <v>20</v>
      </c>
    </row>
    <row r="236" spans="1:8">
      <c r="A236" s="676" t="s">
        <v>106</v>
      </c>
      <c r="B236" s="680" t="s">
        <v>107</v>
      </c>
      <c r="C236" s="677">
        <v>9918</v>
      </c>
      <c r="D236" s="677">
        <v>915</v>
      </c>
      <c r="E236" s="677">
        <v>246</v>
      </c>
      <c r="F236" s="677">
        <v>58</v>
      </c>
    </row>
    <row r="237" spans="1:8">
      <c r="A237" s="676" t="s">
        <v>108</v>
      </c>
      <c r="B237" s="680" t="s">
        <v>109</v>
      </c>
      <c r="C237" s="677">
        <v>1987</v>
      </c>
      <c r="D237" s="677">
        <v>323</v>
      </c>
      <c r="E237" s="677">
        <v>116</v>
      </c>
      <c r="F237" s="677">
        <v>26</v>
      </c>
    </row>
    <row r="238" spans="1:8">
      <c r="A238" s="676" t="s">
        <v>110</v>
      </c>
      <c r="B238" s="680" t="s">
        <v>111</v>
      </c>
      <c r="C238" s="677">
        <v>11626</v>
      </c>
      <c r="D238" s="677">
        <v>1616</v>
      </c>
      <c r="E238" s="677">
        <v>484</v>
      </c>
      <c r="F238" s="677">
        <v>196</v>
      </c>
    </row>
    <row r="239" spans="1:8">
      <c r="A239" s="676" t="s">
        <v>112</v>
      </c>
      <c r="B239" s="680" t="s">
        <v>113</v>
      </c>
      <c r="C239" s="677">
        <v>3863</v>
      </c>
      <c r="D239" s="677">
        <v>257</v>
      </c>
      <c r="E239" s="677">
        <v>38</v>
      </c>
      <c r="F239" s="677">
        <v>12</v>
      </c>
    </row>
    <row r="240" spans="1:8">
      <c r="A240" s="676" t="s">
        <v>114</v>
      </c>
      <c r="B240" s="680" t="s">
        <v>115</v>
      </c>
      <c r="C240" s="677">
        <v>9292</v>
      </c>
      <c r="D240" s="677">
        <v>614</v>
      </c>
      <c r="E240" s="677">
        <v>103</v>
      </c>
      <c r="F240" s="677">
        <v>8</v>
      </c>
      <c r="H240" s="26">
        <f>SUM(C224:F240)</f>
        <v>153988</v>
      </c>
    </row>
    <row r="241" spans="1:6" ht="33.75" customHeight="1">
      <c r="A241" s="1211" t="s">
        <v>42</v>
      </c>
      <c r="B241" s="1212"/>
      <c r="C241" s="1212"/>
      <c r="D241" s="1212"/>
      <c r="E241" s="1212"/>
      <c r="F241" s="1212"/>
    </row>
    <row r="242" spans="1:6">
      <c r="A242" s="676" t="s">
        <v>82</v>
      </c>
      <c r="B242" s="680" t="s">
        <v>83</v>
      </c>
      <c r="C242" s="677">
        <v>42</v>
      </c>
      <c r="D242" s="677">
        <v>14</v>
      </c>
      <c r="E242" s="677">
        <v>5</v>
      </c>
      <c r="F242" s="677">
        <v>2</v>
      </c>
    </row>
    <row r="243" spans="1:6">
      <c r="A243" s="676" t="s">
        <v>84</v>
      </c>
      <c r="B243" s="680" t="s">
        <v>85</v>
      </c>
      <c r="C243" s="677">
        <v>3152</v>
      </c>
      <c r="D243" s="677">
        <v>1158</v>
      </c>
      <c r="E243" s="677">
        <v>411</v>
      </c>
      <c r="F243" s="677">
        <v>80</v>
      </c>
    </row>
    <row r="244" spans="1:6">
      <c r="A244" s="676" t="s">
        <v>86</v>
      </c>
      <c r="B244" s="680" t="s">
        <v>87</v>
      </c>
      <c r="C244" s="677">
        <v>1064</v>
      </c>
      <c r="D244" s="677">
        <v>36</v>
      </c>
      <c r="E244" s="677">
        <v>21</v>
      </c>
      <c r="F244" s="677">
        <v>5</v>
      </c>
    </row>
    <row r="245" spans="1:6">
      <c r="A245" s="676" t="s">
        <v>88</v>
      </c>
      <c r="B245" s="680" t="s">
        <v>89</v>
      </c>
      <c r="C245" s="677">
        <v>257</v>
      </c>
      <c r="D245" s="677">
        <v>115</v>
      </c>
      <c r="E245" s="677">
        <v>51</v>
      </c>
      <c r="F245" s="677">
        <v>3</v>
      </c>
    </row>
    <row r="246" spans="1:6">
      <c r="A246" s="676" t="s">
        <v>90</v>
      </c>
      <c r="B246" s="680" t="s">
        <v>91</v>
      </c>
      <c r="C246" s="677">
        <v>9871</v>
      </c>
      <c r="D246" s="677">
        <v>1306</v>
      </c>
      <c r="E246" s="677">
        <v>117</v>
      </c>
      <c r="F246" s="677">
        <v>7</v>
      </c>
    </row>
    <row r="247" spans="1:6">
      <c r="A247" s="676" t="s">
        <v>92</v>
      </c>
      <c r="B247" s="680" t="s">
        <v>93</v>
      </c>
      <c r="C247" s="677">
        <v>9846</v>
      </c>
      <c r="D247" s="677">
        <v>1238</v>
      </c>
      <c r="E247" s="677">
        <v>185</v>
      </c>
      <c r="F247" s="677">
        <v>18</v>
      </c>
    </row>
    <row r="248" spans="1:6">
      <c r="A248" s="676" t="s">
        <v>94</v>
      </c>
      <c r="B248" s="680" t="s">
        <v>95</v>
      </c>
      <c r="C248" s="677">
        <v>1567</v>
      </c>
      <c r="D248" s="677">
        <v>498</v>
      </c>
      <c r="E248" s="677">
        <v>115</v>
      </c>
      <c r="F248" s="677">
        <v>33</v>
      </c>
    </row>
    <row r="249" spans="1:6">
      <c r="A249" s="676" t="s">
        <v>96</v>
      </c>
      <c r="B249" s="680" t="s">
        <v>97</v>
      </c>
      <c r="C249" s="677">
        <v>4280</v>
      </c>
      <c r="D249" s="677">
        <v>520</v>
      </c>
      <c r="E249" s="677">
        <v>55</v>
      </c>
      <c r="F249" s="677">
        <v>2</v>
      </c>
    </row>
    <row r="250" spans="1:6">
      <c r="A250" s="676" t="s">
        <v>98</v>
      </c>
      <c r="B250" s="680" t="s">
        <v>99</v>
      </c>
      <c r="C250" s="677">
        <v>1126</v>
      </c>
      <c r="D250" s="677">
        <v>112</v>
      </c>
      <c r="E250" s="677">
        <v>22</v>
      </c>
      <c r="F250" s="677">
        <v>4</v>
      </c>
    </row>
    <row r="251" spans="1:6">
      <c r="A251" s="676" t="s">
        <v>100</v>
      </c>
      <c r="B251" s="680" t="s">
        <v>101</v>
      </c>
      <c r="C251" s="677">
        <v>1558</v>
      </c>
      <c r="D251" s="677">
        <v>11</v>
      </c>
      <c r="E251" s="677">
        <v>15</v>
      </c>
      <c r="F251" s="677">
        <v>12</v>
      </c>
    </row>
    <row r="252" spans="1:6">
      <c r="A252" s="676" t="s">
        <v>102</v>
      </c>
      <c r="B252" s="680" t="s">
        <v>103</v>
      </c>
      <c r="C252" s="677">
        <v>2487</v>
      </c>
      <c r="D252" s="677">
        <v>157</v>
      </c>
      <c r="E252" s="677">
        <v>12</v>
      </c>
      <c r="F252" s="677">
        <v>2</v>
      </c>
    </row>
    <row r="253" spans="1:6">
      <c r="A253" s="676" t="s">
        <v>104</v>
      </c>
      <c r="B253" s="680" t="s">
        <v>105</v>
      </c>
      <c r="C253" s="677">
        <v>6712</v>
      </c>
      <c r="D253" s="677">
        <v>416</v>
      </c>
      <c r="E253" s="677">
        <v>52</v>
      </c>
      <c r="F253" s="677">
        <v>8</v>
      </c>
    </row>
    <row r="254" spans="1:6">
      <c r="A254" s="676" t="s">
        <v>106</v>
      </c>
      <c r="B254" s="680" t="s">
        <v>107</v>
      </c>
      <c r="C254" s="677">
        <v>3715</v>
      </c>
      <c r="D254" s="677">
        <v>438</v>
      </c>
      <c r="E254" s="677">
        <v>137</v>
      </c>
      <c r="F254" s="677">
        <v>29</v>
      </c>
    </row>
    <row r="255" spans="1:6">
      <c r="A255" s="676" t="s">
        <v>108</v>
      </c>
      <c r="B255" s="680" t="s">
        <v>109</v>
      </c>
      <c r="C255" s="677">
        <v>1130</v>
      </c>
      <c r="D255" s="677">
        <v>424</v>
      </c>
      <c r="E255" s="677">
        <v>93</v>
      </c>
      <c r="F255" s="677">
        <v>21</v>
      </c>
    </row>
    <row r="256" spans="1:6">
      <c r="A256" s="676" t="s">
        <v>110</v>
      </c>
      <c r="B256" s="680" t="s">
        <v>111</v>
      </c>
      <c r="C256" s="677">
        <v>5739</v>
      </c>
      <c r="D256" s="677">
        <v>872</v>
      </c>
      <c r="E256" s="677">
        <v>270</v>
      </c>
      <c r="F256" s="677">
        <v>107</v>
      </c>
    </row>
    <row r="257" spans="1:8">
      <c r="A257" s="676" t="s">
        <v>112</v>
      </c>
      <c r="B257" s="680" t="s">
        <v>113</v>
      </c>
      <c r="C257" s="677">
        <v>1629</v>
      </c>
      <c r="D257" s="677">
        <v>106</v>
      </c>
      <c r="E257" s="677">
        <v>21</v>
      </c>
      <c r="F257" s="677">
        <v>2</v>
      </c>
    </row>
    <row r="258" spans="1:8">
      <c r="A258" s="676" t="s">
        <v>114</v>
      </c>
      <c r="B258" s="680" t="s">
        <v>115</v>
      </c>
      <c r="C258" s="677">
        <v>5062</v>
      </c>
      <c r="D258" s="677">
        <v>259</v>
      </c>
      <c r="E258" s="677">
        <v>54</v>
      </c>
      <c r="F258" s="677">
        <v>7</v>
      </c>
      <c r="H258" s="26">
        <f>SUM(C242:F258)</f>
        <v>68895</v>
      </c>
    </row>
    <row r="259" spans="1:8" ht="33.75" customHeight="1">
      <c r="A259" s="1211" t="s">
        <v>121</v>
      </c>
      <c r="B259" s="1212"/>
      <c r="C259" s="1212"/>
      <c r="D259" s="1212"/>
      <c r="E259" s="1212"/>
      <c r="F259" s="1212"/>
    </row>
    <row r="260" spans="1:8">
      <c r="A260" s="676" t="s">
        <v>82</v>
      </c>
      <c r="B260" s="680" t="s">
        <v>83</v>
      </c>
      <c r="C260" s="677">
        <v>40</v>
      </c>
      <c r="D260" s="677">
        <v>15</v>
      </c>
      <c r="E260" s="677">
        <v>4</v>
      </c>
      <c r="F260" s="677" t="s">
        <v>116</v>
      </c>
    </row>
    <row r="261" spans="1:8">
      <c r="A261" s="676" t="s">
        <v>84</v>
      </c>
      <c r="B261" s="680" t="s">
        <v>85</v>
      </c>
      <c r="C261" s="677">
        <v>4562</v>
      </c>
      <c r="D261" s="677">
        <v>1457</v>
      </c>
      <c r="E261" s="677">
        <v>439</v>
      </c>
      <c r="F261" s="677">
        <v>114</v>
      </c>
    </row>
    <row r="262" spans="1:8">
      <c r="A262" s="676" t="s">
        <v>86</v>
      </c>
      <c r="B262" s="680" t="s">
        <v>87</v>
      </c>
      <c r="C262" s="677">
        <v>4573</v>
      </c>
      <c r="D262" s="677">
        <v>37</v>
      </c>
      <c r="E262" s="677">
        <v>20</v>
      </c>
      <c r="F262" s="677">
        <v>9</v>
      </c>
    </row>
    <row r="263" spans="1:8">
      <c r="A263" s="676" t="s">
        <v>88</v>
      </c>
      <c r="B263" s="680" t="s">
        <v>89</v>
      </c>
      <c r="C263" s="677">
        <v>266</v>
      </c>
      <c r="D263" s="677">
        <v>113</v>
      </c>
      <c r="E263" s="677">
        <v>36</v>
      </c>
      <c r="F263" s="677">
        <v>7</v>
      </c>
    </row>
    <row r="264" spans="1:8">
      <c r="A264" s="676" t="s">
        <v>90</v>
      </c>
      <c r="B264" s="680" t="s">
        <v>91</v>
      </c>
      <c r="C264" s="677">
        <v>11688</v>
      </c>
      <c r="D264" s="677">
        <v>1768</v>
      </c>
      <c r="E264" s="677">
        <v>141</v>
      </c>
      <c r="F264" s="677">
        <v>5</v>
      </c>
    </row>
    <row r="265" spans="1:8">
      <c r="A265" s="676" t="s">
        <v>92</v>
      </c>
      <c r="B265" s="680" t="s">
        <v>93</v>
      </c>
      <c r="C265" s="677">
        <v>17289</v>
      </c>
      <c r="D265" s="677">
        <v>2586</v>
      </c>
      <c r="E265" s="677">
        <v>482</v>
      </c>
      <c r="F265" s="677">
        <v>97</v>
      </c>
    </row>
    <row r="266" spans="1:8">
      <c r="A266" s="676" t="s">
        <v>94</v>
      </c>
      <c r="B266" s="680" t="s">
        <v>95</v>
      </c>
      <c r="C266" s="677">
        <v>2982</v>
      </c>
      <c r="D266" s="677">
        <v>732</v>
      </c>
      <c r="E266" s="677">
        <v>161</v>
      </c>
      <c r="F266" s="677">
        <v>22</v>
      </c>
    </row>
    <row r="267" spans="1:8">
      <c r="A267" s="676" t="s">
        <v>96</v>
      </c>
      <c r="B267" s="680" t="s">
        <v>97</v>
      </c>
      <c r="C267" s="677">
        <v>8375</v>
      </c>
      <c r="D267" s="677">
        <v>1138</v>
      </c>
      <c r="E267" s="677">
        <v>110</v>
      </c>
      <c r="F267" s="677">
        <v>7</v>
      </c>
    </row>
    <row r="268" spans="1:8">
      <c r="A268" s="676" t="s">
        <v>98</v>
      </c>
      <c r="B268" s="680" t="s">
        <v>99</v>
      </c>
      <c r="C268" s="677">
        <v>3523</v>
      </c>
      <c r="D268" s="677">
        <v>300</v>
      </c>
      <c r="E268" s="677">
        <v>74</v>
      </c>
      <c r="F268" s="677">
        <v>11</v>
      </c>
    </row>
    <row r="269" spans="1:8">
      <c r="A269" s="676" t="s">
        <v>100</v>
      </c>
      <c r="B269" s="680" t="s">
        <v>101</v>
      </c>
      <c r="C269" s="677">
        <v>2464</v>
      </c>
      <c r="D269" s="677">
        <v>68</v>
      </c>
      <c r="E269" s="677">
        <v>27</v>
      </c>
      <c r="F269" s="677">
        <v>20</v>
      </c>
    </row>
    <row r="270" spans="1:8">
      <c r="A270" s="676" t="s">
        <v>102</v>
      </c>
      <c r="B270" s="680" t="s">
        <v>103</v>
      </c>
      <c r="C270" s="677">
        <v>7469</v>
      </c>
      <c r="D270" s="677">
        <v>181</v>
      </c>
      <c r="E270" s="677">
        <v>15</v>
      </c>
      <c r="F270" s="677">
        <v>1</v>
      </c>
    </row>
    <row r="271" spans="1:8">
      <c r="A271" s="676" t="s">
        <v>104</v>
      </c>
      <c r="B271" s="680" t="s">
        <v>105</v>
      </c>
      <c r="C271" s="677">
        <v>13920</v>
      </c>
      <c r="D271" s="677">
        <v>925</v>
      </c>
      <c r="E271" s="677">
        <v>105</v>
      </c>
      <c r="F271" s="677">
        <v>14</v>
      </c>
    </row>
    <row r="272" spans="1:8">
      <c r="A272" s="676" t="s">
        <v>106</v>
      </c>
      <c r="B272" s="680" t="s">
        <v>107</v>
      </c>
      <c r="C272" s="677">
        <v>8094</v>
      </c>
      <c r="D272" s="677">
        <v>837</v>
      </c>
      <c r="E272" s="677">
        <v>175</v>
      </c>
      <c r="F272" s="677">
        <v>27</v>
      </c>
    </row>
    <row r="273" spans="1:8">
      <c r="A273" s="676" t="s">
        <v>108</v>
      </c>
      <c r="B273" s="680" t="s">
        <v>109</v>
      </c>
      <c r="C273" s="677">
        <v>1939</v>
      </c>
      <c r="D273" s="677">
        <v>282</v>
      </c>
      <c r="E273" s="677">
        <v>67</v>
      </c>
      <c r="F273" s="677">
        <v>13</v>
      </c>
    </row>
    <row r="274" spans="1:8">
      <c r="A274" s="676" t="s">
        <v>110</v>
      </c>
      <c r="B274" s="680" t="s">
        <v>111</v>
      </c>
      <c r="C274" s="677">
        <v>7252</v>
      </c>
      <c r="D274" s="677">
        <v>1642</v>
      </c>
      <c r="E274" s="677">
        <v>399</v>
      </c>
      <c r="F274" s="677">
        <v>98</v>
      </c>
    </row>
    <row r="275" spans="1:8">
      <c r="A275" s="676" t="s">
        <v>112</v>
      </c>
      <c r="B275" s="680" t="s">
        <v>113</v>
      </c>
      <c r="C275" s="677">
        <v>2870</v>
      </c>
      <c r="D275" s="677">
        <v>257</v>
      </c>
      <c r="E275" s="677">
        <v>25</v>
      </c>
      <c r="F275" s="677">
        <v>5</v>
      </c>
    </row>
    <row r="276" spans="1:8">
      <c r="A276" s="676" t="s">
        <v>114</v>
      </c>
      <c r="B276" s="680" t="s">
        <v>115</v>
      </c>
      <c r="C276" s="677">
        <v>7641</v>
      </c>
      <c r="D276" s="677">
        <v>461</v>
      </c>
      <c r="E276" s="677">
        <v>68</v>
      </c>
      <c r="F276" s="677">
        <v>20</v>
      </c>
      <c r="H276" s="26">
        <f>SUM(C260:F276)</f>
        <v>120564</v>
      </c>
    </row>
    <row r="277" spans="1:8" ht="33.75" customHeight="1">
      <c r="A277" s="1211" t="s">
        <v>44</v>
      </c>
      <c r="B277" s="1212"/>
      <c r="C277" s="1212"/>
      <c r="D277" s="1212"/>
      <c r="E277" s="1212"/>
      <c r="F277" s="1212"/>
    </row>
    <row r="278" spans="1:8">
      <c r="A278" s="676" t="s">
        <v>82</v>
      </c>
      <c r="B278" s="680" t="s">
        <v>83</v>
      </c>
      <c r="C278" s="677">
        <v>23</v>
      </c>
      <c r="D278" s="677">
        <v>21</v>
      </c>
      <c r="E278" s="677">
        <v>4</v>
      </c>
      <c r="F278" s="677" t="s">
        <v>116</v>
      </c>
    </row>
    <row r="279" spans="1:8">
      <c r="A279" s="676" t="s">
        <v>84</v>
      </c>
      <c r="B279" s="680" t="s">
        <v>85</v>
      </c>
      <c r="C279" s="677">
        <v>4627</v>
      </c>
      <c r="D279" s="677">
        <v>1571</v>
      </c>
      <c r="E279" s="677">
        <v>591</v>
      </c>
      <c r="F279" s="677">
        <v>114</v>
      </c>
    </row>
    <row r="280" spans="1:8">
      <c r="A280" s="676" t="s">
        <v>86</v>
      </c>
      <c r="B280" s="680" t="s">
        <v>87</v>
      </c>
      <c r="C280" s="677">
        <v>846</v>
      </c>
      <c r="D280" s="677">
        <v>31</v>
      </c>
      <c r="E280" s="677">
        <v>16</v>
      </c>
      <c r="F280" s="677">
        <v>3</v>
      </c>
    </row>
    <row r="281" spans="1:8">
      <c r="A281" s="676" t="s">
        <v>88</v>
      </c>
      <c r="B281" s="680" t="s">
        <v>89</v>
      </c>
      <c r="C281" s="677">
        <v>211</v>
      </c>
      <c r="D281" s="677">
        <v>114</v>
      </c>
      <c r="E281" s="677">
        <v>46</v>
      </c>
      <c r="F281" s="677">
        <v>2</v>
      </c>
    </row>
    <row r="282" spans="1:8">
      <c r="A282" s="676" t="s">
        <v>90</v>
      </c>
      <c r="B282" s="680" t="s">
        <v>91</v>
      </c>
      <c r="C282" s="677">
        <v>11819</v>
      </c>
      <c r="D282" s="677">
        <v>1038</v>
      </c>
      <c r="E282" s="677">
        <v>109</v>
      </c>
      <c r="F282" s="677">
        <v>5</v>
      </c>
    </row>
    <row r="283" spans="1:8">
      <c r="A283" s="676" t="s">
        <v>92</v>
      </c>
      <c r="B283" s="680" t="s">
        <v>93</v>
      </c>
      <c r="C283" s="677">
        <v>10908</v>
      </c>
      <c r="D283" s="677">
        <v>1264</v>
      </c>
      <c r="E283" s="677">
        <v>171</v>
      </c>
      <c r="F283" s="677">
        <v>17</v>
      </c>
    </row>
    <row r="284" spans="1:8">
      <c r="A284" s="676" t="s">
        <v>94</v>
      </c>
      <c r="B284" s="680" t="s">
        <v>95</v>
      </c>
      <c r="C284" s="677">
        <v>1998</v>
      </c>
      <c r="D284" s="677">
        <v>449</v>
      </c>
      <c r="E284" s="677">
        <v>73</v>
      </c>
      <c r="F284" s="677">
        <v>11</v>
      </c>
    </row>
    <row r="285" spans="1:8">
      <c r="A285" s="676" t="s">
        <v>96</v>
      </c>
      <c r="B285" s="680" t="s">
        <v>97</v>
      </c>
      <c r="C285" s="677">
        <v>4172</v>
      </c>
      <c r="D285" s="677">
        <v>470</v>
      </c>
      <c r="E285" s="677">
        <v>46</v>
      </c>
      <c r="F285" s="677">
        <v>3</v>
      </c>
    </row>
    <row r="286" spans="1:8">
      <c r="A286" s="676" t="s">
        <v>98</v>
      </c>
      <c r="B286" s="680" t="s">
        <v>99</v>
      </c>
      <c r="C286" s="677">
        <v>1483</v>
      </c>
      <c r="D286" s="677">
        <v>174</v>
      </c>
      <c r="E286" s="677">
        <v>33</v>
      </c>
      <c r="F286" s="677">
        <v>6</v>
      </c>
    </row>
    <row r="287" spans="1:8">
      <c r="A287" s="676" t="s">
        <v>100</v>
      </c>
      <c r="B287" s="680" t="s">
        <v>101</v>
      </c>
      <c r="C287" s="677">
        <v>1570</v>
      </c>
      <c r="D287" s="677">
        <v>9</v>
      </c>
      <c r="E287" s="677">
        <v>20</v>
      </c>
      <c r="F287" s="677">
        <v>8</v>
      </c>
    </row>
    <row r="288" spans="1:8">
      <c r="A288" s="676" t="s">
        <v>102</v>
      </c>
      <c r="B288" s="680" t="s">
        <v>103</v>
      </c>
      <c r="C288" s="677">
        <v>2969</v>
      </c>
      <c r="D288" s="677">
        <v>146</v>
      </c>
      <c r="E288" s="677">
        <v>10</v>
      </c>
      <c r="F288" s="677">
        <v>1</v>
      </c>
    </row>
    <row r="289" spans="1:8">
      <c r="A289" s="676" t="s">
        <v>104</v>
      </c>
      <c r="B289" s="680" t="s">
        <v>105</v>
      </c>
      <c r="C289" s="677">
        <v>7893</v>
      </c>
      <c r="D289" s="677">
        <v>464</v>
      </c>
      <c r="E289" s="677">
        <v>69</v>
      </c>
      <c r="F289" s="677">
        <v>10</v>
      </c>
    </row>
    <row r="290" spans="1:8">
      <c r="A290" s="676" t="s">
        <v>106</v>
      </c>
      <c r="B290" s="680" t="s">
        <v>107</v>
      </c>
      <c r="C290" s="677">
        <v>4604</v>
      </c>
      <c r="D290" s="677">
        <v>467</v>
      </c>
      <c r="E290" s="677">
        <v>133</v>
      </c>
      <c r="F290" s="677">
        <v>25</v>
      </c>
    </row>
    <row r="291" spans="1:8">
      <c r="A291" s="676" t="s">
        <v>108</v>
      </c>
      <c r="B291" s="680" t="s">
        <v>109</v>
      </c>
      <c r="C291" s="677">
        <v>1052</v>
      </c>
      <c r="D291" s="677">
        <v>248</v>
      </c>
      <c r="E291" s="677">
        <v>73</v>
      </c>
      <c r="F291" s="677">
        <v>17</v>
      </c>
    </row>
    <row r="292" spans="1:8">
      <c r="A292" s="676" t="s">
        <v>110</v>
      </c>
      <c r="B292" s="680" t="s">
        <v>111</v>
      </c>
      <c r="C292" s="677">
        <v>5310</v>
      </c>
      <c r="D292" s="677">
        <v>683</v>
      </c>
      <c r="E292" s="677">
        <v>282</v>
      </c>
      <c r="F292" s="677">
        <v>93</v>
      </c>
    </row>
    <row r="293" spans="1:8">
      <c r="A293" s="676" t="s">
        <v>112</v>
      </c>
      <c r="B293" s="680" t="s">
        <v>113</v>
      </c>
      <c r="C293" s="677">
        <v>1447</v>
      </c>
      <c r="D293" s="677">
        <v>116</v>
      </c>
      <c r="E293" s="677">
        <v>26</v>
      </c>
      <c r="F293" s="677">
        <v>5</v>
      </c>
    </row>
    <row r="294" spans="1:8">
      <c r="A294" s="676" t="s">
        <v>114</v>
      </c>
      <c r="B294" s="680" t="s">
        <v>115</v>
      </c>
      <c r="C294" s="677">
        <v>4798</v>
      </c>
      <c r="D294" s="677">
        <v>307</v>
      </c>
      <c r="E294" s="677">
        <v>47</v>
      </c>
      <c r="F294" s="677">
        <v>9</v>
      </c>
      <c r="H294" s="26">
        <f>SUM(C278:F294)</f>
        <v>75380</v>
      </c>
    </row>
    <row r="295" spans="1:8" ht="13">
      <c r="A295" s="676" t="s">
        <v>122</v>
      </c>
      <c r="B295" s="679"/>
      <c r="C295" s="679"/>
      <c r="D295" s="679"/>
      <c r="E295" s="679"/>
      <c r="F295" s="679"/>
    </row>
    <row r="296" spans="1:8" ht="13">
      <c r="A296" s="107"/>
      <c r="B296" s="673"/>
      <c r="C296" s="673"/>
      <c r="D296" s="673"/>
      <c r="E296" s="673"/>
      <c r="F296" s="673"/>
    </row>
    <row r="297" spans="1:8" ht="13">
      <c r="A297" s="678" t="s">
        <v>810</v>
      </c>
      <c r="B297" s="679"/>
      <c r="C297" s="679"/>
      <c r="D297" s="679"/>
      <c r="E297" s="679"/>
      <c r="F297" s="679"/>
      <c r="H297" s="26">
        <f>SUM(H8:H294)</f>
        <v>3390704</v>
      </c>
    </row>
    <row r="299" spans="1:8" ht="13">
      <c r="A299" s="107" t="s">
        <v>123</v>
      </c>
      <c r="B299" s="109"/>
      <c r="C299" s="109"/>
      <c r="D299" s="109"/>
      <c r="E299" s="109"/>
      <c r="F299" s="109"/>
    </row>
    <row r="300" spans="1:8" ht="13">
      <c r="A300" s="107" t="s">
        <v>124</v>
      </c>
      <c r="B300" s="109"/>
      <c r="C300" s="109"/>
      <c r="D300" s="109"/>
      <c r="E300" s="109"/>
      <c r="F300" s="109"/>
    </row>
    <row r="301" spans="1:8" ht="13">
      <c r="A301" s="107" t="s">
        <v>125</v>
      </c>
      <c r="B301" s="109"/>
      <c r="C301" s="109"/>
      <c r="D301" s="109"/>
      <c r="E301" s="109"/>
      <c r="F301" s="109"/>
    </row>
    <row r="302" spans="1:8" ht="13">
      <c r="A302" s="107" t="s">
        <v>126</v>
      </c>
      <c r="B302" s="109"/>
      <c r="C302" s="109"/>
      <c r="D302" s="109"/>
      <c r="E302" s="109"/>
      <c r="F302" s="109"/>
    </row>
    <row r="304" spans="1:8" ht="13">
      <c r="A304" s="107" t="s">
        <v>127</v>
      </c>
      <c r="B304" s="109"/>
      <c r="C304" s="109"/>
      <c r="D304" s="109"/>
      <c r="E304" s="109"/>
      <c r="F304" s="109"/>
    </row>
    <row r="305" spans="1:1">
      <c r="A305" s="107" t="s">
        <v>128</v>
      </c>
    </row>
    <row r="306" spans="1:1">
      <c r="A306" s="107" t="s">
        <v>129</v>
      </c>
    </row>
    <row r="307" spans="1:1" ht="13">
      <c r="A307" s="110" t="s">
        <v>356</v>
      </c>
    </row>
  </sheetData>
  <mergeCells count="22">
    <mergeCell ref="A241:F241"/>
    <mergeCell ref="A259:F259"/>
    <mergeCell ref="A277:F277"/>
    <mergeCell ref="A151:F151"/>
    <mergeCell ref="A6:F6"/>
    <mergeCell ref="A7:F7"/>
    <mergeCell ref="A25:F25"/>
    <mergeCell ref="A43:F43"/>
    <mergeCell ref="A169:F169"/>
    <mergeCell ref="A187:F187"/>
    <mergeCell ref="A205:F205"/>
    <mergeCell ref="A223:F223"/>
    <mergeCell ref="A61:F61"/>
    <mergeCell ref="A79:F79"/>
    <mergeCell ref="A97:F97"/>
    <mergeCell ref="A115:F115"/>
    <mergeCell ref="A133:F133"/>
    <mergeCell ref="A1:F1"/>
    <mergeCell ref="A2:F2"/>
    <mergeCell ref="A3:F3"/>
    <mergeCell ref="A4:B5"/>
    <mergeCell ref="C4:F4"/>
  </mergeCells>
  <hyperlinks>
    <hyperlink ref="G1" r:id="rId1" xr:uid="{00000000-0004-0000-0500-000000000000}"/>
  </hyperlinks>
  <pageMargins left="0.7" right="0.7" top="0.78740157499999996" bottom="0.78740157499999996"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16"/>
  <sheetViews>
    <sheetView topLeftCell="B1" workbookViewId="0">
      <selection activeCell="X6" sqref="X6:X37"/>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4">
      <c r="A1" s="223" t="s">
        <v>53</v>
      </c>
      <c r="B1"/>
      <c r="C1"/>
      <c r="D1"/>
      <c r="E1"/>
      <c r="F1"/>
      <c r="G1"/>
      <c r="H1"/>
      <c r="I1"/>
      <c r="J1"/>
      <c r="K1" s="228" t="s">
        <v>28</v>
      </c>
      <c r="L1"/>
      <c r="M1"/>
      <c r="N1"/>
      <c r="O1"/>
      <c r="P1"/>
      <c r="Q1"/>
      <c r="R1"/>
      <c r="S1"/>
      <c r="T1"/>
      <c r="U1"/>
      <c r="V1"/>
      <c r="W1"/>
    </row>
    <row r="2" spans="1:24" ht="13.5" customHeight="1">
      <c r="A2" s="229" t="s">
        <v>54</v>
      </c>
      <c r="B2"/>
      <c r="C2"/>
      <c r="D2"/>
      <c r="E2"/>
      <c r="F2"/>
      <c r="G2"/>
      <c r="H2"/>
      <c r="I2"/>
      <c r="J2"/>
      <c r="K2"/>
      <c r="L2"/>
      <c r="M2"/>
      <c r="N2"/>
      <c r="O2"/>
      <c r="P2"/>
      <c r="Q2"/>
      <c r="R2"/>
      <c r="S2"/>
      <c r="T2"/>
      <c r="U2"/>
      <c r="V2"/>
      <c r="W2"/>
    </row>
    <row r="3" spans="1:24" ht="40" customHeight="1">
      <c r="A3" s="224" t="s">
        <v>29</v>
      </c>
      <c r="B3" s="225" t="s">
        <v>30</v>
      </c>
      <c r="C3" s="225" t="s">
        <v>6</v>
      </c>
      <c r="D3" s="225" t="s">
        <v>31</v>
      </c>
      <c r="E3" s="225" t="s">
        <v>32</v>
      </c>
      <c r="F3" s="225" t="s">
        <v>33</v>
      </c>
      <c r="G3" s="225" t="s">
        <v>34</v>
      </c>
      <c r="H3" s="225" t="s">
        <v>35</v>
      </c>
      <c r="I3" s="225" t="s">
        <v>36</v>
      </c>
      <c r="J3" s="225" t="s">
        <v>37</v>
      </c>
      <c r="K3" s="225" t="s">
        <v>38</v>
      </c>
      <c r="L3" s="225" t="s">
        <v>39</v>
      </c>
      <c r="M3" s="225" t="s">
        <v>40</v>
      </c>
      <c r="N3" s="225" t="s">
        <v>41</v>
      </c>
      <c r="O3" s="225" t="s">
        <v>42</v>
      </c>
      <c r="P3" s="225" t="s">
        <v>43</v>
      </c>
      <c r="Q3" s="225" t="s">
        <v>44</v>
      </c>
      <c r="R3" s="225" t="s">
        <v>0</v>
      </c>
      <c r="S3" s="225" t="s">
        <v>45</v>
      </c>
      <c r="T3" s="225" t="s">
        <v>46</v>
      </c>
      <c r="U3" s="225" t="s">
        <v>47</v>
      </c>
      <c r="V3" s="225" t="s">
        <v>48</v>
      </c>
      <c r="W3" s="225" t="s">
        <v>0</v>
      </c>
    </row>
    <row r="4" spans="1:24" ht="6" customHeight="1">
      <c r="A4"/>
      <c r="B4"/>
      <c r="C4"/>
      <c r="D4"/>
      <c r="E4"/>
      <c r="F4"/>
      <c r="G4"/>
      <c r="H4"/>
      <c r="I4"/>
      <c r="J4"/>
      <c r="K4"/>
      <c r="L4"/>
      <c r="M4"/>
      <c r="N4"/>
      <c r="O4"/>
      <c r="P4"/>
      <c r="Q4"/>
      <c r="R4"/>
      <c r="S4"/>
      <c r="T4"/>
      <c r="U4"/>
      <c r="V4"/>
      <c r="W4"/>
    </row>
    <row r="5" spans="1:24" ht="30" customHeight="1">
      <c r="A5"/>
      <c r="B5" s="1226" t="s">
        <v>52</v>
      </c>
      <c r="C5" s="1227"/>
      <c r="D5" s="1227"/>
      <c r="E5" s="1227"/>
      <c r="F5" s="1227"/>
      <c r="G5" s="1227"/>
      <c r="H5" s="1227"/>
      <c r="I5" s="1227"/>
      <c r="J5" s="1227"/>
      <c r="K5" s="1226" t="s">
        <v>52</v>
      </c>
      <c r="L5" s="1227"/>
      <c r="M5" s="1227"/>
      <c r="N5" s="1227"/>
      <c r="O5" s="1227"/>
      <c r="P5" s="1227"/>
      <c r="Q5" s="1227"/>
      <c r="R5" s="1227"/>
      <c r="S5" s="1226" t="s">
        <v>52</v>
      </c>
      <c r="T5" s="1227"/>
      <c r="U5" s="1227"/>
      <c r="V5" s="1227"/>
      <c r="W5" s="1227"/>
    </row>
    <row r="6" spans="1:24" ht="9.75" customHeight="1">
      <c r="A6" s="750">
        <v>1991</v>
      </c>
      <c r="B6" s="754">
        <v>5174.482</v>
      </c>
      <c r="C6" s="754">
        <v>6059.3429999999998</v>
      </c>
      <c r="D6" s="754">
        <v>1705.9960000000001</v>
      </c>
      <c r="E6" s="754">
        <v>1191.0820000000001</v>
      </c>
      <c r="F6" s="754">
        <v>397.839</v>
      </c>
      <c r="G6" s="754">
        <v>1022.885</v>
      </c>
      <c r="H6" s="754">
        <v>2958.0770000000002</v>
      </c>
      <c r="I6" s="754">
        <v>836.20100000000002</v>
      </c>
      <c r="J6" s="754">
        <v>3300.68</v>
      </c>
      <c r="K6" s="754">
        <v>8072.6059999999998</v>
      </c>
      <c r="L6" s="754">
        <v>1683.924</v>
      </c>
      <c r="M6" s="754">
        <v>484.065</v>
      </c>
      <c r="N6" s="754">
        <v>2257.0630000000001</v>
      </c>
      <c r="O6" s="754">
        <v>1277.913</v>
      </c>
      <c r="P6" s="754">
        <v>1221.232</v>
      </c>
      <c r="Q6" s="754">
        <v>1227.6120000000001</v>
      </c>
      <c r="R6" s="754">
        <v>38871</v>
      </c>
      <c r="S6" s="754">
        <v>32081.129000000001</v>
      </c>
      <c r="T6" s="754">
        <v>30375.133000000002</v>
      </c>
      <c r="U6" s="754">
        <v>8495.8670000000002</v>
      </c>
      <c r="V6" s="754">
        <v>6789.8710000000001</v>
      </c>
      <c r="W6" s="754">
        <v>38871</v>
      </c>
      <c r="X6" s="690"/>
    </row>
    <row r="7" spans="1:24" ht="9.75" customHeight="1">
      <c r="A7" s="750">
        <v>1992</v>
      </c>
      <c r="B7" s="754">
        <v>5230.5870000000004</v>
      </c>
      <c r="C7" s="754">
        <v>6138.6980000000003</v>
      </c>
      <c r="D7" s="754">
        <v>1678.5830000000001</v>
      </c>
      <c r="E7" s="754">
        <v>1063.229</v>
      </c>
      <c r="F7" s="754">
        <v>402.69299999999998</v>
      </c>
      <c r="G7" s="754">
        <v>1038.6079999999999</v>
      </c>
      <c r="H7" s="754">
        <v>2998.3209999999999</v>
      </c>
      <c r="I7" s="754">
        <v>752.70299999999997</v>
      </c>
      <c r="J7" s="754">
        <v>3348.8090000000002</v>
      </c>
      <c r="K7" s="754">
        <v>8145.8159999999998</v>
      </c>
      <c r="L7" s="754">
        <v>1694.778</v>
      </c>
      <c r="M7" s="754">
        <v>485.83699999999999</v>
      </c>
      <c r="N7" s="754">
        <v>1968.74</v>
      </c>
      <c r="O7" s="754">
        <v>1133.979</v>
      </c>
      <c r="P7" s="754">
        <v>1231.8620000000001</v>
      </c>
      <c r="Q7" s="754">
        <v>1046.7570000000001</v>
      </c>
      <c r="R7" s="754">
        <v>38360</v>
      </c>
      <c r="S7" s="754">
        <v>32394.592000000001</v>
      </c>
      <c r="T7" s="754">
        <v>30716.008999999998</v>
      </c>
      <c r="U7" s="754">
        <v>7643.991</v>
      </c>
      <c r="V7" s="754">
        <v>5965.4080000000004</v>
      </c>
      <c r="W7" s="754">
        <v>38360</v>
      </c>
      <c r="X7" s="690"/>
    </row>
    <row r="8" spans="1:24" ht="9.75" customHeight="1">
      <c r="A8" s="750">
        <v>1993</v>
      </c>
      <c r="B8" s="754">
        <v>5149.4679999999998</v>
      </c>
      <c r="C8" s="754">
        <v>6087.6450000000004</v>
      </c>
      <c r="D8" s="754">
        <v>1670.7429999999999</v>
      </c>
      <c r="E8" s="754">
        <v>1031.5139999999999</v>
      </c>
      <c r="F8" s="754">
        <v>397.75299999999999</v>
      </c>
      <c r="G8" s="754">
        <v>1033.0830000000001</v>
      </c>
      <c r="H8" s="754">
        <v>2970.7719999999999</v>
      </c>
      <c r="I8" s="754">
        <v>738.476</v>
      </c>
      <c r="J8" s="754">
        <v>3331.049</v>
      </c>
      <c r="K8" s="754">
        <v>8037.5389999999998</v>
      </c>
      <c r="L8" s="754">
        <v>1675.85</v>
      </c>
      <c r="M8" s="754">
        <v>478.27600000000001</v>
      </c>
      <c r="N8" s="754">
        <v>1908.452</v>
      </c>
      <c r="O8" s="754">
        <v>1106.875</v>
      </c>
      <c r="P8" s="754">
        <v>1221.45</v>
      </c>
      <c r="Q8" s="754">
        <v>1024.0550000000001</v>
      </c>
      <c r="R8" s="754">
        <v>37863</v>
      </c>
      <c r="S8" s="754">
        <v>32053.628000000001</v>
      </c>
      <c r="T8" s="754">
        <v>30382.884999999998</v>
      </c>
      <c r="U8" s="754">
        <v>7480.1149999999998</v>
      </c>
      <c r="V8" s="754">
        <v>5809.3720000000003</v>
      </c>
      <c r="W8" s="754">
        <v>37863</v>
      </c>
      <c r="X8" s="690"/>
    </row>
    <row r="9" spans="1:24" ht="9.75" customHeight="1">
      <c r="A9" s="750">
        <v>1994</v>
      </c>
      <c r="B9" s="754">
        <v>5104.3220000000001</v>
      </c>
      <c r="C9" s="754">
        <v>6087.1469999999999</v>
      </c>
      <c r="D9" s="754">
        <v>1659.8520000000001</v>
      </c>
      <c r="E9" s="754">
        <v>1063.4659999999999</v>
      </c>
      <c r="F9" s="754">
        <v>393.53899999999999</v>
      </c>
      <c r="G9" s="754">
        <v>1031.27</v>
      </c>
      <c r="H9" s="754">
        <v>2955.91</v>
      </c>
      <c r="I9" s="754">
        <v>761.80700000000002</v>
      </c>
      <c r="J9" s="754">
        <v>3341.623</v>
      </c>
      <c r="K9" s="754">
        <v>7960.4260000000004</v>
      </c>
      <c r="L9" s="754">
        <v>1676.059</v>
      </c>
      <c r="M9" s="754">
        <v>477.02699999999999</v>
      </c>
      <c r="N9" s="754">
        <v>1963.9490000000001</v>
      </c>
      <c r="O9" s="754">
        <v>1130.298</v>
      </c>
      <c r="P9" s="754">
        <v>1220.3219999999999</v>
      </c>
      <c r="Q9" s="754">
        <v>1051.9829999999999</v>
      </c>
      <c r="R9" s="754">
        <v>37879</v>
      </c>
      <c r="S9" s="754">
        <v>31907.496999999999</v>
      </c>
      <c r="T9" s="754">
        <v>30247.645</v>
      </c>
      <c r="U9" s="754">
        <v>7631.3549999999996</v>
      </c>
      <c r="V9" s="754">
        <v>5971.5029999999997</v>
      </c>
      <c r="W9" s="754">
        <v>37879</v>
      </c>
      <c r="X9" s="690"/>
    </row>
    <row r="10" spans="1:24" ht="15" customHeight="1">
      <c r="A10" s="750">
        <v>1995</v>
      </c>
      <c r="B10" s="754">
        <v>5116.3419999999996</v>
      </c>
      <c r="C10" s="754">
        <v>6091.6019999999999</v>
      </c>
      <c r="D10" s="754">
        <v>1661.326</v>
      </c>
      <c r="E10" s="754">
        <v>1088.846</v>
      </c>
      <c r="F10" s="754">
        <v>384.90199999999999</v>
      </c>
      <c r="G10" s="754">
        <v>1020.247</v>
      </c>
      <c r="H10" s="754">
        <v>2951.8629999999998</v>
      </c>
      <c r="I10" s="754">
        <v>784.33100000000002</v>
      </c>
      <c r="J10" s="754">
        <v>3377.5970000000002</v>
      </c>
      <c r="K10" s="754">
        <v>7934.2030000000004</v>
      </c>
      <c r="L10" s="754">
        <v>1686.962</v>
      </c>
      <c r="M10" s="754">
        <v>480.29700000000003</v>
      </c>
      <c r="N10" s="754">
        <v>2020.4349999999999</v>
      </c>
      <c r="O10" s="754">
        <v>1149.0820000000001</v>
      </c>
      <c r="P10" s="754">
        <v>1228.0350000000001</v>
      </c>
      <c r="Q10" s="754">
        <v>1065.93</v>
      </c>
      <c r="R10" s="754">
        <v>38042</v>
      </c>
      <c r="S10" s="754">
        <v>31933.376</v>
      </c>
      <c r="T10" s="754">
        <v>30272.05</v>
      </c>
      <c r="U10" s="754">
        <v>7769.95</v>
      </c>
      <c r="V10" s="754">
        <v>6108.6239999999998</v>
      </c>
      <c r="W10" s="754">
        <v>38042</v>
      </c>
      <c r="X10" s="690"/>
    </row>
    <row r="11" spans="1:24" ht="9.75" customHeight="1">
      <c r="A11" s="750">
        <v>1996</v>
      </c>
      <c r="B11" s="754">
        <v>5152.3040000000001</v>
      </c>
      <c r="C11" s="754">
        <v>6081.0739999999996</v>
      </c>
      <c r="D11" s="754">
        <v>1635.4390000000001</v>
      </c>
      <c r="E11" s="754">
        <v>1087.414</v>
      </c>
      <c r="F11" s="754">
        <v>379.59899999999999</v>
      </c>
      <c r="G11" s="754">
        <v>1013.7</v>
      </c>
      <c r="H11" s="754">
        <v>2965.61</v>
      </c>
      <c r="I11" s="754">
        <v>776.63199999999995</v>
      </c>
      <c r="J11" s="754">
        <v>3378.732</v>
      </c>
      <c r="K11" s="754">
        <v>7971.6229999999996</v>
      </c>
      <c r="L11" s="754">
        <v>1695.5</v>
      </c>
      <c r="M11" s="754">
        <v>482.28300000000002</v>
      </c>
      <c r="N11" s="754">
        <v>2020.7629999999999</v>
      </c>
      <c r="O11" s="754">
        <v>1129.624</v>
      </c>
      <c r="P11" s="754">
        <v>1233.5219999999999</v>
      </c>
      <c r="Q11" s="754">
        <v>1053.181</v>
      </c>
      <c r="R11" s="754">
        <v>38057</v>
      </c>
      <c r="S11" s="754">
        <v>31989.385999999999</v>
      </c>
      <c r="T11" s="754">
        <v>30353.947</v>
      </c>
      <c r="U11" s="754">
        <v>7703.0529999999999</v>
      </c>
      <c r="V11" s="754">
        <v>6067.6139999999996</v>
      </c>
      <c r="W11" s="754">
        <v>38057</v>
      </c>
      <c r="X11" s="690"/>
    </row>
    <row r="12" spans="1:24" ht="9.75" customHeight="1">
      <c r="A12" s="750">
        <v>1997</v>
      </c>
      <c r="B12" s="754">
        <v>5180.3919999999998</v>
      </c>
      <c r="C12" s="754">
        <v>6088.6009999999997</v>
      </c>
      <c r="D12" s="754">
        <v>1601.1189999999999</v>
      </c>
      <c r="E12" s="754">
        <v>1087.396</v>
      </c>
      <c r="F12" s="754">
        <v>381.214</v>
      </c>
      <c r="G12" s="754">
        <v>1007.467</v>
      </c>
      <c r="H12" s="754">
        <v>2961.6750000000002</v>
      </c>
      <c r="I12" s="754">
        <v>763.71100000000001</v>
      </c>
      <c r="J12" s="754">
        <v>3385.2220000000002</v>
      </c>
      <c r="K12" s="754">
        <v>8026.7780000000002</v>
      </c>
      <c r="L12" s="754">
        <v>1698.4549999999999</v>
      </c>
      <c r="M12" s="754">
        <v>482.29300000000001</v>
      </c>
      <c r="N12" s="754">
        <v>1993.92</v>
      </c>
      <c r="O12" s="754">
        <v>1107.44</v>
      </c>
      <c r="P12" s="754">
        <v>1231.654</v>
      </c>
      <c r="Q12" s="754">
        <v>1042.663</v>
      </c>
      <c r="R12" s="754">
        <v>38040</v>
      </c>
      <c r="S12" s="754">
        <v>32044.87</v>
      </c>
      <c r="T12" s="754">
        <v>30443.751</v>
      </c>
      <c r="U12" s="754">
        <v>7596.2489999999998</v>
      </c>
      <c r="V12" s="754">
        <v>5995.13</v>
      </c>
      <c r="W12" s="754">
        <v>38040</v>
      </c>
      <c r="X12" s="690"/>
    </row>
    <row r="13" spans="1:24" ht="9.75" customHeight="1">
      <c r="A13" s="750">
        <v>1998</v>
      </c>
      <c r="B13" s="754">
        <v>5252.0990000000002</v>
      </c>
      <c r="C13" s="754">
        <v>6211.7439999999997</v>
      </c>
      <c r="D13" s="754">
        <v>1588.9110000000001</v>
      </c>
      <c r="E13" s="754">
        <v>1082.9839999999999</v>
      </c>
      <c r="F13" s="754">
        <v>379.24700000000001</v>
      </c>
      <c r="G13" s="754">
        <v>1018.104</v>
      </c>
      <c r="H13" s="754">
        <v>2990.7190000000001</v>
      </c>
      <c r="I13" s="754">
        <v>760.529</v>
      </c>
      <c r="J13" s="754">
        <v>3411.17</v>
      </c>
      <c r="K13" s="754">
        <v>8184.4089999999997</v>
      </c>
      <c r="L13" s="754">
        <v>1724.675</v>
      </c>
      <c r="M13" s="754">
        <v>490.88900000000001</v>
      </c>
      <c r="N13" s="754">
        <v>1993.3340000000001</v>
      </c>
      <c r="O13" s="754">
        <v>1104.569</v>
      </c>
      <c r="P13" s="754">
        <v>1235.6659999999999</v>
      </c>
      <c r="Q13" s="754">
        <v>1065.951</v>
      </c>
      <c r="R13" s="754">
        <v>38495</v>
      </c>
      <c r="S13" s="754">
        <v>32487.633000000002</v>
      </c>
      <c r="T13" s="754">
        <v>30898.722000000002</v>
      </c>
      <c r="U13" s="754">
        <v>7596.2780000000002</v>
      </c>
      <c r="V13" s="754">
        <v>6007.3670000000002</v>
      </c>
      <c r="W13" s="754">
        <v>38495</v>
      </c>
      <c r="X13" s="690"/>
    </row>
    <row r="14" spans="1:24" ht="9.75" customHeight="1">
      <c r="A14" s="750">
        <v>1999</v>
      </c>
      <c r="B14" s="754">
        <v>5342.1890000000003</v>
      </c>
      <c r="C14" s="754">
        <v>6323.5959999999995</v>
      </c>
      <c r="D14" s="754">
        <v>1587.309</v>
      </c>
      <c r="E14" s="754">
        <v>1088.3330000000001</v>
      </c>
      <c r="F14" s="754">
        <v>382.69799999999998</v>
      </c>
      <c r="G14" s="754">
        <v>1031.3230000000001</v>
      </c>
      <c r="H14" s="754">
        <v>3040.085</v>
      </c>
      <c r="I14" s="754">
        <v>767.08299999999997</v>
      </c>
      <c r="J14" s="754">
        <v>3483.3209999999999</v>
      </c>
      <c r="K14" s="754">
        <v>8365.39</v>
      </c>
      <c r="L14" s="754">
        <v>1759.6289999999999</v>
      </c>
      <c r="M14" s="754">
        <v>503.81200000000001</v>
      </c>
      <c r="N14" s="754">
        <v>2006.2470000000001</v>
      </c>
      <c r="O14" s="754">
        <v>1093.9770000000001</v>
      </c>
      <c r="P14" s="754">
        <v>1257.6959999999999</v>
      </c>
      <c r="Q14" s="754">
        <v>1087.3119999999999</v>
      </c>
      <c r="R14" s="754">
        <v>39120</v>
      </c>
      <c r="S14" s="754">
        <v>33077.048000000003</v>
      </c>
      <c r="T14" s="754">
        <v>31489.739000000001</v>
      </c>
      <c r="U14" s="754">
        <v>7630.2610000000004</v>
      </c>
      <c r="V14" s="754">
        <v>6042.9520000000002</v>
      </c>
      <c r="W14" s="754">
        <v>39120</v>
      </c>
      <c r="X14" s="690"/>
    </row>
    <row r="15" spans="1:24" ht="15" customHeight="1">
      <c r="A15" s="750">
        <v>2000</v>
      </c>
      <c r="B15" s="754">
        <v>5509.2659999999996</v>
      </c>
      <c r="C15" s="754">
        <v>6460.8720000000003</v>
      </c>
      <c r="D15" s="754">
        <v>1618.1679999999999</v>
      </c>
      <c r="E15" s="754">
        <v>1090.1880000000001</v>
      </c>
      <c r="F15" s="754">
        <v>393.89400000000001</v>
      </c>
      <c r="G15" s="754">
        <v>1051.26</v>
      </c>
      <c r="H15" s="754">
        <v>3120.6019999999999</v>
      </c>
      <c r="I15" s="754">
        <v>766.71799999999996</v>
      </c>
      <c r="J15" s="754">
        <v>3581.0749999999998</v>
      </c>
      <c r="K15" s="754">
        <v>8615.6749999999993</v>
      </c>
      <c r="L15" s="754">
        <v>1807.9839999999999</v>
      </c>
      <c r="M15" s="754">
        <v>517.57799999999997</v>
      </c>
      <c r="N15" s="754">
        <v>2002.066</v>
      </c>
      <c r="O15" s="754">
        <v>1072.0519999999999</v>
      </c>
      <c r="P15" s="754">
        <v>1283.4480000000001</v>
      </c>
      <c r="Q15" s="754">
        <v>1080.154</v>
      </c>
      <c r="R15" s="754">
        <v>39971</v>
      </c>
      <c r="S15" s="754">
        <v>33959.822</v>
      </c>
      <c r="T15" s="754">
        <v>32341.653999999999</v>
      </c>
      <c r="U15" s="754">
        <v>7629.3459999999995</v>
      </c>
      <c r="V15" s="754">
        <v>6011.1779999999999</v>
      </c>
      <c r="W15" s="754">
        <v>39971</v>
      </c>
      <c r="X15" s="690"/>
    </row>
    <row r="16" spans="1:24" ht="9.75" customHeight="1">
      <c r="A16" s="750">
        <v>2001</v>
      </c>
      <c r="B16" s="754">
        <v>5556.6689999999999</v>
      </c>
      <c r="C16" s="754">
        <v>6497.4</v>
      </c>
      <c r="D16" s="754">
        <v>1598.6869999999999</v>
      </c>
      <c r="E16" s="754">
        <v>1064.17</v>
      </c>
      <c r="F16" s="754">
        <v>395.15100000000001</v>
      </c>
      <c r="G16" s="754">
        <v>1058.373</v>
      </c>
      <c r="H16" s="754">
        <v>3130.511</v>
      </c>
      <c r="I16" s="754">
        <v>748.779</v>
      </c>
      <c r="J16" s="754">
        <v>3565.058</v>
      </c>
      <c r="K16" s="754">
        <v>8576.7999999999993</v>
      </c>
      <c r="L16" s="754">
        <v>1809.71</v>
      </c>
      <c r="M16" s="754">
        <v>514.97699999999998</v>
      </c>
      <c r="N16" s="754">
        <v>1956.327</v>
      </c>
      <c r="O16" s="754">
        <v>1043.4580000000001</v>
      </c>
      <c r="P16" s="754">
        <v>1285.184</v>
      </c>
      <c r="Q16" s="754">
        <v>1057.7460000000001</v>
      </c>
      <c r="R16" s="754">
        <v>39859</v>
      </c>
      <c r="S16" s="754">
        <v>33988.519999999997</v>
      </c>
      <c r="T16" s="754">
        <v>32389.832999999999</v>
      </c>
      <c r="U16" s="754">
        <v>7469.1670000000004</v>
      </c>
      <c r="V16" s="754">
        <v>5870.48</v>
      </c>
      <c r="W16" s="754">
        <v>39859</v>
      </c>
      <c r="X16" s="690"/>
    </row>
    <row r="17" spans="1:24" ht="9.75" customHeight="1">
      <c r="A17" s="750">
        <v>2002</v>
      </c>
      <c r="B17" s="754">
        <v>5558.9309999999996</v>
      </c>
      <c r="C17" s="754">
        <v>6478.8530000000001</v>
      </c>
      <c r="D17" s="754">
        <v>1571.6220000000001</v>
      </c>
      <c r="E17" s="754">
        <v>1043.21</v>
      </c>
      <c r="F17" s="754">
        <v>394.322</v>
      </c>
      <c r="G17" s="754">
        <v>1050.683</v>
      </c>
      <c r="H17" s="754">
        <v>3119.4960000000001</v>
      </c>
      <c r="I17" s="754">
        <v>739.13</v>
      </c>
      <c r="J17" s="754">
        <v>3567.0479999999998</v>
      </c>
      <c r="K17" s="754">
        <v>8539.8580000000002</v>
      </c>
      <c r="L17" s="754">
        <v>1818.355</v>
      </c>
      <c r="M17" s="754">
        <v>513.25199999999995</v>
      </c>
      <c r="N17" s="754">
        <v>1934.5640000000001</v>
      </c>
      <c r="O17" s="754">
        <v>1025.452</v>
      </c>
      <c r="P17" s="754">
        <v>1275.374</v>
      </c>
      <c r="Q17" s="754">
        <v>1035.8499999999999</v>
      </c>
      <c r="R17" s="754">
        <v>39666</v>
      </c>
      <c r="S17" s="754">
        <v>33887.794000000002</v>
      </c>
      <c r="T17" s="754">
        <v>32316.171999999999</v>
      </c>
      <c r="U17" s="754">
        <v>7349.8280000000004</v>
      </c>
      <c r="V17" s="754">
        <v>5778.2060000000001</v>
      </c>
      <c r="W17" s="754">
        <v>39666</v>
      </c>
      <c r="X17" s="690"/>
    </row>
    <row r="18" spans="1:24" ht="9.75" customHeight="1">
      <c r="A18" s="750">
        <v>2003</v>
      </c>
      <c r="B18" s="754">
        <v>5507.0119999999997</v>
      </c>
      <c r="C18" s="754">
        <v>6399.9449999999997</v>
      </c>
      <c r="D18" s="754">
        <v>1548.8119999999999</v>
      </c>
      <c r="E18" s="754">
        <v>1027.2719999999999</v>
      </c>
      <c r="F18" s="754">
        <v>391.18599999999998</v>
      </c>
      <c r="G18" s="754">
        <v>1038.924</v>
      </c>
      <c r="H18" s="754">
        <v>3077.2579999999998</v>
      </c>
      <c r="I18" s="754">
        <v>725.60599999999999</v>
      </c>
      <c r="J18" s="754">
        <v>3548.3960000000002</v>
      </c>
      <c r="K18" s="754">
        <v>8452.7870000000003</v>
      </c>
      <c r="L18" s="754">
        <v>1802.6420000000001</v>
      </c>
      <c r="M18" s="754">
        <v>510.68799999999999</v>
      </c>
      <c r="N18" s="754">
        <v>1925.0039999999999</v>
      </c>
      <c r="O18" s="754">
        <v>1013.067</v>
      </c>
      <c r="P18" s="754">
        <v>1256.1369999999999</v>
      </c>
      <c r="Q18" s="754">
        <v>1012.264</v>
      </c>
      <c r="R18" s="754">
        <v>39237</v>
      </c>
      <c r="S18" s="754">
        <v>33533.786999999997</v>
      </c>
      <c r="T18" s="754">
        <v>31984.974999999999</v>
      </c>
      <c r="U18" s="754">
        <v>7252.0249999999996</v>
      </c>
      <c r="V18" s="754">
        <v>5703.2129999999997</v>
      </c>
      <c r="W18" s="754">
        <v>39237</v>
      </c>
      <c r="X18" s="690"/>
    </row>
    <row r="19" spans="1:24" ht="9.75" customHeight="1">
      <c r="A19" s="750">
        <v>2004</v>
      </c>
      <c r="B19" s="754">
        <v>5520.915</v>
      </c>
      <c r="C19" s="754">
        <v>6401.0789999999997</v>
      </c>
      <c r="D19" s="754">
        <v>1557.2149999999999</v>
      </c>
      <c r="E19" s="754">
        <v>1029.867</v>
      </c>
      <c r="F19" s="754">
        <v>392.80599999999998</v>
      </c>
      <c r="G19" s="754">
        <v>1041.924</v>
      </c>
      <c r="H19" s="754">
        <v>3082.9119999999998</v>
      </c>
      <c r="I19" s="754">
        <v>723.64700000000005</v>
      </c>
      <c r="J19" s="754">
        <v>3568.0909999999999</v>
      </c>
      <c r="K19" s="754">
        <v>8498.7139999999999</v>
      </c>
      <c r="L19" s="754">
        <v>1819.7860000000001</v>
      </c>
      <c r="M19" s="754">
        <v>514.42200000000003</v>
      </c>
      <c r="N19" s="754">
        <v>1925.5650000000001</v>
      </c>
      <c r="O19" s="754">
        <v>1010.74</v>
      </c>
      <c r="P19" s="754">
        <v>1256.3150000000001</v>
      </c>
      <c r="Q19" s="754">
        <v>1018.002</v>
      </c>
      <c r="R19" s="754">
        <v>39362</v>
      </c>
      <c r="S19" s="754">
        <v>33654.178999999996</v>
      </c>
      <c r="T19" s="754">
        <v>32096.964</v>
      </c>
      <c r="U19" s="754">
        <v>7265.0360000000001</v>
      </c>
      <c r="V19" s="754">
        <v>5707.8209999999999</v>
      </c>
      <c r="W19" s="754">
        <v>39362</v>
      </c>
      <c r="X19" s="690"/>
    </row>
    <row r="20" spans="1:24" ht="15" customHeight="1">
      <c r="A20" s="750">
        <v>2005</v>
      </c>
      <c r="B20" s="754">
        <v>5527.8010000000004</v>
      </c>
      <c r="C20" s="754">
        <v>6421.982</v>
      </c>
      <c r="D20" s="754">
        <v>1557.1089999999999</v>
      </c>
      <c r="E20" s="754">
        <v>1021.679</v>
      </c>
      <c r="F20" s="754">
        <v>391.97199999999998</v>
      </c>
      <c r="G20" s="754">
        <v>1050.759</v>
      </c>
      <c r="H20" s="754">
        <v>3073.4459999999999</v>
      </c>
      <c r="I20" s="754">
        <v>721.66399999999999</v>
      </c>
      <c r="J20" s="754">
        <v>3554.1559999999999</v>
      </c>
      <c r="K20" s="754">
        <v>8483.9850000000006</v>
      </c>
      <c r="L20" s="754">
        <v>1823.2809999999999</v>
      </c>
      <c r="M20" s="754">
        <v>516.14300000000003</v>
      </c>
      <c r="N20" s="754">
        <v>1907.57</v>
      </c>
      <c r="O20" s="754">
        <v>996.98900000000003</v>
      </c>
      <c r="P20" s="754">
        <v>1253.079</v>
      </c>
      <c r="Q20" s="754">
        <v>1009.385</v>
      </c>
      <c r="R20" s="754">
        <v>39311</v>
      </c>
      <c r="S20" s="754">
        <v>33653.713000000003</v>
      </c>
      <c r="T20" s="754">
        <v>32096.603999999999</v>
      </c>
      <c r="U20" s="754">
        <v>7214.3959999999997</v>
      </c>
      <c r="V20" s="754">
        <v>5657.2870000000003</v>
      </c>
      <c r="W20" s="754">
        <v>39311</v>
      </c>
      <c r="X20" s="690"/>
    </row>
    <row r="21" spans="1:24" ht="9.75" customHeight="1">
      <c r="A21" s="750">
        <v>2006</v>
      </c>
      <c r="B21" s="754">
        <v>5563.4049999999997</v>
      </c>
      <c r="C21" s="754">
        <v>6478.9129999999996</v>
      </c>
      <c r="D21" s="754">
        <v>1581.8040000000001</v>
      </c>
      <c r="E21" s="754">
        <v>1027.26</v>
      </c>
      <c r="F21" s="754">
        <v>396.98599999999999</v>
      </c>
      <c r="G21" s="754">
        <v>1062.0129999999999</v>
      </c>
      <c r="H21" s="754">
        <v>3086.0410000000002</v>
      </c>
      <c r="I21" s="754">
        <v>728.29700000000003</v>
      </c>
      <c r="J21" s="754">
        <v>3578.1779999999999</v>
      </c>
      <c r="K21" s="754">
        <v>8524.6190000000006</v>
      </c>
      <c r="L21" s="754">
        <v>1837.14</v>
      </c>
      <c r="M21" s="754">
        <v>515.30700000000002</v>
      </c>
      <c r="N21" s="754">
        <v>1928.1379999999999</v>
      </c>
      <c r="O21" s="754">
        <v>1007.529</v>
      </c>
      <c r="P21" s="754">
        <v>1262.2739999999999</v>
      </c>
      <c r="Q21" s="754">
        <v>1017.096</v>
      </c>
      <c r="R21" s="754">
        <v>39595</v>
      </c>
      <c r="S21" s="754">
        <v>33886.68</v>
      </c>
      <c r="T21" s="754">
        <v>32304.876</v>
      </c>
      <c r="U21" s="754">
        <v>7290.1239999999998</v>
      </c>
      <c r="V21" s="754">
        <v>5708.32</v>
      </c>
      <c r="W21" s="754">
        <v>39595</v>
      </c>
      <c r="X21" s="690"/>
    </row>
    <row r="22" spans="1:24" ht="9.75" customHeight="1">
      <c r="A22" s="750">
        <v>2007</v>
      </c>
      <c r="B22" s="754">
        <v>5659.6170000000002</v>
      </c>
      <c r="C22" s="754">
        <v>6598.5460000000003</v>
      </c>
      <c r="D22" s="754">
        <v>1614.42</v>
      </c>
      <c r="E22" s="754">
        <v>1047.8119999999999</v>
      </c>
      <c r="F22" s="754">
        <v>403.53800000000001</v>
      </c>
      <c r="G22" s="754">
        <v>1086.7909999999999</v>
      </c>
      <c r="H22" s="754">
        <v>3126.2429999999999</v>
      </c>
      <c r="I22" s="754">
        <v>741.66899999999998</v>
      </c>
      <c r="J22" s="754">
        <v>3640.8440000000001</v>
      </c>
      <c r="K22" s="754">
        <v>8664.6489999999994</v>
      </c>
      <c r="L22" s="754">
        <v>1874.549</v>
      </c>
      <c r="M22" s="754">
        <v>516.94899999999996</v>
      </c>
      <c r="N22" s="754">
        <v>1956.9459999999999</v>
      </c>
      <c r="O22" s="754">
        <v>1022.122</v>
      </c>
      <c r="P22" s="754">
        <v>1282.355</v>
      </c>
      <c r="Q22" s="754">
        <v>1034.95</v>
      </c>
      <c r="R22" s="754">
        <v>40272</v>
      </c>
      <c r="S22" s="754">
        <v>34468.500999999997</v>
      </c>
      <c r="T22" s="754">
        <v>32854.080999999998</v>
      </c>
      <c r="U22" s="754">
        <v>7417.9189999999999</v>
      </c>
      <c r="V22" s="754">
        <v>5803.4989999999998</v>
      </c>
      <c r="W22" s="754">
        <v>40272</v>
      </c>
      <c r="X22" s="690"/>
    </row>
    <row r="23" spans="1:24" ht="9.75" customHeight="1">
      <c r="A23" s="750">
        <v>2008</v>
      </c>
      <c r="B23" s="754">
        <v>5752.5479999999998</v>
      </c>
      <c r="C23" s="754">
        <v>6704.7079999999996</v>
      </c>
      <c r="D23" s="754">
        <v>1645.8109999999999</v>
      </c>
      <c r="E23" s="754">
        <v>1063.404</v>
      </c>
      <c r="F23" s="754">
        <v>406.50400000000002</v>
      </c>
      <c r="G23" s="754">
        <v>1114.829</v>
      </c>
      <c r="H23" s="754">
        <v>3161.9430000000002</v>
      </c>
      <c r="I23" s="754">
        <v>747.56600000000003</v>
      </c>
      <c r="J23" s="754">
        <v>3690.5320000000002</v>
      </c>
      <c r="K23" s="754">
        <v>8786.3790000000008</v>
      </c>
      <c r="L23" s="754">
        <v>1904.3019999999999</v>
      </c>
      <c r="M23" s="754">
        <v>519.81399999999996</v>
      </c>
      <c r="N23" s="754">
        <v>1968.066</v>
      </c>
      <c r="O23" s="754">
        <v>1029.3920000000001</v>
      </c>
      <c r="P23" s="754">
        <v>1300.3399999999999</v>
      </c>
      <c r="Q23" s="754">
        <v>1041.8620000000001</v>
      </c>
      <c r="R23" s="754">
        <v>40838</v>
      </c>
      <c r="S23" s="754">
        <v>34987.71</v>
      </c>
      <c r="T23" s="754">
        <v>33341.898999999998</v>
      </c>
      <c r="U23" s="754">
        <v>7496.1009999999997</v>
      </c>
      <c r="V23" s="754">
        <v>5850.29</v>
      </c>
      <c r="W23" s="754">
        <v>40838</v>
      </c>
      <c r="X23" s="690"/>
    </row>
    <row r="24" spans="1:24" ht="9.75" customHeight="1">
      <c r="A24" s="750">
        <v>2009</v>
      </c>
      <c r="B24" s="754">
        <v>5718.5370000000003</v>
      </c>
      <c r="C24" s="754">
        <v>6729.982</v>
      </c>
      <c r="D24" s="754">
        <v>1673.3589999999999</v>
      </c>
      <c r="E24" s="754">
        <v>1077.348</v>
      </c>
      <c r="F24" s="754">
        <v>403.87299999999999</v>
      </c>
      <c r="G24" s="754">
        <v>1130.998</v>
      </c>
      <c r="H24" s="754">
        <v>3174.078</v>
      </c>
      <c r="I24" s="754">
        <v>752.83100000000002</v>
      </c>
      <c r="J24" s="754">
        <v>3722.1170000000002</v>
      </c>
      <c r="K24" s="754">
        <v>8772.24</v>
      </c>
      <c r="L24" s="754">
        <v>1903.202</v>
      </c>
      <c r="M24" s="754">
        <v>517.16499999999996</v>
      </c>
      <c r="N24" s="754">
        <v>1959.499</v>
      </c>
      <c r="O24" s="754">
        <v>1025.5530000000001</v>
      </c>
      <c r="P24" s="754">
        <v>1305.701</v>
      </c>
      <c r="Q24" s="754">
        <v>1036.5170000000001</v>
      </c>
      <c r="R24" s="754">
        <v>40903</v>
      </c>
      <c r="S24" s="754">
        <v>35051.252</v>
      </c>
      <c r="T24" s="754">
        <v>33377.892999999996</v>
      </c>
      <c r="U24" s="754">
        <v>7525.107</v>
      </c>
      <c r="V24" s="754">
        <v>5851.7479999999996</v>
      </c>
      <c r="W24" s="754">
        <v>40903</v>
      </c>
      <c r="X24" s="690"/>
    </row>
    <row r="25" spans="1:24" ht="15" customHeight="1">
      <c r="A25" s="750">
        <v>2010</v>
      </c>
      <c r="B25" s="754">
        <v>5720.1080000000002</v>
      </c>
      <c r="C25" s="754">
        <v>6780.7790000000005</v>
      </c>
      <c r="D25" s="754">
        <v>1691.807</v>
      </c>
      <c r="E25" s="754">
        <v>1082.048</v>
      </c>
      <c r="F25" s="754">
        <v>403.46699999999998</v>
      </c>
      <c r="G25" s="754">
        <v>1140.386</v>
      </c>
      <c r="H25" s="754">
        <v>3178.7660000000001</v>
      </c>
      <c r="I25" s="754">
        <v>748.279</v>
      </c>
      <c r="J25" s="754">
        <v>3740.8020000000001</v>
      </c>
      <c r="K25" s="754">
        <v>8787.6730000000007</v>
      </c>
      <c r="L25" s="754">
        <v>1905.048</v>
      </c>
      <c r="M25" s="754">
        <v>519.39099999999996</v>
      </c>
      <c r="N25" s="754">
        <v>1970.636</v>
      </c>
      <c r="O25" s="754">
        <v>1026.7370000000001</v>
      </c>
      <c r="P25" s="754">
        <v>1307.364</v>
      </c>
      <c r="Q25" s="754">
        <v>1044.7090000000001</v>
      </c>
      <c r="R25" s="754">
        <v>41048</v>
      </c>
      <c r="S25" s="754">
        <v>35175.591</v>
      </c>
      <c r="T25" s="754">
        <v>33483.784</v>
      </c>
      <c r="U25" s="754">
        <v>7564.2160000000003</v>
      </c>
      <c r="V25" s="754">
        <v>5872.4089999999997</v>
      </c>
      <c r="W25" s="754">
        <v>41048</v>
      </c>
      <c r="X25" s="690"/>
    </row>
    <row r="26" spans="1:24" ht="9.75" customHeight="1">
      <c r="A26" s="750">
        <v>2011</v>
      </c>
      <c r="B26" s="754">
        <v>5802.6329999999998</v>
      </c>
      <c r="C26" s="754">
        <v>6901.6549999999997</v>
      </c>
      <c r="D26" s="754">
        <v>1707.11</v>
      </c>
      <c r="E26" s="754">
        <v>1081.547</v>
      </c>
      <c r="F26" s="754">
        <v>409.09100000000001</v>
      </c>
      <c r="G26" s="754">
        <v>1156.798</v>
      </c>
      <c r="H26" s="754">
        <v>3219.547</v>
      </c>
      <c r="I26" s="754">
        <v>737.37900000000002</v>
      </c>
      <c r="J26" s="754">
        <v>3803.0160000000001</v>
      </c>
      <c r="K26" s="754">
        <v>8908.5930000000008</v>
      </c>
      <c r="L26" s="754">
        <v>1924.9659999999999</v>
      </c>
      <c r="M26" s="754">
        <v>525.14300000000003</v>
      </c>
      <c r="N26" s="754">
        <v>1974.7159999999999</v>
      </c>
      <c r="O26" s="754">
        <v>1022.009</v>
      </c>
      <c r="P26" s="754">
        <v>1320.5260000000001</v>
      </c>
      <c r="Q26" s="754">
        <v>1049.271</v>
      </c>
      <c r="R26" s="754">
        <v>41544</v>
      </c>
      <c r="S26" s="754">
        <v>35679.078000000001</v>
      </c>
      <c r="T26" s="754">
        <v>33971.968000000001</v>
      </c>
      <c r="U26" s="754">
        <v>7572.0320000000002</v>
      </c>
      <c r="V26" s="754">
        <v>5864.9219999999996</v>
      </c>
      <c r="W26" s="754">
        <v>41544</v>
      </c>
      <c r="X26" s="690"/>
    </row>
    <row r="27" spans="1:24" ht="9.75" customHeight="1">
      <c r="A27" s="750">
        <v>2012</v>
      </c>
      <c r="B27" s="754">
        <v>5888.1930000000002</v>
      </c>
      <c r="C27" s="754">
        <v>7015.3909999999996</v>
      </c>
      <c r="D27" s="754">
        <v>1744.8879999999999</v>
      </c>
      <c r="E27" s="754">
        <v>1083.8530000000001</v>
      </c>
      <c r="F27" s="754">
        <v>415.27300000000002</v>
      </c>
      <c r="G27" s="754">
        <v>1178.114</v>
      </c>
      <c r="H27" s="754">
        <v>3256.6120000000001</v>
      </c>
      <c r="I27" s="754">
        <v>730.36599999999999</v>
      </c>
      <c r="J27" s="754">
        <v>3858.489</v>
      </c>
      <c r="K27" s="754">
        <v>8995.91</v>
      </c>
      <c r="L27" s="754">
        <v>1940.3710000000001</v>
      </c>
      <c r="M27" s="754">
        <v>525.61699999999996</v>
      </c>
      <c r="N27" s="754">
        <v>1991.1320000000001</v>
      </c>
      <c r="O27" s="754">
        <v>1016.864</v>
      </c>
      <c r="P27" s="754">
        <v>1328.2</v>
      </c>
      <c r="Q27" s="754">
        <v>1049.7270000000001</v>
      </c>
      <c r="R27" s="754">
        <v>42019</v>
      </c>
      <c r="S27" s="754">
        <v>36147.057999999997</v>
      </c>
      <c r="T27" s="754">
        <v>34402.17</v>
      </c>
      <c r="U27" s="754">
        <v>7616.83</v>
      </c>
      <c r="V27" s="754">
        <v>5871.942</v>
      </c>
      <c r="W27" s="754">
        <v>42019</v>
      </c>
      <c r="X27" s="690"/>
    </row>
    <row r="28" spans="1:24" ht="9.75" customHeight="1">
      <c r="A28" s="750">
        <v>2013</v>
      </c>
      <c r="B28" s="754">
        <v>5963.1670000000004</v>
      </c>
      <c r="C28" s="754">
        <v>7099.1589999999997</v>
      </c>
      <c r="D28" s="754">
        <v>1778.72</v>
      </c>
      <c r="E28" s="754">
        <v>1082.6880000000001</v>
      </c>
      <c r="F28" s="754">
        <v>416.52</v>
      </c>
      <c r="G28" s="754">
        <v>1193.3789999999999</v>
      </c>
      <c r="H28" s="754">
        <v>3271.4479999999999</v>
      </c>
      <c r="I28" s="754">
        <v>729.12300000000005</v>
      </c>
      <c r="J28" s="754">
        <v>3893.8829999999998</v>
      </c>
      <c r="K28" s="754">
        <v>9057.3060000000005</v>
      </c>
      <c r="L28" s="754">
        <v>1949.788</v>
      </c>
      <c r="M28" s="754">
        <v>521.68600000000004</v>
      </c>
      <c r="N28" s="754">
        <v>2002.8050000000001</v>
      </c>
      <c r="O28" s="754">
        <v>1011.681</v>
      </c>
      <c r="P28" s="754">
        <v>1334.164</v>
      </c>
      <c r="Q28" s="754">
        <v>1044.4829999999999</v>
      </c>
      <c r="R28" s="754">
        <v>42350</v>
      </c>
      <c r="S28" s="754">
        <v>36479.22</v>
      </c>
      <c r="T28" s="754">
        <v>34700.5</v>
      </c>
      <c r="U28" s="754">
        <v>7649.5</v>
      </c>
      <c r="V28" s="754">
        <v>5870.78</v>
      </c>
      <c r="W28" s="754">
        <v>42350</v>
      </c>
      <c r="X28" s="690"/>
    </row>
    <row r="29" spans="1:24" ht="9.75" customHeight="1">
      <c r="A29" s="750">
        <v>2014</v>
      </c>
      <c r="B29" s="754">
        <v>6039.91</v>
      </c>
      <c r="C29" s="754">
        <v>7181.6120000000001</v>
      </c>
      <c r="D29" s="754">
        <v>1812.299</v>
      </c>
      <c r="E29" s="754">
        <v>1083.6030000000001</v>
      </c>
      <c r="F29" s="754">
        <v>417.66899999999998</v>
      </c>
      <c r="G29" s="754">
        <v>1202.2950000000001</v>
      </c>
      <c r="H29" s="754">
        <v>3306.8409999999999</v>
      </c>
      <c r="I29" s="754">
        <v>736.15200000000004</v>
      </c>
      <c r="J29" s="754">
        <v>3926.2289999999998</v>
      </c>
      <c r="K29" s="754">
        <v>9128.2440000000006</v>
      </c>
      <c r="L29" s="754">
        <v>1965.0619999999999</v>
      </c>
      <c r="M29" s="754">
        <v>521.37599999999998</v>
      </c>
      <c r="N29" s="754">
        <v>2009.663</v>
      </c>
      <c r="O29" s="754">
        <v>1006.274</v>
      </c>
      <c r="P29" s="754">
        <v>1342.7750000000001</v>
      </c>
      <c r="Q29" s="754">
        <v>1040.9960000000001</v>
      </c>
      <c r="R29" s="754">
        <v>42721</v>
      </c>
      <c r="S29" s="754">
        <v>36844.311999999998</v>
      </c>
      <c r="T29" s="754">
        <v>35032.012999999999</v>
      </c>
      <c r="U29" s="754">
        <v>7688.9870000000001</v>
      </c>
      <c r="V29" s="754">
        <v>5876.6880000000001</v>
      </c>
      <c r="W29" s="754">
        <v>42721</v>
      </c>
      <c r="X29" s="690"/>
    </row>
    <row r="30" spans="1:24" ht="15" customHeight="1">
      <c r="A30" s="750">
        <v>2015</v>
      </c>
      <c r="B30" s="754">
        <v>6090.5709999999999</v>
      </c>
      <c r="C30" s="754">
        <v>7289.951</v>
      </c>
      <c r="D30" s="754">
        <v>1851.12</v>
      </c>
      <c r="E30" s="754">
        <v>1085.6980000000001</v>
      </c>
      <c r="F30" s="754">
        <v>418.30599999999998</v>
      </c>
      <c r="G30" s="754">
        <v>1211.576</v>
      </c>
      <c r="H30" s="754">
        <v>3341.4850000000001</v>
      </c>
      <c r="I30" s="754">
        <v>738.95899999999995</v>
      </c>
      <c r="J30" s="754">
        <v>3959.2280000000001</v>
      </c>
      <c r="K30" s="754">
        <v>9223.42</v>
      </c>
      <c r="L30" s="754">
        <v>1983.21</v>
      </c>
      <c r="M30" s="754">
        <v>523.16099999999994</v>
      </c>
      <c r="N30" s="754">
        <v>2005.383</v>
      </c>
      <c r="O30" s="754">
        <v>1002.851</v>
      </c>
      <c r="P30" s="754">
        <v>1356.1759999999999</v>
      </c>
      <c r="Q30" s="754">
        <v>1040.905</v>
      </c>
      <c r="R30" s="754">
        <v>43122</v>
      </c>
      <c r="S30" s="754">
        <v>37248.203999999998</v>
      </c>
      <c r="T30" s="754">
        <v>35397.084000000003</v>
      </c>
      <c r="U30" s="754">
        <v>7724.9160000000002</v>
      </c>
      <c r="V30" s="754">
        <v>5873.7960000000003</v>
      </c>
      <c r="W30" s="754">
        <v>43122</v>
      </c>
      <c r="X30" s="690"/>
    </row>
    <row r="31" spans="1:24" ht="9.75" customHeight="1">
      <c r="A31" s="750">
        <v>2016</v>
      </c>
      <c r="B31" s="754">
        <v>6167.299</v>
      </c>
      <c r="C31" s="754">
        <v>7408.9</v>
      </c>
      <c r="D31" s="754">
        <v>1902.3340000000001</v>
      </c>
      <c r="E31" s="754">
        <v>1098.93</v>
      </c>
      <c r="F31" s="754">
        <v>421.959</v>
      </c>
      <c r="G31" s="754">
        <v>1234.973</v>
      </c>
      <c r="H31" s="754">
        <v>3385.0279999999998</v>
      </c>
      <c r="I31" s="754">
        <v>740.70299999999997</v>
      </c>
      <c r="J31" s="754">
        <v>4012.0859999999998</v>
      </c>
      <c r="K31" s="754">
        <v>9318.652</v>
      </c>
      <c r="L31" s="754">
        <v>1999.704</v>
      </c>
      <c r="M31" s="754">
        <v>528.45299999999997</v>
      </c>
      <c r="N31" s="754">
        <v>2021.7059999999999</v>
      </c>
      <c r="O31" s="754">
        <v>1003.549</v>
      </c>
      <c r="P31" s="754">
        <v>1375.498</v>
      </c>
      <c r="Q31" s="754">
        <v>1041.2260000000001</v>
      </c>
      <c r="R31" s="754">
        <v>43661</v>
      </c>
      <c r="S31" s="754">
        <v>37754.885999999999</v>
      </c>
      <c r="T31" s="754">
        <v>35852.552000000003</v>
      </c>
      <c r="U31" s="754">
        <v>7808.4480000000003</v>
      </c>
      <c r="V31" s="754">
        <v>5906.1139999999996</v>
      </c>
      <c r="W31" s="754">
        <v>43661</v>
      </c>
      <c r="X31" s="690"/>
    </row>
    <row r="32" spans="1:24" ht="9.75" customHeight="1">
      <c r="A32" s="750">
        <v>2017</v>
      </c>
      <c r="B32" s="754">
        <v>6252.402</v>
      </c>
      <c r="C32" s="754">
        <v>7523.2929999999997</v>
      </c>
      <c r="D32" s="754">
        <v>1965.3979999999999</v>
      </c>
      <c r="E32" s="754">
        <v>1114.2370000000001</v>
      </c>
      <c r="F32" s="754">
        <v>427.233</v>
      </c>
      <c r="G32" s="754">
        <v>1255.7159999999999</v>
      </c>
      <c r="H32" s="754">
        <v>3446.1790000000001</v>
      </c>
      <c r="I32" s="754">
        <v>750.28200000000004</v>
      </c>
      <c r="J32" s="754">
        <v>4055.4229999999998</v>
      </c>
      <c r="K32" s="754">
        <v>9426.6080000000002</v>
      </c>
      <c r="L32" s="754">
        <v>2014.5909999999999</v>
      </c>
      <c r="M32" s="754">
        <v>532.327</v>
      </c>
      <c r="N32" s="754">
        <v>2042.6769999999999</v>
      </c>
      <c r="O32" s="754">
        <v>1004.819</v>
      </c>
      <c r="P32" s="754">
        <v>1394.8140000000001</v>
      </c>
      <c r="Q32" s="754">
        <v>1045.001</v>
      </c>
      <c r="R32" s="754">
        <v>44251</v>
      </c>
      <c r="S32" s="754">
        <v>38293.983999999997</v>
      </c>
      <c r="T32" s="754">
        <v>36328.586000000003</v>
      </c>
      <c r="U32" s="754">
        <v>7922.4139999999998</v>
      </c>
      <c r="V32" s="754">
        <v>5957.0159999999996</v>
      </c>
      <c r="W32" s="754">
        <v>44251</v>
      </c>
      <c r="X32" s="690"/>
    </row>
    <row r="33" spans="1:24" ht="9.75" customHeight="1">
      <c r="A33" s="750">
        <v>2018</v>
      </c>
      <c r="B33" s="754">
        <v>6338.9049999999997</v>
      </c>
      <c r="C33" s="754">
        <v>7650.82</v>
      </c>
      <c r="D33" s="754">
        <v>2020.5740000000001</v>
      </c>
      <c r="E33" s="754">
        <v>1124.8910000000001</v>
      </c>
      <c r="F33" s="754">
        <v>435.79500000000002</v>
      </c>
      <c r="G33" s="754">
        <v>1273.7739999999999</v>
      </c>
      <c r="H33" s="754">
        <v>3497.9470000000001</v>
      </c>
      <c r="I33" s="754">
        <v>757.29100000000005</v>
      </c>
      <c r="J33" s="754">
        <v>4111.2889999999998</v>
      </c>
      <c r="K33" s="754">
        <v>9558.2610000000004</v>
      </c>
      <c r="L33" s="754">
        <v>2031.62</v>
      </c>
      <c r="M33" s="754">
        <v>535.02099999999996</v>
      </c>
      <c r="N33" s="754">
        <v>2060.9360000000001</v>
      </c>
      <c r="O33" s="754">
        <v>1004.544</v>
      </c>
      <c r="P33" s="754">
        <v>1416.499</v>
      </c>
      <c r="Q33" s="754">
        <v>1047.8330000000001</v>
      </c>
      <c r="R33" s="754">
        <v>44866</v>
      </c>
      <c r="S33" s="754">
        <v>38870.504999999997</v>
      </c>
      <c r="T33" s="754">
        <v>36849.930999999997</v>
      </c>
      <c r="U33" s="754">
        <v>8016.0690000000004</v>
      </c>
      <c r="V33" s="754">
        <v>5995.4949999999999</v>
      </c>
      <c r="W33" s="754">
        <v>44866</v>
      </c>
      <c r="X33" s="690"/>
    </row>
    <row r="34" spans="1:24" s="227" customFormat="1" ht="9.75" customHeight="1">
      <c r="A34" s="750">
        <v>2019</v>
      </c>
      <c r="B34" s="754">
        <v>6372.7449999999999</v>
      </c>
      <c r="C34" s="754">
        <v>7733.1559999999999</v>
      </c>
      <c r="D34" s="754">
        <v>2071.973</v>
      </c>
      <c r="E34" s="754">
        <v>1130.5899999999999</v>
      </c>
      <c r="F34" s="754">
        <v>438.59</v>
      </c>
      <c r="G34" s="754">
        <v>1293.9380000000001</v>
      </c>
      <c r="H34" s="754">
        <v>3531.6219999999998</v>
      </c>
      <c r="I34" s="754">
        <v>762.34699999999998</v>
      </c>
      <c r="J34" s="754">
        <v>4151.1390000000001</v>
      </c>
      <c r="K34" s="754">
        <v>9652.616</v>
      </c>
      <c r="L34" s="754">
        <v>2046.155</v>
      </c>
      <c r="M34" s="754">
        <v>535.07000000000005</v>
      </c>
      <c r="N34" s="754">
        <v>2072.3429999999998</v>
      </c>
      <c r="O34" s="754">
        <v>1005.316</v>
      </c>
      <c r="P34" s="754">
        <v>1433.941</v>
      </c>
      <c r="Q34" s="754">
        <v>1045.4590000000001</v>
      </c>
      <c r="R34" s="754">
        <v>45277</v>
      </c>
      <c r="S34" s="754">
        <v>39260.945</v>
      </c>
      <c r="T34" s="754">
        <v>37188.972000000002</v>
      </c>
      <c r="U34" s="754">
        <v>8088.0280000000002</v>
      </c>
      <c r="V34" s="754">
        <v>6016.0550000000003</v>
      </c>
      <c r="W34" s="754">
        <v>45277</v>
      </c>
      <c r="X34" s="690"/>
    </row>
    <row r="35" spans="1:24" s="227" customFormat="1" ht="9.75" customHeight="1">
      <c r="A35" s="750">
        <v>2020</v>
      </c>
      <c r="B35" s="754">
        <v>6309.6850000000004</v>
      </c>
      <c r="C35" s="754">
        <v>7683.0240000000003</v>
      </c>
      <c r="D35" s="754">
        <v>2066.3150000000001</v>
      </c>
      <c r="E35" s="754">
        <v>1123.3030000000001</v>
      </c>
      <c r="F35" s="754">
        <v>434.43799999999999</v>
      </c>
      <c r="G35" s="754">
        <v>1291.999</v>
      </c>
      <c r="H35" s="754">
        <v>3504.34</v>
      </c>
      <c r="I35" s="754">
        <v>755.97400000000005</v>
      </c>
      <c r="J35" s="754">
        <v>4114.8940000000002</v>
      </c>
      <c r="K35" s="754">
        <v>9576.9950000000008</v>
      </c>
      <c r="L35" s="754">
        <v>2021.662</v>
      </c>
      <c r="M35" s="754">
        <v>525.56799999999998</v>
      </c>
      <c r="N35" s="754">
        <v>2056.2060000000001</v>
      </c>
      <c r="O35" s="754">
        <v>994.02200000000005</v>
      </c>
      <c r="P35" s="754">
        <v>1430.384</v>
      </c>
      <c r="Q35" s="754">
        <v>1026.191</v>
      </c>
      <c r="R35" s="754">
        <v>44915</v>
      </c>
      <c r="S35" s="754">
        <v>38959.303999999996</v>
      </c>
      <c r="T35" s="754">
        <v>36892.989000000001</v>
      </c>
      <c r="U35" s="754">
        <v>8022.0110000000004</v>
      </c>
      <c r="V35" s="754">
        <v>5955.6959999999999</v>
      </c>
      <c r="W35" s="754">
        <v>44915</v>
      </c>
      <c r="X35" s="690"/>
    </row>
    <row r="36" spans="1:24" s="227" customFormat="1" ht="9.75" customHeight="1">
      <c r="A36" s="750">
        <v>2021</v>
      </c>
      <c r="B36" s="754">
        <v>6308.7380000000003</v>
      </c>
      <c r="C36" s="754">
        <v>7687.5969999999998</v>
      </c>
      <c r="D36" s="754">
        <v>2089.5810000000001</v>
      </c>
      <c r="E36" s="754">
        <v>1132.683</v>
      </c>
      <c r="F36" s="754">
        <v>434.846</v>
      </c>
      <c r="G36" s="754">
        <v>1291.8340000000001</v>
      </c>
      <c r="H36" s="754">
        <v>3507.0970000000002</v>
      </c>
      <c r="I36" s="754">
        <v>757.16899999999998</v>
      </c>
      <c r="J36" s="754">
        <v>4117.9189999999999</v>
      </c>
      <c r="K36" s="754">
        <v>9599.732</v>
      </c>
      <c r="L36" s="754">
        <v>2023.605</v>
      </c>
      <c r="M36" s="754">
        <v>522.00599999999997</v>
      </c>
      <c r="N36" s="754">
        <v>2055.105</v>
      </c>
      <c r="O36" s="754">
        <v>993.06799999999998</v>
      </c>
      <c r="P36" s="754">
        <v>1439.5909999999999</v>
      </c>
      <c r="Q36" s="754">
        <v>1019.429</v>
      </c>
      <c r="R36" s="754">
        <v>44980</v>
      </c>
      <c r="S36" s="754">
        <v>39022.546000000002</v>
      </c>
      <c r="T36" s="754">
        <v>36932.964999999997</v>
      </c>
      <c r="U36" s="754">
        <v>8047.0349999999999</v>
      </c>
      <c r="V36" s="754">
        <v>5957.4539999999997</v>
      </c>
      <c r="W36" s="754">
        <v>44980</v>
      </c>
      <c r="X36" s="690"/>
    </row>
    <row r="37" spans="1:24" ht="9.75" customHeight="1">
      <c r="A37" s="750">
        <v>2022</v>
      </c>
      <c r="B37" s="754">
        <v>6384.0780000000004</v>
      </c>
      <c r="C37" s="754">
        <v>7794.665</v>
      </c>
      <c r="D37" s="754">
        <v>2160.3510000000001</v>
      </c>
      <c r="E37" s="754">
        <v>1143.9480000000001</v>
      </c>
      <c r="F37" s="754">
        <v>440.99099999999999</v>
      </c>
      <c r="G37" s="754">
        <v>1319.8910000000001</v>
      </c>
      <c r="H37" s="754">
        <v>3552.8009999999999</v>
      </c>
      <c r="I37" s="754">
        <v>761.84500000000003</v>
      </c>
      <c r="J37" s="754">
        <v>4166.9679999999998</v>
      </c>
      <c r="K37" s="754">
        <v>9726.8919999999998</v>
      </c>
      <c r="L37" s="754">
        <v>2045.623</v>
      </c>
      <c r="M37" s="754">
        <v>524.32399999999996</v>
      </c>
      <c r="N37" s="754">
        <v>2071.6509999999998</v>
      </c>
      <c r="O37" s="754">
        <v>994.68499999999995</v>
      </c>
      <c r="P37" s="754">
        <v>1456.7080000000001</v>
      </c>
      <c r="Q37" s="754">
        <v>1024.579</v>
      </c>
      <c r="R37" s="754">
        <v>45570</v>
      </c>
      <c r="S37" s="754">
        <v>39573.292000000001</v>
      </c>
      <c r="T37" s="754">
        <v>37412.940999999999</v>
      </c>
      <c r="U37" s="754">
        <v>8157.0590000000002</v>
      </c>
      <c r="V37" s="754">
        <v>5996.7079999999996</v>
      </c>
      <c r="W37" s="754">
        <v>45570</v>
      </c>
      <c r="X37" s="690"/>
    </row>
    <row r="38" spans="1:24" ht="9.75" customHeight="1">
      <c r="A38" s="749"/>
      <c r="B38" s="1216" t="s">
        <v>20</v>
      </c>
      <c r="C38" s="1217"/>
      <c r="D38" s="1217"/>
      <c r="E38" s="1217"/>
      <c r="F38" s="1217"/>
      <c r="G38" s="1217"/>
      <c r="H38" s="1217"/>
      <c r="I38" s="1217"/>
      <c r="J38" s="1217"/>
      <c r="K38" s="1216" t="s">
        <v>20</v>
      </c>
      <c r="L38" s="1217"/>
      <c r="M38" s="1217"/>
      <c r="N38" s="1217"/>
      <c r="O38" s="1217"/>
      <c r="P38" s="1217"/>
      <c r="Q38" s="1217"/>
      <c r="R38" s="1217"/>
      <c r="S38" s="1216" t="s">
        <v>20</v>
      </c>
      <c r="T38" s="1217"/>
      <c r="U38" s="1217"/>
      <c r="V38" s="1217"/>
      <c r="W38" s="1217"/>
    </row>
    <row r="39" spans="1:24" ht="9.75" customHeight="1">
      <c r="A39" s="750">
        <v>1992</v>
      </c>
      <c r="B39" s="751">
        <v>1.0842631204437467</v>
      </c>
      <c r="C39" s="751">
        <v>1.3096304335305</v>
      </c>
      <c r="D39" s="751">
        <v>-1.6068619152682655</v>
      </c>
      <c r="E39" s="751">
        <v>-10.734189585603678</v>
      </c>
      <c r="F39" s="751">
        <v>1.2200915445695368</v>
      </c>
      <c r="G39" s="751">
        <v>1.5371229414841356</v>
      </c>
      <c r="H39" s="751">
        <v>1.3604784459633741</v>
      </c>
      <c r="I39" s="751">
        <v>-9.9853982475505294</v>
      </c>
      <c r="J39" s="751">
        <v>1.4581540773416386</v>
      </c>
      <c r="K39" s="751">
        <v>0.90689425446999394</v>
      </c>
      <c r="L39" s="751">
        <v>0.64456590677489012</v>
      </c>
      <c r="M39" s="751">
        <v>0.36606654065053246</v>
      </c>
      <c r="N39" s="751">
        <v>-12.774255747402709</v>
      </c>
      <c r="O39" s="751">
        <v>-11.263208058764564</v>
      </c>
      <c r="P39" s="751">
        <v>0.87043248129757489</v>
      </c>
      <c r="Q39" s="751">
        <v>-14.732260681713766</v>
      </c>
      <c r="R39" s="751">
        <v>-1.3146047181703584</v>
      </c>
      <c r="S39" s="751">
        <v>0.97709466521580335</v>
      </c>
      <c r="T39" s="751">
        <v>1.1222206006472466</v>
      </c>
      <c r="U39" s="751">
        <v>-10.026946043293757</v>
      </c>
      <c r="V39" s="751">
        <v>-12.142542914291008</v>
      </c>
      <c r="W39" s="751">
        <v>-1.3146047181703584</v>
      </c>
    </row>
    <row r="40" spans="1:24" ht="15" customHeight="1">
      <c r="A40" s="750">
        <v>1993</v>
      </c>
      <c r="B40" s="751">
        <v>-1.5508584409359791</v>
      </c>
      <c r="C40" s="751">
        <v>-0.83165843962351627</v>
      </c>
      <c r="D40" s="751">
        <v>-0.46706061005026261</v>
      </c>
      <c r="E40" s="751">
        <v>-2.9828945598737433</v>
      </c>
      <c r="F40" s="751">
        <v>-1.2267409664434197</v>
      </c>
      <c r="G40" s="751">
        <v>-0.53196201069123283</v>
      </c>
      <c r="H40" s="751">
        <v>-0.91881422969722049</v>
      </c>
      <c r="I40" s="751">
        <v>-1.8901213360382514</v>
      </c>
      <c r="J40" s="751">
        <v>-0.53033780069272385</v>
      </c>
      <c r="K40" s="751">
        <v>-1.3292345420029128</v>
      </c>
      <c r="L40" s="751">
        <v>-1.1168424419009451</v>
      </c>
      <c r="M40" s="751">
        <v>-1.5562832801947979</v>
      </c>
      <c r="N40" s="751">
        <v>-3.0622631734002459</v>
      </c>
      <c r="O40" s="751">
        <v>-2.390167719155293</v>
      </c>
      <c r="P40" s="751">
        <v>-0.84522454625599297</v>
      </c>
      <c r="Q40" s="751">
        <v>-2.1687937123897907</v>
      </c>
      <c r="R40" s="751">
        <v>-1.2956204379562044</v>
      </c>
      <c r="S40" s="751">
        <v>-1.0525337068607006</v>
      </c>
      <c r="T40" s="751">
        <v>-1.0845289178030908</v>
      </c>
      <c r="U40" s="751">
        <v>-2.1438539108693351</v>
      </c>
      <c r="V40" s="751">
        <v>-2.6156802686421448</v>
      </c>
      <c r="W40" s="751">
        <v>-1.2956204379562044</v>
      </c>
    </row>
    <row r="41" spans="1:24" ht="9.75" customHeight="1">
      <c r="A41" s="750">
        <v>1994</v>
      </c>
      <c r="B41" s="751">
        <v>-0.87671192441626977</v>
      </c>
      <c r="C41" s="751">
        <v>-8.1805032980733893E-3</v>
      </c>
      <c r="D41" s="751">
        <v>-0.6518656669517694</v>
      </c>
      <c r="E41" s="751">
        <v>3.097582776385003</v>
      </c>
      <c r="F41" s="751">
        <v>-1.0594514686250009</v>
      </c>
      <c r="G41" s="751">
        <v>-0.17549412777095355</v>
      </c>
      <c r="H41" s="751">
        <v>-0.50027400285178403</v>
      </c>
      <c r="I41" s="751">
        <v>3.1593443795059013</v>
      </c>
      <c r="J41" s="751">
        <v>0.31743753994612506</v>
      </c>
      <c r="K41" s="751">
        <v>-0.95941058575267879</v>
      </c>
      <c r="L41" s="751">
        <v>1.247128322940597E-2</v>
      </c>
      <c r="M41" s="751">
        <v>-0.26114628373575088</v>
      </c>
      <c r="N41" s="751">
        <v>2.9079589112013298</v>
      </c>
      <c r="O41" s="751">
        <v>2.1161377752682102</v>
      </c>
      <c r="P41" s="751">
        <v>-9.2349257030578405E-2</v>
      </c>
      <c r="Q41" s="751">
        <v>2.7271972696778981</v>
      </c>
      <c r="R41" s="751">
        <v>4.225761297308718E-2</v>
      </c>
      <c r="S41" s="751">
        <v>-0.45589535137800935</v>
      </c>
      <c r="T41" s="751">
        <v>-0.44511902013255161</v>
      </c>
      <c r="U41" s="751">
        <v>2.0218940484203785</v>
      </c>
      <c r="V41" s="751">
        <v>2.7908524363735014</v>
      </c>
      <c r="W41" s="751">
        <v>4.225761297308718E-2</v>
      </c>
    </row>
    <row r="42" spans="1:24" ht="9.75" customHeight="1">
      <c r="A42" s="750">
        <v>1995</v>
      </c>
      <c r="B42" s="751">
        <v>0.23548671106564201</v>
      </c>
      <c r="C42" s="751">
        <v>7.3186995484091313E-2</v>
      </c>
      <c r="D42" s="751">
        <v>8.8803098107542111E-2</v>
      </c>
      <c r="E42" s="751">
        <v>2.3865360998847165</v>
      </c>
      <c r="F42" s="751">
        <v>-2.1946998899727852</v>
      </c>
      <c r="G42" s="751">
        <v>-1.0688762399759519</v>
      </c>
      <c r="H42" s="751">
        <v>-0.13691215226444647</v>
      </c>
      <c r="I42" s="751">
        <v>2.9566543757145838</v>
      </c>
      <c r="J42" s="751">
        <v>1.0765427458453571</v>
      </c>
      <c r="K42" s="751">
        <v>-0.32941704376122583</v>
      </c>
      <c r="L42" s="751">
        <v>0.6505140928809785</v>
      </c>
      <c r="M42" s="751">
        <v>0.6854957895465037</v>
      </c>
      <c r="N42" s="751">
        <v>2.876143932454458</v>
      </c>
      <c r="O42" s="751">
        <v>1.6618626238390231</v>
      </c>
      <c r="P42" s="751">
        <v>0.63204629597761897</v>
      </c>
      <c r="Q42" s="751">
        <v>1.3257818805056736</v>
      </c>
      <c r="R42" s="751">
        <v>0.43031759022149474</v>
      </c>
      <c r="S42" s="751">
        <v>8.1106330590581893E-2</v>
      </c>
      <c r="T42" s="751">
        <v>8.0683967297288758E-2</v>
      </c>
      <c r="U42" s="751">
        <v>1.8161257076888704</v>
      </c>
      <c r="V42" s="751">
        <v>2.2962560681958966</v>
      </c>
      <c r="W42" s="751">
        <v>0.43031759022149474</v>
      </c>
    </row>
    <row r="43" spans="1:24" ht="9.75" customHeight="1">
      <c r="A43" s="750">
        <v>1996</v>
      </c>
      <c r="B43" s="751">
        <v>0.70288499087824852</v>
      </c>
      <c r="C43" s="751">
        <v>-0.17282810006300478</v>
      </c>
      <c r="D43" s="751">
        <v>-1.558213138179984</v>
      </c>
      <c r="E43" s="751">
        <v>-0.13151538417737679</v>
      </c>
      <c r="F43" s="751">
        <v>-1.3777532982421499</v>
      </c>
      <c r="G43" s="751">
        <v>-0.64170735125905787</v>
      </c>
      <c r="H43" s="751">
        <v>0.46570589488739822</v>
      </c>
      <c r="I43" s="751">
        <v>-0.98160088024061265</v>
      </c>
      <c r="J43" s="751">
        <v>3.360377214925285E-2</v>
      </c>
      <c r="K43" s="751">
        <v>0.4716289714291404</v>
      </c>
      <c r="L43" s="751">
        <v>0.50611691312548834</v>
      </c>
      <c r="M43" s="751">
        <v>0.4134941504943816</v>
      </c>
      <c r="N43" s="751">
        <v>1.6234127799211549E-2</v>
      </c>
      <c r="O43" s="751">
        <v>-1.693351736429602</v>
      </c>
      <c r="P43" s="751">
        <v>0.44681136938279448</v>
      </c>
      <c r="Q43" s="751">
        <v>-1.1960447684181887</v>
      </c>
      <c r="R43" s="751">
        <v>3.9430103569738702E-2</v>
      </c>
      <c r="S43" s="751">
        <v>0.1753964253575945</v>
      </c>
      <c r="T43" s="751">
        <v>0.27053668317804708</v>
      </c>
      <c r="U43" s="751">
        <v>-0.86097079131783349</v>
      </c>
      <c r="V43" s="751">
        <v>-0.67134595286925502</v>
      </c>
      <c r="W43" s="751">
        <v>3.9430103569738702E-2</v>
      </c>
    </row>
    <row r="44" spans="1:24" ht="9.75" customHeight="1">
      <c r="A44" s="750">
        <v>1997</v>
      </c>
      <c r="B44" s="751">
        <v>0.54515416792176863</v>
      </c>
      <c r="C44" s="751">
        <v>0.12377747746532931</v>
      </c>
      <c r="D44" s="751">
        <v>-2.098519113216696</v>
      </c>
      <c r="E44" s="751">
        <v>-1.6553033159403801E-3</v>
      </c>
      <c r="F44" s="751">
        <v>0.42544896061370024</v>
      </c>
      <c r="G44" s="751">
        <v>-0.61487619611324851</v>
      </c>
      <c r="H44" s="751">
        <v>-0.13268771011697425</v>
      </c>
      <c r="I44" s="751">
        <v>-1.6637223292370131</v>
      </c>
      <c r="J44" s="751">
        <v>0.19208389419462685</v>
      </c>
      <c r="K44" s="751">
        <v>0.69189172644014896</v>
      </c>
      <c r="L44" s="751">
        <v>0.17428487171925686</v>
      </c>
      <c r="M44" s="751">
        <v>2.0734713850581502E-3</v>
      </c>
      <c r="N44" s="751">
        <v>-1.3283596344549065</v>
      </c>
      <c r="O44" s="751">
        <v>-1.9638392951991106</v>
      </c>
      <c r="P44" s="751">
        <v>-0.15143629379938095</v>
      </c>
      <c r="Q44" s="751">
        <v>-0.998688734415072</v>
      </c>
      <c r="R44" s="751">
        <v>-4.4669837349239287E-2</v>
      </c>
      <c r="S44" s="751">
        <v>0.17344502954823829</v>
      </c>
      <c r="T44" s="751">
        <v>0.2958560875131</v>
      </c>
      <c r="U44" s="751">
        <v>-1.3865151907951301</v>
      </c>
      <c r="V44" s="751">
        <v>-1.1946046666778738</v>
      </c>
      <c r="W44" s="751">
        <v>-4.4669837349239287E-2</v>
      </c>
    </row>
    <row r="45" spans="1:24" ht="15" customHeight="1">
      <c r="A45" s="750">
        <v>1998</v>
      </c>
      <c r="B45" s="751">
        <v>1.3842002690143911</v>
      </c>
      <c r="C45" s="751">
        <v>2.0225171595248237</v>
      </c>
      <c r="D45" s="751">
        <v>-0.76246674981684681</v>
      </c>
      <c r="E45" s="751">
        <v>-0.40573995122292156</v>
      </c>
      <c r="F45" s="751">
        <v>-0.51598314857271765</v>
      </c>
      <c r="G45" s="751">
        <v>1.0558162202831458</v>
      </c>
      <c r="H45" s="751">
        <v>0.98066128120067186</v>
      </c>
      <c r="I45" s="751">
        <v>-0.41664975363717427</v>
      </c>
      <c r="J45" s="751">
        <v>0.76650807539357835</v>
      </c>
      <c r="K45" s="751">
        <v>1.9638141231761985</v>
      </c>
      <c r="L45" s="751">
        <v>1.5437559429010483</v>
      </c>
      <c r="M45" s="751">
        <v>1.7823190467205621</v>
      </c>
      <c r="N45" s="751">
        <v>-2.938934360455785E-2</v>
      </c>
      <c r="O45" s="751">
        <v>-0.25924655060319296</v>
      </c>
      <c r="P45" s="751">
        <v>0.32574083305863499</v>
      </c>
      <c r="Q45" s="751">
        <v>2.2335116907380428</v>
      </c>
      <c r="R45" s="751">
        <v>1.1961093585699263</v>
      </c>
      <c r="S45" s="751">
        <v>1.3816969767703848</v>
      </c>
      <c r="T45" s="751">
        <v>1.494464331941225</v>
      </c>
      <c r="U45" s="751">
        <v>3.8176736965836E-4</v>
      </c>
      <c r="V45" s="751">
        <v>0.2041156738886396</v>
      </c>
      <c r="W45" s="751">
        <v>1.1961093585699263</v>
      </c>
    </row>
    <row r="46" spans="1:24" ht="9.75" customHeight="1">
      <c r="A46" s="750">
        <v>1999</v>
      </c>
      <c r="B46" s="751">
        <v>1.715314201046096</v>
      </c>
      <c r="C46" s="751">
        <v>1.8006537294518254</v>
      </c>
      <c r="D46" s="751">
        <v>-0.10082377175310638</v>
      </c>
      <c r="E46" s="751">
        <v>0.49391311413649691</v>
      </c>
      <c r="F46" s="751">
        <v>0.90996105440517661</v>
      </c>
      <c r="G46" s="751">
        <v>1.2983938772463324</v>
      </c>
      <c r="H46" s="751">
        <v>1.6506398628557213</v>
      </c>
      <c r="I46" s="751">
        <v>0.86176858476139639</v>
      </c>
      <c r="J46" s="751">
        <v>2.1151393803299161</v>
      </c>
      <c r="K46" s="751">
        <v>2.2112897828053315</v>
      </c>
      <c r="L46" s="751">
        <v>2.0267006827373275</v>
      </c>
      <c r="M46" s="751">
        <v>2.6325707033565631</v>
      </c>
      <c r="N46" s="751">
        <v>0.64780914788991706</v>
      </c>
      <c r="O46" s="751">
        <v>-0.95892606075310827</v>
      </c>
      <c r="P46" s="751">
        <v>1.7828442313699657</v>
      </c>
      <c r="Q46" s="751">
        <v>2.0039382673312374</v>
      </c>
      <c r="R46" s="751">
        <v>1.6235874788933629</v>
      </c>
      <c r="S46" s="751">
        <v>1.8142749888857708</v>
      </c>
      <c r="T46" s="751">
        <v>1.9127554854857751</v>
      </c>
      <c r="U46" s="751">
        <v>0.44736382739020347</v>
      </c>
      <c r="V46" s="751">
        <v>0.59235601886816636</v>
      </c>
      <c r="W46" s="751">
        <v>1.6235874788933629</v>
      </c>
    </row>
    <row r="47" spans="1:24" ht="9.75" customHeight="1">
      <c r="A47" s="750">
        <v>2000</v>
      </c>
      <c r="B47" s="751">
        <v>3.1275007305057909</v>
      </c>
      <c r="C47" s="751">
        <v>2.1708534194784108</v>
      </c>
      <c r="D47" s="751">
        <v>1.9441079210160088</v>
      </c>
      <c r="E47" s="751">
        <v>0.17044415633817958</v>
      </c>
      <c r="F47" s="751">
        <v>2.9255444240628381</v>
      </c>
      <c r="G47" s="751">
        <v>1.9331480050381888</v>
      </c>
      <c r="H47" s="751">
        <v>2.6485114725410637</v>
      </c>
      <c r="I47" s="751">
        <v>-4.7582856092495851E-2</v>
      </c>
      <c r="J47" s="751">
        <v>2.8063448645703337</v>
      </c>
      <c r="K47" s="751">
        <v>2.9919107178505726</v>
      </c>
      <c r="L47" s="751">
        <v>2.7480224524601491</v>
      </c>
      <c r="M47" s="751">
        <v>2.7323684231419656</v>
      </c>
      <c r="N47" s="751">
        <v>-0.20839906551885187</v>
      </c>
      <c r="O47" s="751">
        <v>-2.0041554804168644</v>
      </c>
      <c r="P47" s="751">
        <v>2.0475536218609265</v>
      </c>
      <c r="Q47" s="751">
        <v>-0.6583207027973571</v>
      </c>
      <c r="R47" s="751">
        <v>2.175357873210634</v>
      </c>
      <c r="S47" s="751">
        <v>2.6688415483751755</v>
      </c>
      <c r="T47" s="751">
        <v>2.7053733281180894</v>
      </c>
      <c r="U47" s="751">
        <v>-1.199172610216085E-2</v>
      </c>
      <c r="V47" s="751">
        <v>-0.52580262097067787</v>
      </c>
      <c r="W47" s="751">
        <v>2.175357873210634</v>
      </c>
    </row>
    <row r="48" spans="1:24" ht="9.75" customHeight="1">
      <c r="A48" s="750">
        <v>2001</v>
      </c>
      <c r="B48" s="751">
        <v>0.86042314892764304</v>
      </c>
      <c r="C48" s="751">
        <v>0.56537259985958555</v>
      </c>
      <c r="D48" s="751">
        <v>-1.2038923029005641</v>
      </c>
      <c r="E48" s="751">
        <v>-2.3865608500552198</v>
      </c>
      <c r="F48" s="751">
        <v>0.31912138798763118</v>
      </c>
      <c r="G48" s="751">
        <v>0.67661663147080642</v>
      </c>
      <c r="H48" s="751">
        <v>0.31753488589701601</v>
      </c>
      <c r="I48" s="751">
        <v>-2.3397129061793254</v>
      </c>
      <c r="J48" s="751">
        <v>-0.44726792932289883</v>
      </c>
      <c r="K48" s="751">
        <v>-0.45121247029396999</v>
      </c>
      <c r="L48" s="751">
        <v>9.5465446596872533E-2</v>
      </c>
      <c r="M48" s="751">
        <v>-0.50253295155512789</v>
      </c>
      <c r="N48" s="751">
        <v>-2.2845900185108783</v>
      </c>
      <c r="O48" s="751">
        <v>-2.6672213661277624</v>
      </c>
      <c r="P48" s="751">
        <v>0.13526064164656457</v>
      </c>
      <c r="Q48" s="751">
        <v>-2.0745190037716843</v>
      </c>
      <c r="R48" s="751">
        <v>-0.28020314728177925</v>
      </c>
      <c r="S48" s="751">
        <v>8.4505743286875878E-2</v>
      </c>
      <c r="T48" s="751">
        <v>0.14896888081234186</v>
      </c>
      <c r="U48" s="751">
        <v>-2.0995115439776884</v>
      </c>
      <c r="V48" s="751">
        <v>-2.3406061174698203</v>
      </c>
      <c r="W48" s="751">
        <v>-0.28020314728177925</v>
      </c>
    </row>
    <row r="49" spans="1:23" ht="9.75" customHeight="1">
      <c r="A49" s="750">
        <v>2002</v>
      </c>
      <c r="B49" s="751">
        <v>4.0707841334439748E-2</v>
      </c>
      <c r="C49" s="751">
        <v>-0.28545264259549974</v>
      </c>
      <c r="D49" s="751">
        <v>-1.6929517785532753</v>
      </c>
      <c r="E49" s="751">
        <v>-1.9696101186840449</v>
      </c>
      <c r="F49" s="751">
        <v>-0.20979321828870481</v>
      </c>
      <c r="G49" s="751">
        <v>-0.7265869405209695</v>
      </c>
      <c r="H49" s="751">
        <v>-0.35185948875439182</v>
      </c>
      <c r="I49" s="751">
        <v>-1.2886312249675806</v>
      </c>
      <c r="J49" s="751">
        <v>5.581956871388908E-2</v>
      </c>
      <c r="K49" s="751">
        <v>-0.43072008208189533</v>
      </c>
      <c r="L49" s="751">
        <v>0.47770084709704869</v>
      </c>
      <c r="M49" s="751">
        <v>-0.33496641597585913</v>
      </c>
      <c r="N49" s="751">
        <v>-1.1124418361552031</v>
      </c>
      <c r="O49" s="751">
        <v>-1.7256085055651498</v>
      </c>
      <c r="P49" s="751">
        <v>-0.76331482495891634</v>
      </c>
      <c r="Q49" s="751">
        <v>-2.0700621888430684</v>
      </c>
      <c r="R49" s="751">
        <v>-0.48420682907248047</v>
      </c>
      <c r="S49" s="751">
        <v>-0.29635300389660979</v>
      </c>
      <c r="T49" s="751">
        <v>-0.22742012902629044</v>
      </c>
      <c r="U49" s="751">
        <v>-1.5977551445830573</v>
      </c>
      <c r="V49" s="751">
        <v>-1.5718305828484211</v>
      </c>
      <c r="W49" s="751">
        <v>-0.48420682907248047</v>
      </c>
    </row>
    <row r="50" spans="1:23" ht="15" customHeight="1">
      <c r="A50" s="750">
        <v>2003</v>
      </c>
      <c r="B50" s="751">
        <v>-0.93397453575156808</v>
      </c>
      <c r="C50" s="751">
        <v>-1.2179316307994641</v>
      </c>
      <c r="D50" s="751">
        <v>-1.4513668044860659</v>
      </c>
      <c r="E50" s="751">
        <v>-1.5277844345817237</v>
      </c>
      <c r="F50" s="751">
        <v>-0.79528912918883554</v>
      </c>
      <c r="G50" s="751">
        <v>-1.1191767640668022</v>
      </c>
      <c r="H50" s="751">
        <v>-1.3540007744840834</v>
      </c>
      <c r="I50" s="751">
        <v>-1.8297187233639549</v>
      </c>
      <c r="J50" s="751">
        <v>-0.52289736499200457</v>
      </c>
      <c r="K50" s="751">
        <v>-1.0195836979959152</v>
      </c>
      <c r="L50" s="751">
        <v>-0.8641326913611479</v>
      </c>
      <c r="M50" s="751">
        <v>-0.49955967049324695</v>
      </c>
      <c r="N50" s="751">
        <v>-0.49416819500414561</v>
      </c>
      <c r="O50" s="751">
        <v>-1.207760090184621</v>
      </c>
      <c r="P50" s="751">
        <v>-1.5083418667779021</v>
      </c>
      <c r="Q50" s="751">
        <v>-2.2769706038519089</v>
      </c>
      <c r="R50" s="751">
        <v>-1.08153078202995</v>
      </c>
      <c r="S50" s="751">
        <v>-1.0446445702544107</v>
      </c>
      <c r="T50" s="751">
        <v>-1.0248645786388313</v>
      </c>
      <c r="U50" s="751">
        <v>-1.3306842010452489</v>
      </c>
      <c r="V50" s="751">
        <v>-1.2978595778689788</v>
      </c>
      <c r="W50" s="751">
        <v>-1.08153078202995</v>
      </c>
    </row>
    <row r="51" spans="1:23" ht="9.75" customHeight="1">
      <c r="A51" s="750">
        <v>2004</v>
      </c>
      <c r="B51" s="751">
        <v>0.25245995469049276</v>
      </c>
      <c r="C51" s="751">
        <v>1.771890227181639E-2</v>
      </c>
      <c r="D51" s="751">
        <v>0.54254486664617785</v>
      </c>
      <c r="E51" s="751">
        <v>0.25261079830852978</v>
      </c>
      <c r="F51" s="751">
        <v>0.4141252498811307</v>
      </c>
      <c r="G51" s="751">
        <v>0.28876029430449196</v>
      </c>
      <c r="H51" s="751">
        <v>0.18373500044520152</v>
      </c>
      <c r="I51" s="751">
        <v>-0.2699812294826669</v>
      </c>
      <c r="J51" s="751">
        <v>0.55503951644630423</v>
      </c>
      <c r="K51" s="751">
        <v>0.54333558860527298</v>
      </c>
      <c r="L51" s="751">
        <v>0.95104851656624001</v>
      </c>
      <c r="M51" s="751">
        <v>0.73117049940472456</v>
      </c>
      <c r="N51" s="751">
        <v>2.9142796586396701E-2</v>
      </c>
      <c r="O51" s="751">
        <v>-0.22969852931740942</v>
      </c>
      <c r="P51" s="751">
        <v>1.4170428862456881E-2</v>
      </c>
      <c r="Q51" s="751">
        <v>0.5668481739941359</v>
      </c>
      <c r="R51" s="751">
        <v>0.31857685348013354</v>
      </c>
      <c r="S51" s="751">
        <v>0.35901701170822131</v>
      </c>
      <c r="T51" s="751">
        <v>0.35013002198688603</v>
      </c>
      <c r="U51" s="751">
        <v>0.17941195734984366</v>
      </c>
      <c r="V51" s="751">
        <v>8.0796561517165855E-2</v>
      </c>
      <c r="W51" s="751">
        <v>0.31857685348013354</v>
      </c>
    </row>
    <row r="52" spans="1:23" ht="9.75" customHeight="1">
      <c r="A52" s="750">
        <v>2005</v>
      </c>
      <c r="B52" s="751">
        <v>0.12472570217074525</v>
      </c>
      <c r="C52" s="751">
        <v>0.32655431998261542</v>
      </c>
      <c r="D52" s="751">
        <v>-6.80702407824224E-3</v>
      </c>
      <c r="E52" s="751">
        <v>-0.7950541186386203</v>
      </c>
      <c r="F52" s="751">
        <v>-0.21231854910566539</v>
      </c>
      <c r="G52" s="751">
        <v>0.8479505223029703</v>
      </c>
      <c r="H52" s="751">
        <v>-0.30704736301263219</v>
      </c>
      <c r="I52" s="751">
        <v>-0.27402863550874945</v>
      </c>
      <c r="J52" s="751">
        <v>-0.39054497208731503</v>
      </c>
      <c r="K52" s="751">
        <v>-0.17330857350888615</v>
      </c>
      <c r="L52" s="751">
        <v>0.19205554938877428</v>
      </c>
      <c r="M52" s="751">
        <v>0.33455023307712345</v>
      </c>
      <c r="N52" s="751">
        <v>-0.93453090391651283</v>
      </c>
      <c r="O52" s="751">
        <v>-1.3604883550665849</v>
      </c>
      <c r="P52" s="751">
        <v>-0.25757871234523189</v>
      </c>
      <c r="Q52" s="751">
        <v>-0.84646199123380894</v>
      </c>
      <c r="R52" s="751">
        <v>-0.12956658706366547</v>
      </c>
      <c r="S52" s="751">
        <v>-1.3846720194838199E-3</v>
      </c>
      <c r="T52" s="751">
        <v>-1.12160140753499E-3</v>
      </c>
      <c r="U52" s="751">
        <v>-0.69703715163971658</v>
      </c>
      <c r="V52" s="751">
        <v>-0.88534661475894216</v>
      </c>
      <c r="W52" s="751">
        <v>-0.12956658706366547</v>
      </c>
    </row>
    <row r="53" spans="1:23" ht="9.75" customHeight="1">
      <c r="A53" s="750">
        <v>2006</v>
      </c>
      <c r="B53" s="751">
        <v>0.64408975648725419</v>
      </c>
      <c r="C53" s="751">
        <v>0.88650201760141967</v>
      </c>
      <c r="D53" s="751">
        <v>1.5859519147342929</v>
      </c>
      <c r="E53" s="751">
        <v>0.54625767976047268</v>
      </c>
      <c r="F53" s="751">
        <v>1.2791730021532151</v>
      </c>
      <c r="G53" s="751">
        <v>1.0710353182794532</v>
      </c>
      <c r="H53" s="751">
        <v>0.40980059516256345</v>
      </c>
      <c r="I53" s="751">
        <v>0.91912579815537421</v>
      </c>
      <c r="J53" s="751">
        <v>0.67588479515249189</v>
      </c>
      <c r="K53" s="751">
        <v>0.47894945594552557</v>
      </c>
      <c r="L53" s="751">
        <v>0.76011322445635099</v>
      </c>
      <c r="M53" s="751">
        <v>-0.16197061667018636</v>
      </c>
      <c r="N53" s="751">
        <v>1.0782304188050766</v>
      </c>
      <c r="O53" s="751">
        <v>1.0571831785506158</v>
      </c>
      <c r="P53" s="751">
        <v>0.73379252225917124</v>
      </c>
      <c r="Q53" s="751">
        <v>0.76393051214353291</v>
      </c>
      <c r="R53" s="751">
        <v>0.72244409961588363</v>
      </c>
      <c r="S53" s="751">
        <v>0.69224753892683399</v>
      </c>
      <c r="T53" s="751">
        <v>0.64889107894405273</v>
      </c>
      <c r="U53" s="751">
        <v>1.0496790029269256</v>
      </c>
      <c r="V53" s="751">
        <v>0.90207550014697857</v>
      </c>
      <c r="W53" s="751">
        <v>0.72244409961588363</v>
      </c>
    </row>
    <row r="54" spans="1:23" ht="9.75" customHeight="1">
      <c r="A54" s="750">
        <v>2007</v>
      </c>
      <c r="B54" s="751">
        <v>1.7293725694965583</v>
      </c>
      <c r="C54" s="751">
        <v>1.8464980159480455</v>
      </c>
      <c r="D54" s="751">
        <v>2.0619495209267393</v>
      </c>
      <c r="E54" s="751">
        <v>2.0006619551038685</v>
      </c>
      <c r="F54" s="751">
        <v>1.6504360355277012</v>
      </c>
      <c r="G54" s="751">
        <v>2.3331164496103156</v>
      </c>
      <c r="H54" s="751">
        <v>1.3027046627053886</v>
      </c>
      <c r="I54" s="751">
        <v>1.8360641331764376</v>
      </c>
      <c r="J54" s="751">
        <v>1.7513382509198816</v>
      </c>
      <c r="K54" s="751">
        <v>1.6426540587913665</v>
      </c>
      <c r="L54" s="751">
        <v>2.0362628868785175</v>
      </c>
      <c r="M54" s="751">
        <v>0.31864500191148187</v>
      </c>
      <c r="N54" s="751">
        <v>1.4940839296772326</v>
      </c>
      <c r="O54" s="751">
        <v>1.4483950337905906</v>
      </c>
      <c r="P54" s="751">
        <v>1.5908590369444351</v>
      </c>
      <c r="Q54" s="751">
        <v>1.7553898550382658</v>
      </c>
      <c r="R54" s="751">
        <v>1.7098118449299153</v>
      </c>
      <c r="S54" s="751">
        <v>1.7169607645245861</v>
      </c>
      <c r="T54" s="751">
        <v>1.7000684354894289</v>
      </c>
      <c r="U54" s="751">
        <v>1.7529880150186745</v>
      </c>
      <c r="V54" s="751">
        <v>1.6673732376601171</v>
      </c>
      <c r="W54" s="751">
        <v>1.7098118449299153</v>
      </c>
    </row>
    <row r="55" spans="1:23" ht="15" customHeight="1">
      <c r="A55" s="750">
        <v>2008</v>
      </c>
      <c r="B55" s="751">
        <v>1.6420015700709076</v>
      </c>
      <c r="C55" s="751">
        <v>1.6088695903612704</v>
      </c>
      <c r="D55" s="751">
        <v>1.9444134735694554</v>
      </c>
      <c r="E55" s="751">
        <v>1.4880532003832749</v>
      </c>
      <c r="F55" s="751">
        <v>0.73499893442501074</v>
      </c>
      <c r="G55" s="751">
        <v>2.5798888654764349</v>
      </c>
      <c r="H55" s="751">
        <v>1.1419457796466876</v>
      </c>
      <c r="I55" s="751">
        <v>0.79509862216163818</v>
      </c>
      <c r="J55" s="751">
        <v>1.3647385056871428</v>
      </c>
      <c r="K55" s="751">
        <v>1.4049039955340372</v>
      </c>
      <c r="L55" s="751">
        <v>1.5872084432042053</v>
      </c>
      <c r="M55" s="751">
        <v>0.55421327829244282</v>
      </c>
      <c r="N55" s="751">
        <v>0.56823233753000846</v>
      </c>
      <c r="O55" s="751">
        <v>0.7112653871064315</v>
      </c>
      <c r="P55" s="751">
        <v>1.4024977482834315</v>
      </c>
      <c r="Q55" s="751">
        <v>0.66785835064495869</v>
      </c>
      <c r="R55" s="751">
        <v>1.4054429876837504</v>
      </c>
      <c r="S55" s="751">
        <v>1.5063289233262567</v>
      </c>
      <c r="T55" s="751">
        <v>1.4848018424256031</v>
      </c>
      <c r="U55" s="751">
        <v>1.0539613603222144</v>
      </c>
      <c r="V55" s="751">
        <v>0.80625498513913763</v>
      </c>
      <c r="W55" s="751">
        <v>1.4054429876837504</v>
      </c>
    </row>
    <row r="56" spans="1:23" ht="9.75" customHeight="1">
      <c r="A56" s="750">
        <v>2009</v>
      </c>
      <c r="B56" s="751">
        <v>-0.5912336585457435</v>
      </c>
      <c r="C56" s="751">
        <v>0.37695899657375087</v>
      </c>
      <c r="D56" s="751">
        <v>1.673825244818512</v>
      </c>
      <c r="E56" s="751">
        <v>1.3112608190302086</v>
      </c>
      <c r="F56" s="751">
        <v>-0.6472261035561766</v>
      </c>
      <c r="G56" s="751">
        <v>1.4503569605742226</v>
      </c>
      <c r="H56" s="751">
        <v>0.38378300937113669</v>
      </c>
      <c r="I56" s="751">
        <v>0.7042856416690968</v>
      </c>
      <c r="J56" s="751">
        <v>0.85583867041391326</v>
      </c>
      <c r="K56" s="751">
        <v>-0.16091953238074524</v>
      </c>
      <c r="L56" s="751">
        <v>-5.7763947105028503E-2</v>
      </c>
      <c r="M56" s="751">
        <v>-0.50960535883989277</v>
      </c>
      <c r="N56" s="751">
        <v>-0.43530044215996821</v>
      </c>
      <c r="O56" s="751">
        <v>-0.37293858899233723</v>
      </c>
      <c r="P56" s="751">
        <v>0.41227678914745375</v>
      </c>
      <c r="Q56" s="751">
        <v>-0.51302379777744078</v>
      </c>
      <c r="R56" s="751">
        <v>0.15916548312845877</v>
      </c>
      <c r="S56" s="751">
        <v>0.1816123433056922</v>
      </c>
      <c r="T56" s="751">
        <v>0.10795425899406629</v>
      </c>
      <c r="U56" s="751">
        <v>0.38694782794415389</v>
      </c>
      <c r="V56" s="751">
        <v>2.492184148136246E-2</v>
      </c>
      <c r="W56" s="751">
        <v>0.15916548312845877</v>
      </c>
    </row>
    <row r="57" spans="1:23" ht="9.75" customHeight="1">
      <c r="A57" s="750">
        <v>2010</v>
      </c>
      <c r="B57" s="751">
        <v>2.7472061473065568E-2</v>
      </c>
      <c r="C57" s="751">
        <v>0.75478656555099255</v>
      </c>
      <c r="D57" s="751">
        <v>1.1024532093830433</v>
      </c>
      <c r="E57" s="751">
        <v>0.43625643710296025</v>
      </c>
      <c r="F57" s="751">
        <v>-0.10052665070455316</v>
      </c>
      <c r="G57" s="751">
        <v>0.83006335997057468</v>
      </c>
      <c r="H57" s="751">
        <v>0.14769643342098082</v>
      </c>
      <c r="I57" s="751">
        <v>-0.6046509774438088</v>
      </c>
      <c r="J57" s="751">
        <v>0.5019992654717732</v>
      </c>
      <c r="K57" s="751">
        <v>0.17592997911593847</v>
      </c>
      <c r="L57" s="751">
        <v>9.6994433591389664E-2</v>
      </c>
      <c r="M57" s="751">
        <v>0.43042355921224368</v>
      </c>
      <c r="N57" s="751">
        <v>0.56835956537870136</v>
      </c>
      <c r="O57" s="751">
        <v>0.11544990848839601</v>
      </c>
      <c r="P57" s="751">
        <v>0.1273645344531405</v>
      </c>
      <c r="Q57" s="751">
        <v>0.79033918401724235</v>
      </c>
      <c r="R57" s="751">
        <v>0.35449722514241011</v>
      </c>
      <c r="S57" s="751">
        <v>0.35473483229643266</v>
      </c>
      <c r="T57" s="751">
        <v>0.31724890483650359</v>
      </c>
      <c r="U57" s="751">
        <v>0.51971354028587236</v>
      </c>
      <c r="V57" s="751">
        <v>0.35307398746494206</v>
      </c>
      <c r="W57" s="751">
        <v>0.35449722514241011</v>
      </c>
    </row>
    <row r="58" spans="1:23" ht="9.75" customHeight="1">
      <c r="A58" s="750">
        <v>2011</v>
      </c>
      <c r="B58" s="751">
        <v>1.4427175151238403</v>
      </c>
      <c r="C58" s="751">
        <v>1.7826270403444795</v>
      </c>
      <c r="D58" s="751">
        <v>0.90453580106950737</v>
      </c>
      <c r="E58" s="751">
        <v>-4.6301088306618561E-2</v>
      </c>
      <c r="F58" s="751">
        <v>1.3939182138811848</v>
      </c>
      <c r="G58" s="751">
        <v>1.4391618276618618</v>
      </c>
      <c r="H58" s="751">
        <v>1.2829192208548852</v>
      </c>
      <c r="I58" s="751">
        <v>-1.456675919008819</v>
      </c>
      <c r="J58" s="751">
        <v>1.6631192990166279</v>
      </c>
      <c r="K58" s="751">
        <v>1.3760184294522566</v>
      </c>
      <c r="L58" s="751">
        <v>1.0455379601983783</v>
      </c>
      <c r="M58" s="751">
        <v>1.1074508414662556</v>
      </c>
      <c r="N58" s="751">
        <v>0.20703975772288744</v>
      </c>
      <c r="O58" s="751">
        <v>-0.4604879341058129</v>
      </c>
      <c r="P58" s="751">
        <v>1.0067586379921736</v>
      </c>
      <c r="Q58" s="751">
        <v>0.43667662478259495</v>
      </c>
      <c r="R58" s="751">
        <v>1.2083414539076203</v>
      </c>
      <c r="S58" s="751">
        <v>1.431353349542869</v>
      </c>
      <c r="T58" s="751">
        <v>1.4579714168506164</v>
      </c>
      <c r="U58" s="751">
        <v>0.10332861991249324</v>
      </c>
      <c r="V58" s="751">
        <v>-0.12749452567081074</v>
      </c>
      <c r="W58" s="751">
        <v>1.2083414539076203</v>
      </c>
    </row>
    <row r="59" spans="1:23" ht="9.75" customHeight="1">
      <c r="A59" s="750">
        <v>2012</v>
      </c>
      <c r="B59" s="751">
        <v>1.4745030402577588</v>
      </c>
      <c r="C59" s="751">
        <v>1.6479525563071467</v>
      </c>
      <c r="D59" s="751">
        <v>2.2129798314109812</v>
      </c>
      <c r="E59" s="751">
        <v>0.213213110479711</v>
      </c>
      <c r="F59" s="751">
        <v>1.5111552197432845</v>
      </c>
      <c r="G59" s="751">
        <v>1.842672618728594</v>
      </c>
      <c r="H59" s="751">
        <v>1.151248917937834</v>
      </c>
      <c r="I59" s="751">
        <v>-0.95107129440898097</v>
      </c>
      <c r="J59" s="751">
        <v>1.4586580755905314</v>
      </c>
      <c r="K59" s="751">
        <v>0.9801435535330888</v>
      </c>
      <c r="L59" s="751">
        <v>0.80027387496714231</v>
      </c>
      <c r="M59" s="751">
        <v>9.0261128873468752E-2</v>
      </c>
      <c r="N59" s="751">
        <v>0.83130941360681743</v>
      </c>
      <c r="O59" s="751">
        <v>-0.50342022428373923</v>
      </c>
      <c r="P59" s="751">
        <v>0.58113206404114726</v>
      </c>
      <c r="Q59" s="751">
        <v>4.3458744213839891E-2</v>
      </c>
      <c r="R59" s="751">
        <v>1.1433660697092241</v>
      </c>
      <c r="S59" s="751">
        <v>1.3116370327731002</v>
      </c>
      <c r="T59" s="751">
        <v>1.2663440634348884</v>
      </c>
      <c r="U59" s="751">
        <v>0.59162454675310405</v>
      </c>
      <c r="V59" s="751">
        <v>0.11969468647664878</v>
      </c>
      <c r="W59" s="751">
        <v>1.1433660697092241</v>
      </c>
    </row>
    <row r="60" spans="1:23" ht="9.75" customHeight="1">
      <c r="A60" s="750">
        <v>2013</v>
      </c>
      <c r="B60" s="751">
        <v>1.2732938611217397</v>
      </c>
      <c r="C60" s="751">
        <v>1.1940603168091415</v>
      </c>
      <c r="D60" s="751">
        <v>1.9389210081105492</v>
      </c>
      <c r="E60" s="751">
        <v>-0.10748690089892263</v>
      </c>
      <c r="F60" s="751">
        <v>0.30028439123179207</v>
      </c>
      <c r="G60" s="751">
        <v>1.2957150156945763</v>
      </c>
      <c r="H60" s="751">
        <v>0.45556547725059049</v>
      </c>
      <c r="I60" s="751">
        <v>-0.17018864514503687</v>
      </c>
      <c r="J60" s="751">
        <v>0.9173020837949778</v>
      </c>
      <c r="K60" s="751">
        <v>0.68248793062625124</v>
      </c>
      <c r="L60" s="751">
        <v>0.48531956002228438</v>
      </c>
      <c r="M60" s="751">
        <v>-0.74788296421158373</v>
      </c>
      <c r="N60" s="751">
        <v>0.58624942997249807</v>
      </c>
      <c r="O60" s="751">
        <v>-0.50970434591056424</v>
      </c>
      <c r="P60" s="751">
        <v>0.44902876072880588</v>
      </c>
      <c r="Q60" s="751">
        <v>-0.49955845662729453</v>
      </c>
      <c r="R60" s="751">
        <v>0.78773888003046244</v>
      </c>
      <c r="S60" s="751">
        <v>0.91891849123654823</v>
      </c>
      <c r="T60" s="751">
        <v>0.86718366893716292</v>
      </c>
      <c r="U60" s="751">
        <v>0.42891859211771827</v>
      </c>
      <c r="V60" s="751">
        <v>-1.9789023801665612E-2</v>
      </c>
      <c r="W60" s="751">
        <v>0.78773888003046244</v>
      </c>
    </row>
    <row r="61" spans="1:23" ht="30" customHeight="1">
      <c r="A61" s="750">
        <v>2014</v>
      </c>
      <c r="B61" s="751">
        <v>1.2869503738533568</v>
      </c>
      <c r="C61" s="751">
        <v>1.1614474334213392</v>
      </c>
      <c r="D61" s="751">
        <v>1.8878182063506341</v>
      </c>
      <c r="E61" s="751">
        <v>8.4511881539280007E-2</v>
      </c>
      <c r="F61" s="751">
        <v>0.27585710169979832</v>
      </c>
      <c r="G61" s="751">
        <v>0.74712224699781038</v>
      </c>
      <c r="H61" s="751">
        <v>1.0818756709567139</v>
      </c>
      <c r="I61" s="751">
        <v>0.96403487477421501</v>
      </c>
      <c r="J61" s="751">
        <v>0.83068751680520447</v>
      </c>
      <c r="K61" s="751">
        <v>0.78321302162033613</v>
      </c>
      <c r="L61" s="751">
        <v>0.78336721735901549</v>
      </c>
      <c r="M61" s="751">
        <v>-5.9422717880104121E-2</v>
      </c>
      <c r="N61" s="751">
        <v>0.34241975629180071</v>
      </c>
      <c r="O61" s="751">
        <v>-0.53445700769313642</v>
      </c>
      <c r="P61" s="751">
        <v>0.64542290153234538</v>
      </c>
      <c r="Q61" s="751">
        <v>-0.33384937811338239</v>
      </c>
      <c r="R61" s="751">
        <v>0.87603305785123964</v>
      </c>
      <c r="S61" s="751">
        <v>1.0008218377476272</v>
      </c>
      <c r="T61" s="751">
        <v>0.95535511015691421</v>
      </c>
      <c r="U61" s="751">
        <v>0.51620367344270868</v>
      </c>
      <c r="V61" s="751">
        <v>0.10063398730662705</v>
      </c>
      <c r="W61" s="751">
        <v>0.87603305785123964</v>
      </c>
    </row>
    <row r="62" spans="1:23" ht="9.75" customHeight="1">
      <c r="A62" s="750">
        <v>2015</v>
      </c>
      <c r="B62" s="751">
        <v>0.83877077638574082</v>
      </c>
      <c r="C62" s="751">
        <v>1.5085610305875616</v>
      </c>
      <c r="D62" s="751">
        <v>2.1420858257936466</v>
      </c>
      <c r="E62" s="751">
        <v>0.19333648947077481</v>
      </c>
      <c r="F62" s="751">
        <v>0.15251311445187457</v>
      </c>
      <c r="G62" s="751">
        <v>0.77194033078404223</v>
      </c>
      <c r="H62" s="751">
        <v>1.0476463791273907</v>
      </c>
      <c r="I62" s="751">
        <v>0.38130712135537226</v>
      </c>
      <c r="J62" s="751">
        <v>0.84047568290081909</v>
      </c>
      <c r="K62" s="751">
        <v>1.0426539869004379</v>
      </c>
      <c r="L62" s="751">
        <v>0.92353320149695017</v>
      </c>
      <c r="M62" s="751">
        <v>0.342363284846253</v>
      </c>
      <c r="N62" s="751">
        <v>-0.21297103046630206</v>
      </c>
      <c r="O62" s="751">
        <v>-0.34016579977222905</v>
      </c>
      <c r="P62" s="751">
        <v>0.99800785686358473</v>
      </c>
      <c r="Q62" s="751">
        <v>-8.7416282099066593E-3</v>
      </c>
      <c r="R62" s="751">
        <v>0.9386484398773437</v>
      </c>
      <c r="S62" s="751">
        <v>1.0962126257100417</v>
      </c>
      <c r="T62" s="751">
        <v>1.0421068295447367</v>
      </c>
      <c r="U62" s="751">
        <v>0.46727871955044276</v>
      </c>
      <c r="V62" s="751">
        <v>-4.921139253947121E-2</v>
      </c>
      <c r="W62" s="751">
        <v>0.9386484398773437</v>
      </c>
    </row>
    <row r="63" spans="1:23" ht="9.75" customHeight="1">
      <c r="A63" s="750">
        <v>2016</v>
      </c>
      <c r="B63" s="751">
        <v>1.2597833602136812</v>
      </c>
      <c r="C63" s="751">
        <v>1.6316844928038612</v>
      </c>
      <c r="D63" s="751">
        <v>2.7666493798349108</v>
      </c>
      <c r="E63" s="751">
        <v>1.2187551234321146</v>
      </c>
      <c r="F63" s="751">
        <v>0.8732841508369471</v>
      </c>
      <c r="G63" s="751">
        <v>1.9311211182790018</v>
      </c>
      <c r="H63" s="751">
        <v>1.3031032609752848</v>
      </c>
      <c r="I63" s="751">
        <v>0.23600768107567538</v>
      </c>
      <c r="J63" s="751">
        <v>1.3350582487292977</v>
      </c>
      <c r="K63" s="751">
        <v>1.0325020437104675</v>
      </c>
      <c r="L63" s="751">
        <v>0.83168197013931955</v>
      </c>
      <c r="M63" s="751">
        <v>1.011543291644446</v>
      </c>
      <c r="N63" s="751">
        <v>0.81395922873585747</v>
      </c>
      <c r="O63" s="751">
        <v>6.9601565935517834E-2</v>
      </c>
      <c r="P63" s="751">
        <v>1.4247413315085948</v>
      </c>
      <c r="Q63" s="751">
        <v>3.0838549147136379E-2</v>
      </c>
      <c r="R63" s="751">
        <v>1.2499420249524604</v>
      </c>
      <c r="S63" s="751">
        <v>1.3602857200846517</v>
      </c>
      <c r="T63" s="751">
        <v>1.2867387607408565</v>
      </c>
      <c r="U63" s="751">
        <v>1.0813321465243118</v>
      </c>
      <c r="V63" s="751">
        <v>0.55020637420843355</v>
      </c>
      <c r="W63" s="751">
        <v>1.2499420249524604</v>
      </c>
    </row>
    <row r="64" spans="1:23" ht="9.75" customHeight="1">
      <c r="A64" s="750">
        <v>2017</v>
      </c>
      <c r="B64" s="751">
        <v>1.3799071522233639</v>
      </c>
      <c r="C64" s="751">
        <v>1.543994385131396</v>
      </c>
      <c r="D64" s="751">
        <v>3.315085573826678</v>
      </c>
      <c r="E64" s="751">
        <v>1.3929003667203552</v>
      </c>
      <c r="F64" s="751">
        <v>1.2498844674482592</v>
      </c>
      <c r="G64" s="751">
        <v>1.6796318623969917</v>
      </c>
      <c r="H64" s="751">
        <v>1.8065138604466491</v>
      </c>
      <c r="I64" s="751">
        <v>1.2932308901138514</v>
      </c>
      <c r="J64" s="751">
        <v>1.0801612926542452</v>
      </c>
      <c r="K64" s="751">
        <v>1.1584937392232266</v>
      </c>
      <c r="L64" s="751">
        <v>0.74446018010665582</v>
      </c>
      <c r="M64" s="751">
        <v>0.73308316917493133</v>
      </c>
      <c r="N64" s="751">
        <v>1.0372922670259672</v>
      </c>
      <c r="O64" s="751">
        <v>0.12655087095896661</v>
      </c>
      <c r="P64" s="751">
        <v>1.4042913911906816</v>
      </c>
      <c r="Q64" s="751">
        <v>0.36255337457958214</v>
      </c>
      <c r="R64" s="751">
        <v>1.3513204003572983</v>
      </c>
      <c r="S64" s="751">
        <v>1.4278893598036555</v>
      </c>
      <c r="T64" s="751">
        <v>1.3277548554981526</v>
      </c>
      <c r="U64" s="751">
        <v>1.4595217897333759</v>
      </c>
      <c r="V64" s="751">
        <v>0.8618526496440807</v>
      </c>
      <c r="W64" s="751">
        <v>1.3513204003572983</v>
      </c>
    </row>
    <row r="65" spans="1:23" ht="9.75" customHeight="1">
      <c r="A65" s="750">
        <v>2018</v>
      </c>
      <c r="B65" s="751">
        <v>1.3835162870205722</v>
      </c>
      <c r="C65" s="751">
        <v>1.6950954854476623</v>
      </c>
      <c r="D65" s="751">
        <v>2.8073703137990371</v>
      </c>
      <c r="E65" s="751">
        <v>0.95617000691953324</v>
      </c>
      <c r="F65" s="751">
        <v>2.0040586752427831</v>
      </c>
      <c r="G65" s="751">
        <v>1.4380640208454778</v>
      </c>
      <c r="H65" s="751">
        <v>1.5021854639587786</v>
      </c>
      <c r="I65" s="751">
        <v>0.93418208087092591</v>
      </c>
      <c r="J65" s="751">
        <v>1.3775628337660462</v>
      </c>
      <c r="K65" s="751">
        <v>1.3966105305322976</v>
      </c>
      <c r="L65" s="751">
        <v>0.84528323615066281</v>
      </c>
      <c r="M65" s="751">
        <v>0.50607990952929305</v>
      </c>
      <c r="N65" s="751">
        <v>0.89387602641044084</v>
      </c>
      <c r="O65" s="751">
        <v>-2.736811306314868E-2</v>
      </c>
      <c r="P65" s="751">
        <v>1.5546875784154732</v>
      </c>
      <c r="Q65" s="751">
        <v>0.27100452535452119</v>
      </c>
      <c r="R65" s="751">
        <v>1.3897991005852974</v>
      </c>
      <c r="S65" s="751">
        <v>1.5055132419755541</v>
      </c>
      <c r="T65" s="751">
        <v>1.4350820040174423</v>
      </c>
      <c r="U65" s="751">
        <v>1.1821523086271433</v>
      </c>
      <c r="V65" s="751">
        <v>0.64594421099422927</v>
      </c>
      <c r="W65" s="751">
        <v>1.3897991005852974</v>
      </c>
    </row>
    <row r="66" spans="1:23" ht="15" customHeight="1">
      <c r="A66" s="750">
        <v>2019</v>
      </c>
      <c r="B66" s="751">
        <v>0.53384614535160257</v>
      </c>
      <c r="C66" s="751">
        <v>1.0761722272906695</v>
      </c>
      <c r="D66" s="751">
        <v>2.5437821133994598</v>
      </c>
      <c r="E66" s="751">
        <v>0.50662686429174031</v>
      </c>
      <c r="F66" s="751">
        <v>0.64135660115421245</v>
      </c>
      <c r="G66" s="751">
        <v>1.5830123711113588</v>
      </c>
      <c r="H66" s="751">
        <v>0.96270755388803775</v>
      </c>
      <c r="I66" s="751">
        <v>0.66764295363341175</v>
      </c>
      <c r="J66" s="751">
        <v>0.96928238321363447</v>
      </c>
      <c r="K66" s="751">
        <v>0.98715655494236865</v>
      </c>
      <c r="L66" s="751">
        <v>0.71543891081993682</v>
      </c>
      <c r="M66" s="751">
        <v>9.1585190114032902E-3</v>
      </c>
      <c r="N66" s="751">
        <v>0.55348637706362547</v>
      </c>
      <c r="O66" s="751">
        <v>7.6850790010193668E-2</v>
      </c>
      <c r="P66" s="751">
        <v>1.2313457333891518</v>
      </c>
      <c r="Q66" s="751">
        <v>-0.22656282060213792</v>
      </c>
      <c r="R66" s="751">
        <v>0.91606115989836401</v>
      </c>
      <c r="S66" s="751">
        <v>1.0044634099814242</v>
      </c>
      <c r="T66" s="751">
        <v>0.92005871055769417</v>
      </c>
      <c r="U66" s="751">
        <v>0.89768438869475797</v>
      </c>
      <c r="V66" s="751">
        <v>0.34292414554594741</v>
      </c>
      <c r="W66" s="751">
        <v>0.91606115989836401</v>
      </c>
    </row>
    <row r="67" spans="1:23" ht="9.75" customHeight="1">
      <c r="A67" s="750">
        <v>2020</v>
      </c>
      <c r="B67" s="751">
        <v>-0.98952649133144355</v>
      </c>
      <c r="C67" s="751">
        <v>-0.64827348627132309</v>
      </c>
      <c r="D67" s="751">
        <v>-0.27307305645392099</v>
      </c>
      <c r="E67" s="751">
        <v>-0.64453073174183395</v>
      </c>
      <c r="F67" s="751">
        <v>-0.94667001071615864</v>
      </c>
      <c r="G67" s="751">
        <v>-0.14985262045012976</v>
      </c>
      <c r="H67" s="751">
        <v>-0.77250623084803527</v>
      </c>
      <c r="I67" s="751">
        <v>-0.8359710210704574</v>
      </c>
      <c r="J67" s="751">
        <v>-0.87313385555145229</v>
      </c>
      <c r="K67" s="751">
        <v>-0.78342492853750734</v>
      </c>
      <c r="L67" s="751">
        <v>-1.1970256407750146</v>
      </c>
      <c r="M67" s="751">
        <v>-1.7758424131422057</v>
      </c>
      <c r="N67" s="751">
        <v>-0.77868383756935988</v>
      </c>
      <c r="O67" s="751">
        <v>-1.1234278575094796</v>
      </c>
      <c r="P67" s="751">
        <v>-0.24805762580189841</v>
      </c>
      <c r="Q67" s="751">
        <v>-1.84301823409622</v>
      </c>
      <c r="R67" s="751">
        <v>-0.79952293659032181</v>
      </c>
      <c r="S67" s="751">
        <v>-0.76829785936125583</v>
      </c>
      <c r="T67" s="751">
        <v>-0.79588916843412616</v>
      </c>
      <c r="U67" s="751">
        <v>-0.81623110107927421</v>
      </c>
      <c r="V67" s="751">
        <v>-1.003298673300028</v>
      </c>
      <c r="W67" s="751">
        <v>-0.79952293659032181</v>
      </c>
    </row>
    <row r="68" spans="1:23" ht="9.75" customHeight="1">
      <c r="A68" s="750">
        <v>2021</v>
      </c>
      <c r="B68" s="751">
        <v>-1.500867317465134E-2</v>
      </c>
      <c r="C68" s="751">
        <v>5.9520834504747079E-2</v>
      </c>
      <c r="D68" s="751">
        <v>1.1259657893399602</v>
      </c>
      <c r="E68" s="751">
        <v>0.83503738528251059</v>
      </c>
      <c r="F68" s="751">
        <v>9.3914436582435229E-2</v>
      </c>
      <c r="G68" s="751">
        <v>-1.2770907717420831E-2</v>
      </c>
      <c r="H68" s="751">
        <v>7.8673872968947067E-2</v>
      </c>
      <c r="I68" s="751">
        <v>0.15807421948373884</v>
      </c>
      <c r="J68" s="751">
        <v>7.3513436798128939E-2</v>
      </c>
      <c r="K68" s="751">
        <v>0.23741267485260251</v>
      </c>
      <c r="L68" s="751">
        <v>9.6109042955746307E-2</v>
      </c>
      <c r="M68" s="751">
        <v>-0.67774293716512424</v>
      </c>
      <c r="N68" s="751">
        <v>-5.3545218718357983E-2</v>
      </c>
      <c r="O68" s="751">
        <v>-9.5973730963701001E-2</v>
      </c>
      <c r="P68" s="751">
        <v>0.64367330730768801</v>
      </c>
      <c r="Q68" s="751">
        <v>-0.6589416590088979</v>
      </c>
      <c r="R68" s="751">
        <v>0.14471780028943559</v>
      </c>
      <c r="S68" s="751">
        <v>0.16232836192350869</v>
      </c>
      <c r="T68" s="751">
        <v>0.10835663112034646</v>
      </c>
      <c r="U68" s="751">
        <v>0.31194173131899222</v>
      </c>
      <c r="V68" s="751">
        <v>2.9517960621227139E-2</v>
      </c>
      <c r="W68" s="751">
        <v>0.14471780028943559</v>
      </c>
    </row>
    <row r="69" spans="1:23" ht="9.75" customHeight="1">
      <c r="A69" s="750">
        <v>2022</v>
      </c>
      <c r="B69" s="751">
        <v>1.1942166563265109</v>
      </c>
      <c r="C69" s="751">
        <v>1.3927368981490575</v>
      </c>
      <c r="D69" s="751">
        <v>3.3868033830705775</v>
      </c>
      <c r="E69" s="751">
        <v>0.99454127942239801</v>
      </c>
      <c r="F69" s="751">
        <v>1.4131439636101057</v>
      </c>
      <c r="G69" s="751">
        <v>2.1718734760038827</v>
      </c>
      <c r="H69" s="751">
        <v>1.3031860823923604</v>
      </c>
      <c r="I69" s="751">
        <v>0.61756358223857555</v>
      </c>
      <c r="J69" s="751">
        <v>1.1911113356042216</v>
      </c>
      <c r="K69" s="751">
        <v>1.3246203123170521</v>
      </c>
      <c r="L69" s="751">
        <v>1.0880581931750515</v>
      </c>
      <c r="M69" s="751">
        <v>0.44405619858775569</v>
      </c>
      <c r="N69" s="751">
        <v>0.8051170134859289</v>
      </c>
      <c r="O69" s="751">
        <v>0.1628287287476789</v>
      </c>
      <c r="P69" s="751">
        <v>1.1890182697724563</v>
      </c>
      <c r="Q69" s="751">
        <v>0.50518476519698774</v>
      </c>
      <c r="R69" s="751">
        <v>1.3116940862605602</v>
      </c>
      <c r="S69" s="751">
        <v>1.4113533237938909</v>
      </c>
      <c r="T69" s="751">
        <v>1.2995869679025229</v>
      </c>
      <c r="U69" s="751">
        <v>1.3672613577547506</v>
      </c>
      <c r="V69" s="751">
        <v>0.65890563317819995</v>
      </c>
      <c r="W69" s="751">
        <v>1.3116940862605602</v>
      </c>
    </row>
    <row r="70" spans="1:23" ht="9.75" customHeight="1">
      <c r="A70" s="749"/>
      <c r="B70" s="1216" t="s">
        <v>286</v>
      </c>
      <c r="C70" s="1217"/>
      <c r="D70" s="1217"/>
      <c r="E70" s="1217"/>
      <c r="F70" s="1217"/>
      <c r="G70" s="1217"/>
      <c r="H70" s="1217"/>
      <c r="I70" s="1217"/>
      <c r="J70" s="1217"/>
      <c r="K70" s="1216" t="s">
        <v>286</v>
      </c>
      <c r="L70" s="1217"/>
      <c r="M70" s="1217"/>
      <c r="N70" s="1217"/>
      <c r="O70" s="1217"/>
      <c r="P70" s="1217"/>
      <c r="Q70" s="1217"/>
      <c r="R70" s="1217"/>
      <c r="S70" s="1216" t="s">
        <v>286</v>
      </c>
      <c r="T70" s="1217"/>
      <c r="U70" s="1217"/>
      <c r="V70" s="1217"/>
      <c r="W70" s="1217"/>
    </row>
    <row r="71" spans="1:23" ht="15" customHeight="1">
      <c r="A71" s="750">
        <v>1991</v>
      </c>
      <c r="B71" s="752">
        <v>84.958897942409664</v>
      </c>
      <c r="C71" s="752">
        <v>83.119118358957422</v>
      </c>
      <c r="D71" s="752">
        <v>92.160205713297898</v>
      </c>
      <c r="E71" s="752">
        <v>109.70656665113134</v>
      </c>
      <c r="F71" s="752">
        <v>95.107170348978983</v>
      </c>
      <c r="G71" s="752">
        <v>84.425987309091624</v>
      </c>
      <c r="H71" s="752">
        <v>88.525820106928506</v>
      </c>
      <c r="I71" s="752">
        <v>113.15932277704175</v>
      </c>
      <c r="J71" s="752">
        <v>83.366757357747517</v>
      </c>
      <c r="K71" s="752">
        <v>87.522914493756119</v>
      </c>
      <c r="L71" s="752">
        <v>84.909011148592427</v>
      </c>
      <c r="M71" s="752">
        <v>92.526965886218576</v>
      </c>
      <c r="N71" s="752">
        <v>112.55022107996328</v>
      </c>
      <c r="O71" s="752">
        <v>127.4280027641195</v>
      </c>
      <c r="P71" s="752">
        <v>90.049669069501306</v>
      </c>
      <c r="Q71" s="752">
        <v>117.93698752527848</v>
      </c>
      <c r="R71" s="752">
        <v>90.141922916376785</v>
      </c>
      <c r="S71" s="752">
        <v>86.127988882363297</v>
      </c>
      <c r="T71" s="752">
        <v>85.812529077253927</v>
      </c>
      <c r="U71" s="752">
        <v>109.98005674107006</v>
      </c>
      <c r="V71" s="752">
        <v>115.59596213419738</v>
      </c>
      <c r="W71" s="752">
        <v>90.141922916376785</v>
      </c>
    </row>
    <row r="72" spans="1:23" ht="9.75" customHeight="1">
      <c r="A72" s="750">
        <v>1992</v>
      </c>
      <c r="B72" s="752">
        <v>85.880075940334663</v>
      </c>
      <c r="C72" s="752">
        <v>84.207671629068557</v>
      </c>
      <c r="D72" s="752">
        <v>90.679318466658017</v>
      </c>
      <c r="E72" s="752">
        <v>97.930455798942248</v>
      </c>
      <c r="F72" s="752">
        <v>96.26756489268621</v>
      </c>
      <c r="G72" s="752">
        <v>85.723718528594162</v>
      </c>
      <c r="H72" s="752">
        <v>89.730194808595584</v>
      </c>
      <c r="I72" s="752">
        <v>101.85991374352298</v>
      </c>
      <c r="J72" s="752">
        <v>84.58237312930703</v>
      </c>
      <c r="K72" s="752">
        <v>88.316654776644668</v>
      </c>
      <c r="L72" s="752">
        <v>85.45630568623595</v>
      </c>
      <c r="M72" s="752">
        <v>92.865676149407165</v>
      </c>
      <c r="N72" s="752">
        <v>98.172767994941609</v>
      </c>
      <c r="O72" s="752">
        <v>113.07552168766846</v>
      </c>
      <c r="P72" s="752">
        <v>90.833490638383225</v>
      </c>
      <c r="Q72" s="752">
        <v>100.56220308289421</v>
      </c>
      <c r="R72" s="752">
        <v>88.956912944668616</v>
      </c>
      <c r="S72" s="752">
        <v>86.969540866990528</v>
      </c>
      <c r="T72" s="752">
        <v>86.775534956495292</v>
      </c>
      <c r="U72" s="752">
        <v>98.952415793259107</v>
      </c>
      <c r="V72" s="752">
        <v>101.55967282486488</v>
      </c>
      <c r="W72" s="752">
        <v>88.956912944668616</v>
      </c>
    </row>
    <row r="73" spans="1:23" ht="9.75" customHeight="1">
      <c r="A73" s="750">
        <v>1993</v>
      </c>
      <c r="B73" s="752">
        <v>84.548197533531749</v>
      </c>
      <c r="C73" s="752">
        <v>83.507351421154951</v>
      </c>
      <c r="D73" s="752">
        <v>90.255791088638233</v>
      </c>
      <c r="E73" s="752">
        <v>95.009293560456044</v>
      </c>
      <c r="F73" s="752">
        <v>95.08661123675013</v>
      </c>
      <c r="G73" s="752">
        <v>85.267700911870165</v>
      </c>
      <c r="H73" s="752">
        <v>88.905741010359165</v>
      </c>
      <c r="I73" s="752">
        <v>99.934637780986492</v>
      </c>
      <c r="J73" s="752">
        <v>84.133800831879341</v>
      </c>
      <c r="K73" s="752">
        <v>87.142719295012043</v>
      </c>
      <c r="L73" s="752">
        <v>84.501893395051454</v>
      </c>
      <c r="M73" s="752">
        <v>91.420423158454085</v>
      </c>
      <c r="N73" s="752">
        <v>95.166459474324853</v>
      </c>
      <c r="O73" s="752">
        <v>110.37282707002336</v>
      </c>
      <c r="P73" s="752">
        <v>90.06574367928647</v>
      </c>
      <c r="Q73" s="752">
        <v>98.381216345391749</v>
      </c>
      <c r="R73" s="752">
        <v>87.804368999582579</v>
      </c>
      <c r="S73" s="752">
        <v>86.054157134663456</v>
      </c>
      <c r="T73" s="752">
        <v>85.83442918631377</v>
      </c>
      <c r="U73" s="752">
        <v>96.831020557375638</v>
      </c>
      <c r="V73" s="752">
        <v>98.903196501887365</v>
      </c>
      <c r="W73" s="752">
        <v>87.804368999582579</v>
      </c>
    </row>
    <row r="74" spans="1:23" ht="9.75" customHeight="1">
      <c r="A74" s="750">
        <v>1994</v>
      </c>
      <c r="B74" s="752">
        <v>83.80695340387625</v>
      </c>
      <c r="C74" s="752">
        <v>83.500520099517814</v>
      </c>
      <c r="D74" s="752">
        <v>89.667444574095683</v>
      </c>
      <c r="E74" s="752">
        <v>97.952285073749792</v>
      </c>
      <c r="F74" s="752">
        <v>94.079214737536631</v>
      </c>
      <c r="G74" s="752">
        <v>85.118061103884529</v>
      </c>
      <c r="H74" s="752">
        <v>88.460968701041608</v>
      </c>
      <c r="I74" s="752">
        <v>103.09191714289967</v>
      </c>
      <c r="J74" s="752">
        <v>84.400873099503229</v>
      </c>
      <c r="K74" s="752">
        <v>86.306662821382957</v>
      </c>
      <c r="L74" s="752">
        <v>84.512431865510962</v>
      </c>
      <c r="M74" s="752">
        <v>91.181682120800289</v>
      </c>
      <c r="N74" s="752">
        <v>97.933861013083288</v>
      </c>
      <c r="O74" s="752">
        <v>112.70846815728359</v>
      </c>
      <c r="P74" s="752">
        <v>89.982568634159577</v>
      </c>
      <c r="Q74" s="752">
        <v>101.06426619143917</v>
      </c>
      <c r="R74" s="752">
        <v>87.84147303000789</v>
      </c>
      <c r="S74" s="752">
        <v>85.661840232618999</v>
      </c>
      <c r="T74" s="752">
        <v>85.452363816183279</v>
      </c>
      <c r="U74" s="752">
        <v>98.788841199049926</v>
      </c>
      <c r="V74" s="752">
        <v>101.66343877111156</v>
      </c>
      <c r="W74" s="752">
        <v>87.84147303000789</v>
      </c>
    </row>
    <row r="75" spans="1:23" ht="9.75" customHeight="1">
      <c r="A75" s="750">
        <v>1995</v>
      </c>
      <c r="B75" s="752">
        <v>84.004307642091362</v>
      </c>
      <c r="C75" s="752">
        <v>83.561631621392237</v>
      </c>
      <c r="D75" s="752">
        <v>89.747072042871338</v>
      </c>
      <c r="E75" s="752">
        <v>100.28995171769682</v>
      </c>
      <c r="F75" s="752">
        <v>92.014458315204664</v>
      </c>
      <c r="G75" s="752">
        <v>84.208254372816896</v>
      </c>
      <c r="H75" s="752">
        <v>88.339854884879031</v>
      </c>
      <c r="I75" s="752">
        <v>106.13998882211327</v>
      </c>
      <c r="J75" s="752">
        <v>85.309484576286081</v>
      </c>
      <c r="K75" s="752">
        <v>86.022353964147783</v>
      </c>
      <c r="L75" s="752">
        <v>85.062197145032542</v>
      </c>
      <c r="M75" s="752">
        <v>91.806728712576046</v>
      </c>
      <c r="N75" s="752">
        <v>100.75057981442946</v>
      </c>
      <c r="O75" s="752">
        <v>114.58152806349099</v>
      </c>
      <c r="P75" s="752">
        <v>90.551300126237308</v>
      </c>
      <c r="Q75" s="752">
        <v>102.4041579202713</v>
      </c>
      <c r="R75" s="752">
        <v>88.219470339965682</v>
      </c>
      <c r="S75" s="752">
        <v>85.73131740794804</v>
      </c>
      <c r="T75" s="752">
        <v>85.521310173459483</v>
      </c>
      <c r="U75" s="752">
        <v>100.5829707403938</v>
      </c>
      <c r="V75" s="752">
        <v>103.99789165302982</v>
      </c>
      <c r="W75" s="752">
        <v>88.219470339965682</v>
      </c>
    </row>
    <row r="76" spans="1:23" ht="15" customHeight="1">
      <c r="A76" s="750">
        <v>1996</v>
      </c>
      <c r="B76" s="752">
        <v>84.594761312198813</v>
      </c>
      <c r="C76" s="752">
        <v>83.417213641079343</v>
      </c>
      <c r="D76" s="752">
        <v>88.348621375167468</v>
      </c>
      <c r="E76" s="752">
        <v>100.15805500240398</v>
      </c>
      <c r="F76" s="752">
        <v>90.74672608090728</v>
      </c>
      <c r="G76" s="752">
        <v>83.6678838141396</v>
      </c>
      <c r="H76" s="752">
        <v>88.751258796612888</v>
      </c>
      <c r="I76" s="752">
        <v>105.09811775754812</v>
      </c>
      <c r="J76" s="752">
        <v>85.338151781104798</v>
      </c>
      <c r="K76" s="752">
        <v>86.428060307348034</v>
      </c>
      <c r="L76" s="752">
        <v>85.492711311459701</v>
      </c>
      <c r="M76" s="752">
        <v>92.186344165562801</v>
      </c>
      <c r="N76" s="752">
        <v>100.76693579231498</v>
      </c>
      <c r="O76" s="752">
        <v>112.64125976840029</v>
      </c>
      <c r="P76" s="752">
        <v>90.955893630325264</v>
      </c>
      <c r="Q76" s="752">
        <v>101.17935834682319</v>
      </c>
      <c r="R76" s="752">
        <v>88.254255368489396</v>
      </c>
      <c r="S76" s="752">
        <v>85.881687074093563</v>
      </c>
      <c r="T76" s="752">
        <v>85.752676689413178</v>
      </c>
      <c r="U76" s="752">
        <v>99.716980741279258</v>
      </c>
      <c r="V76" s="752">
        <v>103.29970601634786</v>
      </c>
      <c r="W76" s="752">
        <v>88.254255368489396</v>
      </c>
    </row>
    <row r="77" spans="1:23" ht="9.75" customHeight="1">
      <c r="A77" s="750">
        <v>1997</v>
      </c>
      <c r="B77" s="752">
        <v>85.055933179335725</v>
      </c>
      <c r="C77" s="752">
        <v>83.520465363896136</v>
      </c>
      <c r="D77" s="752">
        <v>86.494608669346121</v>
      </c>
      <c r="E77" s="752">
        <v>100.15639708279835</v>
      </c>
      <c r="F77" s="752">
        <v>91.132807083809453</v>
      </c>
      <c r="G77" s="752">
        <v>83.153429912774769</v>
      </c>
      <c r="H77" s="752">
        <v>88.633496783615669</v>
      </c>
      <c r="I77" s="752">
        <v>103.34957690480798</v>
      </c>
      <c r="J77" s="752">
        <v>85.50207262627967</v>
      </c>
      <c r="K77" s="752">
        <v>87.026048905937273</v>
      </c>
      <c r="L77" s="752">
        <v>85.641712173698195</v>
      </c>
      <c r="M77" s="752">
        <v>92.188255623030003</v>
      </c>
      <c r="N77" s="752">
        <v>99.428388492372775</v>
      </c>
      <c r="O77" s="752">
        <v>110.42916644646114</v>
      </c>
      <c r="P77" s="752">
        <v>90.818153396019397</v>
      </c>
      <c r="Q77" s="752">
        <v>100.16889149346002</v>
      </c>
      <c r="R77" s="752">
        <v>88.214832336162516</v>
      </c>
      <c r="S77" s="752">
        <v>86.03064459161574</v>
      </c>
      <c r="T77" s="752">
        <v>86.006381203604235</v>
      </c>
      <c r="U77" s="752">
        <v>98.334389655499166</v>
      </c>
      <c r="V77" s="752">
        <v>102.06568290761204</v>
      </c>
      <c r="W77" s="752">
        <v>88.214832336162516</v>
      </c>
    </row>
    <row r="78" spans="1:23" ht="9.75" customHeight="1">
      <c r="A78" s="750">
        <v>1998</v>
      </c>
      <c r="B78" s="752">
        <v>86.233277635216794</v>
      </c>
      <c r="C78" s="752">
        <v>85.209681107595927</v>
      </c>
      <c r="D78" s="752">
        <v>85.835116037858157</v>
      </c>
      <c r="E78" s="752">
        <v>99.750022566127967</v>
      </c>
      <c r="F78" s="752">
        <v>90.662577156435717</v>
      </c>
      <c r="G78" s="752">
        <v>84.03137731351562</v>
      </c>
      <c r="H78" s="752">
        <v>89.502691168746836</v>
      </c>
      <c r="I78" s="752">
        <v>102.91897114724904</v>
      </c>
      <c r="J78" s="752">
        <v>86.157452917588984</v>
      </c>
      <c r="K78" s="752">
        <v>88.735078745194301</v>
      </c>
      <c r="L78" s="752">
        <v>86.963811194981872</v>
      </c>
      <c r="M78" s="752">
        <v>93.831344461838711</v>
      </c>
      <c r="N78" s="752">
        <v>99.399167141638287</v>
      </c>
      <c r="O78" s="752">
        <v>110.14288264158883</v>
      </c>
      <c r="P78" s="752">
        <v>91.113985205460054</v>
      </c>
      <c r="Q78" s="752">
        <v>102.40617539544915</v>
      </c>
      <c r="R78" s="752">
        <v>89.269978201382131</v>
      </c>
      <c r="S78" s="752">
        <v>87.219327407034172</v>
      </c>
      <c r="T78" s="752">
        <v>87.291715893885495</v>
      </c>
      <c r="U78" s="752">
        <v>98.33476506411202</v>
      </c>
      <c r="V78" s="752">
        <v>102.27401496408795</v>
      </c>
      <c r="W78" s="752">
        <v>89.269978201382131</v>
      </c>
    </row>
    <row r="79" spans="1:23" ht="9.75" customHeight="1">
      <c r="A79" s="750">
        <v>1999</v>
      </c>
      <c r="B79" s="752">
        <v>87.712449292521171</v>
      </c>
      <c r="C79" s="752">
        <v>86.74401240831385</v>
      </c>
      <c r="D79" s="752">
        <v>85.748573836380132</v>
      </c>
      <c r="E79" s="752">
        <v>100.24270100893618</v>
      </c>
      <c r="F79" s="752">
        <v>91.487571299479328</v>
      </c>
      <c r="G79" s="752">
        <v>85.122435571520072</v>
      </c>
      <c r="H79" s="752">
        <v>90.980058267506806</v>
      </c>
      <c r="I79" s="752">
        <v>103.80589450835568</v>
      </c>
      <c r="J79" s="752">
        <v>87.979803133338109</v>
      </c>
      <c r="K79" s="752">
        <v>90.69726847525105</v>
      </c>
      <c r="L79" s="752">
        <v>88.726307350204976</v>
      </c>
      <c r="M79" s="752">
        <v>96.30152094670666</v>
      </c>
      <c r="N79" s="752">
        <v>100.0430840393082</v>
      </c>
      <c r="O79" s="752">
        <v>109.08669383587393</v>
      </c>
      <c r="P79" s="752">
        <v>92.73840563466689</v>
      </c>
      <c r="Q79" s="752">
        <v>104.45833193230891</v>
      </c>
      <c r="R79" s="752">
        <v>90.719354389870603</v>
      </c>
      <c r="S79" s="752">
        <v>88.801725849654389</v>
      </c>
      <c r="T79" s="752">
        <v>88.961392978020456</v>
      </c>
      <c r="U79" s="752">
        <v>98.774679232758004</v>
      </c>
      <c r="V79" s="752">
        <v>102.87984124746586</v>
      </c>
      <c r="W79" s="752">
        <v>90.719354389870603</v>
      </c>
    </row>
    <row r="80" spans="1:23" ht="9.75" customHeight="1">
      <c r="A80" s="750">
        <v>2000</v>
      </c>
      <c r="B80" s="752">
        <v>90.4556567848893</v>
      </c>
      <c r="C80" s="752">
        <v>88.627097767872513</v>
      </c>
      <c r="D80" s="752">
        <v>87.41561865249146</v>
      </c>
      <c r="E80" s="752">
        <v>100.41355883496148</v>
      </c>
      <c r="F80" s="752">
        <v>94.164080840341754</v>
      </c>
      <c r="G80" s="752">
        <v>86.76797823661083</v>
      </c>
      <c r="H80" s="752">
        <v>93.389675548446277</v>
      </c>
      <c r="I80" s="752">
        <v>103.75650069895623</v>
      </c>
      <c r="J80" s="752">
        <v>90.448819820429634</v>
      </c>
      <c r="K80" s="752">
        <v>93.410849771559796</v>
      </c>
      <c r="L80" s="752">
        <v>91.164526197427406</v>
      </c>
      <c r="M80" s="752">
        <v>98.932833296059911</v>
      </c>
      <c r="N80" s="752">
        <v>99.834595187054049</v>
      </c>
      <c r="O80" s="752">
        <v>106.90042688295669</v>
      </c>
      <c r="P80" s="752">
        <v>94.637274218095584</v>
      </c>
      <c r="Q80" s="752">
        <v>103.77066110740174</v>
      </c>
      <c r="R80" s="752">
        <v>92.6928250081165</v>
      </c>
      <c r="S80" s="752">
        <v>91.171703204804189</v>
      </c>
      <c r="T80" s="752">
        <v>91.36813077597013</v>
      </c>
      <c r="U80" s="752">
        <v>98.762834443766124</v>
      </c>
      <c r="V80" s="752">
        <v>102.33889634573622</v>
      </c>
      <c r="W80" s="752">
        <v>92.6928250081165</v>
      </c>
    </row>
    <row r="81" spans="1:23" ht="15" customHeight="1">
      <c r="A81" s="750">
        <v>2001</v>
      </c>
      <c r="B81" s="752">
        <v>91.233958195381021</v>
      </c>
      <c r="C81" s="752">
        <v>89.128171094702836</v>
      </c>
      <c r="D81" s="752">
        <v>86.363228748001205</v>
      </c>
      <c r="E81" s="752">
        <v>98.017128151659122</v>
      </c>
      <c r="F81" s="752">
        <v>94.46457856210526</v>
      </c>
      <c r="G81" s="752">
        <v>87.355064808150701</v>
      </c>
      <c r="H81" s="752">
        <v>93.686220348138633</v>
      </c>
      <c r="I81" s="752">
        <v>101.32889646110272</v>
      </c>
      <c r="J81" s="752">
        <v>90.044271256921803</v>
      </c>
      <c r="K81" s="752">
        <v>92.989368368782948</v>
      </c>
      <c r="L81" s="752">
        <v>91.251556819499697</v>
      </c>
      <c r="M81" s="752">
        <v>98.435663208840111</v>
      </c>
      <c r="N81" s="752">
        <v>97.55378399038986</v>
      </c>
      <c r="O81" s="752">
        <v>104.04915585665269</v>
      </c>
      <c r="P81" s="752">
        <v>94.765281202439795</v>
      </c>
      <c r="Q81" s="752">
        <v>101.61791902238917</v>
      </c>
      <c r="R81" s="752">
        <v>92.433096795139377</v>
      </c>
      <c r="S81" s="752">
        <v>91.248748530264706</v>
      </c>
      <c r="T81" s="752">
        <v>91.504240857806252</v>
      </c>
      <c r="U81" s="752">
        <v>96.689297333459677</v>
      </c>
      <c r="V81" s="752">
        <v>99.943545877316822</v>
      </c>
      <c r="W81" s="752">
        <v>92.433096795139377</v>
      </c>
    </row>
    <row r="82" spans="1:23" ht="9.75" customHeight="1">
      <c r="A82" s="750">
        <v>2002</v>
      </c>
      <c r="B82" s="752">
        <v>91.271097570326333</v>
      </c>
      <c r="C82" s="752">
        <v>88.873752375015968</v>
      </c>
      <c r="D82" s="752">
        <v>84.901140930895892</v>
      </c>
      <c r="E82" s="752">
        <v>96.086572877540533</v>
      </c>
      <c r="F82" s="752">
        <v>94.266398282596953</v>
      </c>
      <c r="G82" s="752">
        <v>86.720354315371054</v>
      </c>
      <c r="H82" s="752">
        <v>93.356576492188353</v>
      </c>
      <c r="I82" s="752">
        <v>100.02314066138987</v>
      </c>
      <c r="J82" s="752">
        <v>90.094533580788976</v>
      </c>
      <c r="K82" s="752">
        <v>92.588844485017489</v>
      </c>
      <c r="L82" s="752">
        <v>91.687466279415702</v>
      </c>
      <c r="M82" s="752">
        <v>98.105936795747382</v>
      </c>
      <c r="N82" s="752">
        <v>96.468554884528288</v>
      </c>
      <c r="O82" s="752">
        <v>102.25367477322155</v>
      </c>
      <c r="P82" s="752">
        <v>94.041923762107572</v>
      </c>
      <c r="Q82" s="752">
        <v>99.514364903617519</v>
      </c>
      <c r="R82" s="752">
        <v>91.985529428134129</v>
      </c>
      <c r="S82" s="752">
        <v>90.978330122977198</v>
      </c>
      <c r="T82" s="752">
        <v>91.296141795182905</v>
      </c>
      <c r="U82" s="752">
        <v>95.144439111053117</v>
      </c>
      <c r="V82" s="752">
        <v>98.372602657634005</v>
      </c>
      <c r="W82" s="752">
        <v>91.985529428134129</v>
      </c>
    </row>
    <row r="83" spans="1:23" ht="9.75" customHeight="1">
      <c r="A83" s="750">
        <v>2003</v>
      </c>
      <c r="B83" s="752">
        <v>90.418648760518508</v>
      </c>
      <c r="C83" s="752">
        <v>87.791330833362252</v>
      </c>
      <c r="D83" s="752">
        <v>83.668913954794931</v>
      </c>
      <c r="E83" s="752">
        <v>94.618577173394442</v>
      </c>
      <c r="F83" s="752">
        <v>93.516707864577612</v>
      </c>
      <c r="G83" s="752">
        <v>85.749800260157016</v>
      </c>
      <c r="H83" s="752">
        <v>92.092527723452292</v>
      </c>
      <c r="I83" s="752">
        <v>98.19299852901176</v>
      </c>
      <c r="J83" s="752">
        <v>89.623431638693205</v>
      </c>
      <c r="K83" s="752">
        <v>91.644823720485462</v>
      </c>
      <c r="L83" s="752">
        <v>90.895164909414532</v>
      </c>
      <c r="M83" s="752">
        <v>97.61583910115624</v>
      </c>
      <c r="N83" s="752">
        <v>95.99183796810884</v>
      </c>
      <c r="O83" s="752">
        <v>101.01869569856339</v>
      </c>
      <c r="P83" s="752">
        <v>92.623450053680344</v>
      </c>
      <c r="Q83" s="752">
        <v>97.248452068152233</v>
      </c>
      <c r="R83" s="752">
        <v>90.99067761235564</v>
      </c>
      <c r="S83" s="752">
        <v>90.027929937239392</v>
      </c>
      <c r="T83" s="752">
        <v>90.360479976260194</v>
      </c>
      <c r="U83" s="752">
        <v>93.878367091629215</v>
      </c>
      <c r="V83" s="752">
        <v>97.095864412042914</v>
      </c>
      <c r="W83" s="752">
        <v>90.99067761235564</v>
      </c>
    </row>
    <row r="84" spans="1:23" ht="9.75" customHeight="1">
      <c r="A84" s="750">
        <v>2004</v>
      </c>
      <c r="B84" s="752">
        <v>90.646919640211067</v>
      </c>
      <c r="C84" s="752">
        <v>87.806886493475744</v>
      </c>
      <c r="D84" s="752">
        <v>84.12285535243528</v>
      </c>
      <c r="E84" s="752">
        <v>94.857593916540324</v>
      </c>
      <c r="F84" s="752">
        <v>93.903984164702393</v>
      </c>
      <c r="G84" s="752">
        <v>85.997411635753764</v>
      </c>
      <c r="H84" s="752">
        <v>92.261733929674975</v>
      </c>
      <c r="I84" s="752">
        <v>97.927895864317236</v>
      </c>
      <c r="J84" s="752">
        <v>90.120877100283181</v>
      </c>
      <c r="K84" s="752">
        <v>92.142762662873423</v>
      </c>
      <c r="L84" s="752">
        <v>91.759622026915963</v>
      </c>
      <c r="M84" s="752">
        <v>98.329577319410276</v>
      </c>
      <c r="N84" s="752">
        <v>96.01981267418742</v>
      </c>
      <c r="O84" s="752">
        <v>100.78665724020817</v>
      </c>
      <c r="P84" s="752">
        <v>92.63657519378016</v>
      </c>
      <c r="Q84" s="752">
        <v>97.799703142938114</v>
      </c>
      <c r="R84" s="752">
        <v>91.28055285005334</v>
      </c>
      <c r="S84" s="752">
        <v>90.351145521002834</v>
      </c>
      <c r="T84" s="752">
        <v>90.676859144668526</v>
      </c>
      <c r="U84" s="752">
        <v>94.046796107556375</v>
      </c>
      <c r="V84" s="752">
        <v>97.174314531863217</v>
      </c>
      <c r="W84" s="752">
        <v>91.28055285005334</v>
      </c>
    </row>
    <row r="85" spans="1:23" ht="9.75" customHeight="1">
      <c r="A85" s="750">
        <v>2005</v>
      </c>
      <c r="B85" s="752">
        <v>90.759979647228477</v>
      </c>
      <c r="C85" s="752">
        <v>88.093623674562423</v>
      </c>
      <c r="D85" s="752">
        <v>84.117129089416139</v>
      </c>
      <c r="E85" s="752">
        <v>94.103424709265383</v>
      </c>
      <c r="F85" s="752">
        <v>93.704608587971478</v>
      </c>
      <c r="G85" s="752">
        <v>86.726627136886165</v>
      </c>
      <c r="H85" s="752">
        <v>91.978446708574182</v>
      </c>
      <c r="I85" s="752">
        <v>97.659545387497815</v>
      </c>
      <c r="J85" s="752">
        <v>89.768914545967036</v>
      </c>
      <c r="K85" s="752">
        <v>91.983071355310713</v>
      </c>
      <c r="L85" s="752">
        <v>91.935851473116813</v>
      </c>
      <c r="M85" s="752">
        <v>98.658539149516116</v>
      </c>
      <c r="N85" s="752">
        <v>95.122477850864399</v>
      </c>
      <c r="O85" s="752">
        <v>99.415466504994257</v>
      </c>
      <c r="P85" s="752">
        <v>92.397963096235301</v>
      </c>
      <c r="Q85" s="752">
        <v>96.971865828293645</v>
      </c>
      <c r="R85" s="752">
        <v>91.162283753072671</v>
      </c>
      <c r="S85" s="752">
        <v>90.34989445397153</v>
      </c>
      <c r="T85" s="752">
        <v>90.675842111740053</v>
      </c>
      <c r="U85" s="752">
        <v>93.391254998759862</v>
      </c>
      <c r="V85" s="752">
        <v>96.313985027740159</v>
      </c>
      <c r="W85" s="752">
        <v>91.162283753072671</v>
      </c>
    </row>
    <row r="86" spans="1:23" ht="15" customHeight="1">
      <c r="A86" s="750">
        <v>2006</v>
      </c>
      <c r="B86" s="752">
        <v>91.344555379126191</v>
      </c>
      <c r="C86" s="752">
        <v>88.874575425815621</v>
      </c>
      <c r="D86" s="752">
        <v>85.45118630882925</v>
      </c>
      <c r="E86" s="752">
        <v>94.617471893657353</v>
      </c>
      <c r="F86" s="752">
        <v>94.903252642802158</v>
      </c>
      <c r="G86" s="752">
        <v>87.655499943874759</v>
      </c>
      <c r="H86" s="752">
        <v>92.355374930607198</v>
      </c>
      <c r="I86" s="752">
        <v>98.557159463515561</v>
      </c>
      <c r="J86" s="752">
        <v>90.375648990156662</v>
      </c>
      <c r="K86" s="752">
        <v>92.423623775128959</v>
      </c>
      <c r="L86" s="752">
        <v>92.634668038180521</v>
      </c>
      <c r="M86" s="752">
        <v>98.498741305257852</v>
      </c>
      <c r="N86" s="752">
        <v>96.148117342173535</v>
      </c>
      <c r="O86" s="752">
        <v>100.46647009376268</v>
      </c>
      <c r="P86" s="752">
        <v>93.075972440155255</v>
      </c>
      <c r="Q86" s="752">
        <v>97.712663499550871</v>
      </c>
      <c r="R86" s="752">
        <v>91.820880293121846</v>
      </c>
      <c r="S86" s="752">
        <v>90.975339374752139</v>
      </c>
      <c r="T86" s="752">
        <v>91.264229561960533</v>
      </c>
      <c r="U86" s="752">
        <v>94.371563393051787</v>
      </c>
      <c r="V86" s="752">
        <v>97.182809889890621</v>
      </c>
      <c r="W86" s="752">
        <v>91.820880293121846</v>
      </c>
    </row>
    <row r="87" spans="1:23" ht="9.75" customHeight="1">
      <c r="A87" s="750">
        <v>2007</v>
      </c>
      <c r="B87" s="752">
        <v>92.9242430635814</v>
      </c>
      <c r="C87" s="752">
        <v>90.515642697735558</v>
      </c>
      <c r="D87" s="752">
        <v>87.213146635550373</v>
      </c>
      <c r="E87" s="752">
        <v>96.510447656714845</v>
      </c>
      <c r="F87" s="752">
        <v>96.469570123306866</v>
      </c>
      <c r="G87" s="752">
        <v>89.700604832053457</v>
      </c>
      <c r="H87" s="752">
        <v>93.558492706087264</v>
      </c>
      <c r="I87" s="752">
        <v>100.36673211910268</v>
      </c>
      <c r="J87" s="752">
        <v>91.958432300438375</v>
      </c>
      <c r="K87" s="752">
        <v>93.941824182353187</v>
      </c>
      <c r="L87" s="752">
        <v>94.520953403825118</v>
      </c>
      <c r="M87" s="752">
        <v>98.812602621372776</v>
      </c>
      <c r="N87" s="752">
        <v>97.58465091207016</v>
      </c>
      <c r="O87" s="752">
        <v>101.92162145722546</v>
      </c>
      <c r="P87" s="752">
        <v>94.556679958943377</v>
      </c>
      <c r="Q87" s="752">
        <v>99.42790168170967</v>
      </c>
      <c r="R87" s="752">
        <v>93.390844580492555</v>
      </c>
      <c r="S87" s="752">
        <v>92.537350257209724</v>
      </c>
      <c r="T87" s="752">
        <v>92.815783921636026</v>
      </c>
      <c r="U87" s="752">
        <v>96.025885588917731</v>
      </c>
      <c r="V87" s="752">
        <v>98.803210053600779</v>
      </c>
      <c r="W87" s="752">
        <v>93.390844580492555</v>
      </c>
    </row>
    <row r="88" spans="1:23" ht="9.75" customHeight="1">
      <c r="A88" s="750">
        <v>2008</v>
      </c>
      <c r="B88" s="752">
        <v>94.450060593661902</v>
      </c>
      <c r="C88" s="752">
        <v>91.971921347619485</v>
      </c>
      <c r="D88" s="752">
        <v>88.908930809455896</v>
      </c>
      <c r="E88" s="752">
        <v>97.946574461774816</v>
      </c>
      <c r="F88" s="752">
        <v>97.178620435757551</v>
      </c>
      <c r="G88" s="752">
        <v>92.014780748380616</v>
      </c>
      <c r="H88" s="752">
        <v>94.626879965045475</v>
      </c>
      <c r="I88" s="752">
        <v>101.16474662329033</v>
      </c>
      <c r="J88" s="752">
        <v>93.213424435268692</v>
      </c>
      <c r="K88" s="752">
        <v>95.261616623768617</v>
      </c>
      <c r="L88" s="752">
        <v>96.021197956847743</v>
      </c>
      <c r="M88" s="752">
        <v>99.360235185726765</v>
      </c>
      <c r="N88" s="752">
        <v>98.139158455018318</v>
      </c>
      <c r="O88" s="752">
        <v>102.64655467262834</v>
      </c>
      <c r="P88" s="752">
        <v>95.882835266219132</v>
      </c>
      <c r="Q88" s="752">
        <v>100.09193922596202</v>
      </c>
      <c r="R88" s="752">
        <v>94.703399656787724</v>
      </c>
      <c r="S88" s="752">
        <v>93.93126712901379</v>
      </c>
      <c r="T88" s="752">
        <v>94.193914391366249</v>
      </c>
      <c r="U88" s="752">
        <v>97.037961318932147</v>
      </c>
      <c r="V88" s="752">
        <v>99.599815860135422</v>
      </c>
      <c r="W88" s="752">
        <v>94.703399656787724</v>
      </c>
    </row>
    <row r="89" spans="1:23" ht="9.75" customHeight="1">
      <c r="A89" s="750">
        <v>2009</v>
      </c>
      <c r="B89" s="752">
        <v>93.891640044915334</v>
      </c>
      <c r="C89" s="752">
        <v>92.318617779461064</v>
      </c>
      <c r="D89" s="752">
        <v>90.39711093824279</v>
      </c>
      <c r="E89" s="752">
        <v>99.230909516274323</v>
      </c>
      <c r="F89" s="752">
        <v>96.549655037221555</v>
      </c>
      <c r="G89" s="752">
        <v>93.349323525721871</v>
      </c>
      <c r="H89" s="752">
        <v>94.990041852649341</v>
      </c>
      <c r="I89" s="752">
        <v>101.87723540818909</v>
      </c>
      <c r="J89" s="752">
        <v>94.011180967602769</v>
      </c>
      <c r="K89" s="752">
        <v>95.108322075759318</v>
      </c>
      <c r="L89" s="752">
        <v>95.965732322850329</v>
      </c>
      <c r="M89" s="752">
        <v>98.85389010266438</v>
      </c>
      <c r="N89" s="752">
        <v>97.711958264331557</v>
      </c>
      <c r="O89" s="752">
        <v>102.26374605998299</v>
      </c>
      <c r="P89" s="752">
        <v>96.278137940798246</v>
      </c>
      <c r="Q89" s="752">
        <v>99.578443758075906</v>
      </c>
      <c r="R89" s="752">
        <v>94.854134780390524</v>
      </c>
      <c r="S89" s="752">
        <v>94.101857904343518</v>
      </c>
      <c r="T89" s="752">
        <v>94.295600733664955</v>
      </c>
      <c r="U89" s="752">
        <v>97.413447602537033</v>
      </c>
      <c r="V89" s="752">
        <v>99.624637968359821</v>
      </c>
      <c r="W89" s="752">
        <v>94.854134780390524</v>
      </c>
    </row>
    <row r="90" spans="1:23" ht="12" customHeight="1">
      <c r="A90" s="750">
        <v>2010</v>
      </c>
      <c r="B90" s="752">
        <v>93.917434013986536</v>
      </c>
      <c r="C90" s="752">
        <v>93.015426303962812</v>
      </c>
      <c r="D90" s="752">
        <v>91.393696788970999</v>
      </c>
      <c r="E90" s="752">
        <v>99.66381074663488</v>
      </c>
      <c r="F90" s="752">
        <v>96.452596902745839</v>
      </c>
      <c r="G90" s="752">
        <v>94.124182057089286</v>
      </c>
      <c r="H90" s="752">
        <v>95.130338756570808</v>
      </c>
      <c r="I90" s="752">
        <v>101.26123370850074</v>
      </c>
      <c r="J90" s="752">
        <v>94.483116405521486</v>
      </c>
      <c r="K90" s="752">
        <v>95.275646126924727</v>
      </c>
      <c r="L90" s="752">
        <v>96.058813741358705</v>
      </c>
      <c r="M90" s="752">
        <v>99.279380534864032</v>
      </c>
      <c r="N90" s="752">
        <v>98.267313525645719</v>
      </c>
      <c r="O90" s="752">
        <v>102.38180946122604</v>
      </c>
      <c r="P90" s="752">
        <v>96.400762142966698</v>
      </c>
      <c r="Q90" s="752">
        <v>100.36545121793056</v>
      </c>
      <c r="R90" s="752">
        <v>95.190390056119853</v>
      </c>
      <c r="S90" s="752">
        <v>94.435669972168327</v>
      </c>
      <c r="T90" s="752">
        <v>94.594752494301503</v>
      </c>
      <c r="U90" s="752">
        <v>97.91971847978671</v>
      </c>
      <c r="V90" s="752">
        <v>99.976386650132213</v>
      </c>
      <c r="W90" s="752">
        <v>95.190390056119853</v>
      </c>
    </row>
    <row r="91" spans="1:23" ht="9.75" customHeight="1">
      <c r="A91" s="750">
        <v>2011</v>
      </c>
      <c r="B91" s="752">
        <v>95.272397284261203</v>
      </c>
      <c r="C91" s="752">
        <v>94.673544444948945</v>
      </c>
      <c r="D91" s="752">
        <v>92.220385496348158</v>
      </c>
      <c r="E91" s="752">
        <v>99.61766531761134</v>
      </c>
      <c r="F91" s="752">
        <v>97.797067218734611</v>
      </c>
      <c r="G91" s="752">
        <v>95.478781355853869</v>
      </c>
      <c r="H91" s="752">
        <v>96.350784157343213</v>
      </c>
      <c r="I91" s="752">
        <v>99.786185701777768</v>
      </c>
      <c r="J91" s="752">
        <v>96.054483348774056</v>
      </c>
      <c r="K91" s="752">
        <v>96.586656576410917</v>
      </c>
      <c r="L91" s="752">
        <v>97.063145103140869</v>
      </c>
      <c r="M91" s="752">
        <v>100.37885086999987</v>
      </c>
      <c r="N91" s="752">
        <v>98.470765933490014</v>
      </c>
      <c r="O91" s="752">
        <v>101.9103535819379</v>
      </c>
      <c r="P91" s="752">
        <v>97.371285142931299</v>
      </c>
      <c r="Q91" s="752">
        <v>100.80372368275683</v>
      </c>
      <c r="R91" s="752">
        <v>96.340614999304293</v>
      </c>
      <c r="S91" s="752">
        <v>95.787378097478197</v>
      </c>
      <c r="T91" s="752">
        <v>95.973916947509011</v>
      </c>
      <c r="U91" s="752">
        <v>98.020897573514063</v>
      </c>
      <c r="V91" s="752">
        <v>99.848922230189814</v>
      </c>
      <c r="W91" s="752">
        <v>96.340614999304293</v>
      </c>
    </row>
    <row r="92" spans="1:23" ht="9.75" customHeight="1">
      <c r="A92" s="750">
        <v>2012</v>
      </c>
      <c r="B92" s="752">
        <v>96.67719167874408</v>
      </c>
      <c r="C92" s="752">
        <v>96.233719540776065</v>
      </c>
      <c r="D92" s="752">
        <v>94.261204027831795</v>
      </c>
      <c r="E92" s="752">
        <v>99.830063240422291</v>
      </c>
      <c r="F92" s="752">
        <v>99.274932704766371</v>
      </c>
      <c r="G92" s="752">
        <v>97.238142716593927</v>
      </c>
      <c r="H92" s="752">
        <v>97.460021517379246</v>
      </c>
      <c r="I92" s="752">
        <v>98.837147933782518</v>
      </c>
      <c r="J92" s="752">
        <v>97.455589827107715</v>
      </c>
      <c r="K92" s="752">
        <v>97.533344464417752</v>
      </c>
      <c r="L92" s="752">
        <v>97.839916095622755</v>
      </c>
      <c r="M92" s="752">
        <v>100.46945395394535</v>
      </c>
      <c r="N92" s="752">
        <v>99.289362680345846</v>
      </c>
      <c r="O92" s="752">
        <v>101.39731625136736</v>
      </c>
      <c r="P92" s="752">
        <v>97.937140902065806</v>
      </c>
      <c r="Q92" s="752">
        <v>100.84753171519014</v>
      </c>
      <c r="R92" s="752">
        <v>97.442140902555536</v>
      </c>
      <c r="S92" s="752">
        <v>97.043760821327112</v>
      </c>
      <c r="T92" s="752">
        <v>97.189276947219724</v>
      </c>
      <c r="U92" s="752">
        <v>98.600813264506698</v>
      </c>
      <c r="V92" s="752">
        <v>99.968436084603553</v>
      </c>
      <c r="W92" s="752">
        <v>97.442140902555536</v>
      </c>
    </row>
    <row r="93" spans="1:23" ht="28" customHeight="1">
      <c r="A93" s="750">
        <v>2013</v>
      </c>
      <c r="B93" s="752">
        <v>97.908176425494418</v>
      </c>
      <c r="C93" s="752">
        <v>97.382808197201868</v>
      </c>
      <c r="D93" s="752">
        <v>96.088854315225376</v>
      </c>
      <c r="E93" s="752">
        <v>99.722758999279719</v>
      </c>
      <c r="F93" s="752">
        <v>99.573039832084646</v>
      </c>
      <c r="G93" s="752">
        <v>98.498071932755352</v>
      </c>
      <c r="H93" s="752">
        <v>97.904015729533427</v>
      </c>
      <c r="I93" s="752">
        <v>98.668938330814029</v>
      </c>
      <c r="J93" s="752">
        <v>98.349551983366453</v>
      </c>
      <c r="K93" s="752">
        <v>98.19899776872353</v>
      </c>
      <c r="L93" s="752">
        <v>98.3147523459442</v>
      </c>
      <c r="M93" s="752">
        <v>99.718060023587384</v>
      </c>
      <c r="N93" s="752">
        <v>99.87144600308271</v>
      </c>
      <c r="O93" s="752">
        <v>100.88048972379745</v>
      </c>
      <c r="P93" s="752">
        <v>98.376906832151576</v>
      </c>
      <c r="Q93" s="752">
        <v>100.34373934220702</v>
      </c>
      <c r="R93" s="752">
        <v>98.209730531979034</v>
      </c>
      <c r="S93" s="752">
        <v>97.93551388410566</v>
      </c>
      <c r="T93" s="752">
        <v>98.032086484864124</v>
      </c>
      <c r="U93" s="752">
        <v>99.023730484577442</v>
      </c>
      <c r="V93" s="752">
        <v>99.948653306992611</v>
      </c>
      <c r="W93" s="752">
        <v>98.209730531979034</v>
      </c>
    </row>
    <row r="94" spans="1:23" ht="9.75" customHeight="1">
      <c r="A94" s="750">
        <v>2014</v>
      </c>
      <c r="B94" s="752">
        <v>99.168206068035332</v>
      </c>
      <c r="C94" s="752">
        <v>98.513858323601895</v>
      </c>
      <c r="D94" s="752">
        <v>97.902837201261946</v>
      </c>
      <c r="E94" s="752">
        <v>99.8070365792329</v>
      </c>
      <c r="F94" s="752">
        <v>99.847719133839817</v>
      </c>
      <c r="G94" s="752">
        <v>99.233972941028881</v>
      </c>
      <c r="H94" s="752">
        <v>98.963215456600878</v>
      </c>
      <c r="I94" s="752">
        <v>99.620141306892535</v>
      </c>
      <c r="J94" s="752">
        <v>99.166529434526126</v>
      </c>
      <c r="K94" s="752">
        <v>98.968105106348844</v>
      </c>
      <c r="L94" s="752">
        <v>99.084917885650029</v>
      </c>
      <c r="M94" s="752">
        <v>99.658804842104061</v>
      </c>
      <c r="N94" s="752">
        <v>100.21342556509155</v>
      </c>
      <c r="O94" s="752">
        <v>100.34132687707347</v>
      </c>
      <c r="P94" s="752">
        <v>99.011853918665423</v>
      </c>
      <c r="Q94" s="752">
        <v>100.00874239243736</v>
      </c>
      <c r="R94" s="752">
        <v>99.070080237465788</v>
      </c>
      <c r="S94" s="752">
        <v>98.915673893968147</v>
      </c>
      <c r="T94" s="752">
        <v>98.968641032690712</v>
      </c>
      <c r="U94" s="752">
        <v>99.534894618918827</v>
      </c>
      <c r="V94" s="752">
        <v>100.04923562207472</v>
      </c>
      <c r="W94" s="752">
        <v>99.070080237465788</v>
      </c>
    </row>
    <row r="95" spans="1:23" ht="15" customHeight="1">
      <c r="A95" s="750">
        <v>2015</v>
      </c>
      <c r="B95" s="752">
        <v>100</v>
      </c>
      <c r="C95" s="752">
        <v>100</v>
      </c>
      <c r="D95" s="752">
        <v>100</v>
      </c>
      <c r="E95" s="752">
        <v>100</v>
      </c>
      <c r="F95" s="752">
        <v>100</v>
      </c>
      <c r="G95" s="752">
        <v>100</v>
      </c>
      <c r="H95" s="752">
        <v>100</v>
      </c>
      <c r="I95" s="752">
        <v>100</v>
      </c>
      <c r="J95" s="752">
        <v>100</v>
      </c>
      <c r="K95" s="752">
        <v>100</v>
      </c>
      <c r="L95" s="752">
        <v>100</v>
      </c>
      <c r="M95" s="752">
        <v>100</v>
      </c>
      <c r="N95" s="752">
        <v>100</v>
      </c>
      <c r="O95" s="752">
        <v>100</v>
      </c>
      <c r="P95" s="752">
        <v>100</v>
      </c>
      <c r="Q95" s="752">
        <v>100</v>
      </c>
      <c r="R95" s="752">
        <v>100</v>
      </c>
      <c r="S95" s="752">
        <v>100</v>
      </c>
      <c r="T95" s="752">
        <v>100</v>
      </c>
      <c r="U95" s="752">
        <v>100</v>
      </c>
      <c r="V95" s="752">
        <v>100</v>
      </c>
      <c r="W95" s="752">
        <v>100</v>
      </c>
    </row>
    <row r="96" spans="1:23" ht="9.75" customHeight="1">
      <c r="A96" s="750">
        <v>2016</v>
      </c>
      <c r="B96" s="752">
        <v>101.25978336021367</v>
      </c>
      <c r="C96" s="752">
        <v>101.63168449280386</v>
      </c>
      <c r="D96" s="752">
        <v>102.76664937983492</v>
      </c>
      <c r="E96" s="752">
        <v>101.21875512343212</v>
      </c>
      <c r="F96" s="752">
        <v>100.87328415083695</v>
      </c>
      <c r="G96" s="752">
        <v>101.93112111827901</v>
      </c>
      <c r="H96" s="752">
        <v>101.30310326097529</v>
      </c>
      <c r="I96" s="752">
        <v>100.23600768107568</v>
      </c>
      <c r="J96" s="752">
        <v>101.3350582487293</v>
      </c>
      <c r="K96" s="752">
        <v>101.03250204371047</v>
      </c>
      <c r="L96" s="752">
        <v>100.83168197013931</v>
      </c>
      <c r="M96" s="752">
        <v>101.01154329164444</v>
      </c>
      <c r="N96" s="752">
        <v>100.81395922873585</v>
      </c>
      <c r="O96" s="752">
        <v>100.06960156593551</v>
      </c>
      <c r="P96" s="752">
        <v>101.4247413315086</v>
      </c>
      <c r="Q96" s="752">
        <v>100.03083854914713</v>
      </c>
      <c r="R96" s="752">
        <v>101.24994202495246</v>
      </c>
      <c r="S96" s="752">
        <v>101.36028572008465</v>
      </c>
      <c r="T96" s="752">
        <v>101.28673876074086</v>
      </c>
      <c r="U96" s="752">
        <v>101.08133214652432</v>
      </c>
      <c r="V96" s="752">
        <v>100.55020637420843</v>
      </c>
      <c r="W96" s="752">
        <v>101.24994202495246</v>
      </c>
    </row>
    <row r="97" spans="1:23" ht="9.75" customHeight="1">
      <c r="A97" s="750">
        <v>2017</v>
      </c>
      <c r="B97" s="752">
        <v>102.65707435312716</v>
      </c>
      <c r="C97" s="752">
        <v>103.20087199488721</v>
      </c>
      <c r="D97" s="752">
        <v>106.17345174813086</v>
      </c>
      <c r="E97" s="752">
        <v>102.62863153473617</v>
      </c>
      <c r="F97" s="752">
        <v>102.13408366124321</v>
      </c>
      <c r="G97" s="752">
        <v>103.64318870628009</v>
      </c>
      <c r="H97" s="752">
        <v>103.13315786244739</v>
      </c>
      <c r="I97" s="752">
        <v>101.53229069542424</v>
      </c>
      <c r="J97" s="752">
        <v>102.42964032382071</v>
      </c>
      <c r="K97" s="752">
        <v>102.20295725446744</v>
      </c>
      <c r="L97" s="752">
        <v>101.58233369133879</v>
      </c>
      <c r="M97" s="752">
        <v>101.75204191443935</v>
      </c>
      <c r="N97" s="752">
        <v>101.85969463189825</v>
      </c>
      <c r="O97" s="752">
        <v>100.19624051828238</v>
      </c>
      <c r="P97" s="752">
        <v>102.84904024256439</v>
      </c>
      <c r="Q97" s="752">
        <v>100.39350372992732</v>
      </c>
      <c r="R97" s="752">
        <v>102.61815314688558</v>
      </c>
      <c r="S97" s="752">
        <v>102.80759845494832</v>
      </c>
      <c r="T97" s="752">
        <v>102.63157835261232</v>
      </c>
      <c r="U97" s="752">
        <v>102.5566362145556</v>
      </c>
      <c r="V97" s="752">
        <v>101.41680099206714</v>
      </c>
      <c r="W97" s="752">
        <v>102.61815314688558</v>
      </c>
    </row>
    <row r="98" spans="1:23" ht="9.75" customHeight="1">
      <c r="A98" s="750">
        <v>2018</v>
      </c>
      <c r="B98" s="752">
        <v>104.07735169658149</v>
      </c>
      <c r="C98" s="752">
        <v>104.95022531701517</v>
      </c>
      <c r="D98" s="752">
        <v>109.15413371364363</v>
      </c>
      <c r="E98" s="752">
        <v>103.60993572798328</v>
      </c>
      <c r="F98" s="752">
        <v>104.18091062523607</v>
      </c>
      <c r="G98" s="752">
        <v>105.13364411312209</v>
      </c>
      <c r="H98" s="752">
        <v>104.68240916837873</v>
      </c>
      <c r="I98" s="752">
        <v>102.48078716139867</v>
      </c>
      <c r="J98" s="752">
        <v>103.8406729796819</v>
      </c>
      <c r="K98" s="752">
        <v>103.63033451799875</v>
      </c>
      <c r="L98" s="752">
        <v>102.4409921289223</v>
      </c>
      <c r="M98" s="752">
        <v>102.26698855610414</v>
      </c>
      <c r="N98" s="752">
        <v>102.77019402278766</v>
      </c>
      <c r="O98" s="752">
        <v>100.16881869789231</v>
      </c>
      <c r="P98" s="752">
        <v>104.44802149573506</v>
      </c>
      <c r="Q98" s="752">
        <v>100.66557466819738</v>
      </c>
      <c r="R98" s="752">
        <v>104.04433931635823</v>
      </c>
      <c r="S98" s="752">
        <v>104.35538046344463</v>
      </c>
      <c r="T98" s="752">
        <v>104.10442566398973</v>
      </c>
      <c r="U98" s="752">
        <v>103.76901185721631</v>
      </c>
      <c r="V98" s="752">
        <v>102.07189694705093</v>
      </c>
      <c r="W98" s="752">
        <v>104.04433931635823</v>
      </c>
    </row>
    <row r="99" spans="1:23" ht="9.75" customHeight="1">
      <c r="A99" s="750">
        <v>2019</v>
      </c>
      <c r="B99" s="752">
        <v>104.63296462679772</v>
      </c>
      <c r="C99" s="752">
        <v>106.07967049435587</v>
      </c>
      <c r="D99" s="752">
        <v>111.93077704308743</v>
      </c>
      <c r="E99" s="752">
        <v>104.13485149645666</v>
      </c>
      <c r="F99" s="752">
        <v>104.8490817726736</v>
      </c>
      <c r="G99" s="752">
        <v>106.797922705633</v>
      </c>
      <c r="H99" s="752">
        <v>105.69019462903469</v>
      </c>
      <c r="I99" s="752">
        <v>103.1649929157098</v>
      </c>
      <c r="J99" s="752">
        <v>104.84718232948444</v>
      </c>
      <c r="K99" s="752">
        <v>104.65332815810187</v>
      </c>
      <c r="L99" s="752">
        <v>103.17389484724261</v>
      </c>
      <c r="M99" s="752">
        <v>102.27635469769345</v>
      </c>
      <c r="N99" s="752">
        <v>103.33901304638566</v>
      </c>
      <c r="O99" s="752">
        <v>100.24579922640552</v>
      </c>
      <c r="P99" s="752">
        <v>105.73413775203218</v>
      </c>
      <c r="Q99" s="752">
        <v>100.43750390285376</v>
      </c>
      <c r="R99" s="752">
        <v>104.99744909790826</v>
      </c>
      <c r="S99" s="752">
        <v>105.40359207654683</v>
      </c>
      <c r="T99" s="752">
        <v>105.06224750038731</v>
      </c>
      <c r="U99" s="752">
        <v>104.70053007696136</v>
      </c>
      <c r="V99" s="752">
        <v>102.42192612749915</v>
      </c>
      <c r="W99" s="752">
        <v>104.99744909790826</v>
      </c>
    </row>
    <row r="100" spans="1:23" ht="15" customHeight="1">
      <c r="A100" s="750">
        <v>2020</v>
      </c>
      <c r="B100" s="752">
        <v>103.5975937231501</v>
      </c>
      <c r="C100" s="752">
        <v>105.39198411621697</v>
      </c>
      <c r="D100" s="752">
        <v>111.62512424910325</v>
      </c>
      <c r="E100" s="752">
        <v>103.46367037610827</v>
      </c>
      <c r="F100" s="752">
        <v>103.85650695902044</v>
      </c>
      <c r="G100" s="752">
        <v>106.63788321987229</v>
      </c>
      <c r="H100" s="752">
        <v>104.87373129012998</v>
      </c>
      <c r="I100" s="752">
        <v>102.30256347104508</v>
      </c>
      <c r="J100" s="752">
        <v>103.93172608397394</v>
      </c>
      <c r="K100" s="752">
        <v>103.83344789676714</v>
      </c>
      <c r="L100" s="752">
        <v>101.93887687133486</v>
      </c>
      <c r="M100" s="752">
        <v>100.46008781235604</v>
      </c>
      <c r="N100" s="752">
        <v>102.53432885388976</v>
      </c>
      <c r="O100" s="752">
        <v>99.119609991913052</v>
      </c>
      <c r="P100" s="752">
        <v>105.47185616026239</v>
      </c>
      <c r="Q100" s="752">
        <v>98.586422392053066</v>
      </c>
      <c r="R100" s="752">
        <v>104.15797040953574</v>
      </c>
      <c r="S100" s="752">
        <v>104.59377853493285</v>
      </c>
      <c r="T100" s="752">
        <v>104.22606845241829</v>
      </c>
      <c r="U100" s="752">
        <v>103.84593178747834</v>
      </c>
      <c r="V100" s="752">
        <v>101.39432830149362</v>
      </c>
      <c r="W100" s="752">
        <v>104.15797040953574</v>
      </c>
    </row>
    <row r="101" spans="1:23" ht="9.75" customHeight="1">
      <c r="A101" s="750">
        <v>2021</v>
      </c>
      <c r="B101" s="752">
        <v>103.58204509889138</v>
      </c>
      <c r="C101" s="752">
        <v>105.45471430466405</v>
      </c>
      <c r="D101" s="752">
        <v>112.88198496045638</v>
      </c>
      <c r="E101" s="752">
        <v>104.32763070393425</v>
      </c>
      <c r="F101" s="752">
        <v>103.95404321238519</v>
      </c>
      <c r="G101" s="752">
        <v>106.62426459421448</v>
      </c>
      <c r="H101" s="752">
        <v>104.95623951626298</v>
      </c>
      <c r="I101" s="752">
        <v>102.46427744976378</v>
      </c>
      <c r="J101" s="752">
        <v>104.0081298677419</v>
      </c>
      <c r="K101" s="752">
        <v>104.07996166281055</v>
      </c>
      <c r="L101" s="752">
        <v>102.03684935029574</v>
      </c>
      <c r="M101" s="752">
        <v>99.779226662537923</v>
      </c>
      <c r="N101" s="752">
        <v>102.47942662324354</v>
      </c>
      <c r="O101" s="752">
        <v>99.024481204087152</v>
      </c>
      <c r="P101" s="752">
        <v>106.15075034508796</v>
      </c>
      <c r="Q101" s="752">
        <v>97.936795384785356</v>
      </c>
      <c r="R101" s="752">
        <v>104.30870553313854</v>
      </c>
      <c r="S101" s="752">
        <v>104.76356390230251</v>
      </c>
      <c r="T101" s="752">
        <v>104.33900430894251</v>
      </c>
      <c r="U101" s="752">
        <v>104.16987058500054</v>
      </c>
      <c r="V101" s="752">
        <v>101.4242578393938</v>
      </c>
      <c r="W101" s="752">
        <v>104.30870553313854</v>
      </c>
    </row>
    <row r="102" spans="1:23" ht="9.75" customHeight="1">
      <c r="A102" s="750">
        <v>2022</v>
      </c>
      <c r="B102" s="752">
        <v>104.81903913442598</v>
      </c>
      <c r="C102" s="752">
        <v>106.92342102162277</v>
      </c>
      <c r="D102" s="752">
        <v>116.70507584597433</v>
      </c>
      <c r="E102" s="752">
        <v>105.36521205712822</v>
      </c>
      <c r="F102" s="752">
        <v>105.42306349896965</v>
      </c>
      <c r="G102" s="752">
        <v>108.94000871592043</v>
      </c>
      <c r="H102" s="752">
        <v>106.32401462224131</v>
      </c>
      <c r="I102" s="752">
        <v>103.09705951209742</v>
      </c>
      <c r="J102" s="752">
        <v>105.24698249254652</v>
      </c>
      <c r="K102" s="752">
        <v>105.45862597604793</v>
      </c>
      <c r="L102" s="752">
        <v>103.14706964970931</v>
      </c>
      <c r="M102" s="752">
        <v>100.22230250343584</v>
      </c>
      <c r="N102" s="752">
        <v>103.3045059223101</v>
      </c>
      <c r="O102" s="752">
        <v>99.185721507980745</v>
      </c>
      <c r="P102" s="752">
        <v>107.41290216019159</v>
      </c>
      <c r="Q102" s="752">
        <v>98.431557154591431</v>
      </c>
      <c r="R102" s="752">
        <v>105.67691665507165</v>
      </c>
      <c r="S102" s="752">
        <v>106.2421479435626</v>
      </c>
      <c r="T102" s="752">
        <v>105.69498041138078</v>
      </c>
      <c r="U102" s="752">
        <v>105.59414497193238</v>
      </c>
      <c r="V102" s="752">
        <v>102.09254798770675</v>
      </c>
      <c r="W102" s="752">
        <v>105.67691665507165</v>
      </c>
    </row>
    <row r="103" spans="1:23" ht="9.75" customHeight="1">
      <c r="A103" s="749"/>
      <c r="B103" s="1216" t="s">
        <v>23</v>
      </c>
      <c r="C103" s="1217"/>
      <c r="D103" s="1217"/>
      <c r="E103" s="1217"/>
      <c r="F103" s="1217"/>
      <c r="G103" s="1217"/>
      <c r="H103" s="1217"/>
      <c r="I103" s="1217"/>
      <c r="J103" s="1217"/>
      <c r="K103" s="1216" t="s">
        <v>23</v>
      </c>
      <c r="L103" s="1217"/>
      <c r="M103" s="1217"/>
      <c r="N103" s="1217"/>
      <c r="O103" s="1217"/>
      <c r="P103" s="1217"/>
      <c r="Q103" s="1217"/>
      <c r="R103" s="1217"/>
      <c r="S103" s="1216" t="s">
        <v>23</v>
      </c>
      <c r="T103" s="1217"/>
      <c r="U103" s="1217"/>
      <c r="V103" s="1217"/>
      <c r="W103" s="1217"/>
    </row>
    <row r="104" spans="1:23" ht="9.75" customHeight="1">
      <c r="A104" s="750">
        <v>1991</v>
      </c>
      <c r="B104" s="752">
        <v>13.311934346942451</v>
      </c>
      <c r="C104" s="752">
        <v>15.58833834992668</v>
      </c>
      <c r="D104" s="752">
        <v>4.3888657353811329</v>
      </c>
      <c r="E104" s="752">
        <v>3.0641918139487023</v>
      </c>
      <c r="F104" s="752">
        <v>1.0234853747009338</v>
      </c>
      <c r="G104" s="752">
        <v>2.631486197936765</v>
      </c>
      <c r="H104" s="752">
        <v>7.6099843070669655</v>
      </c>
      <c r="I104" s="752">
        <v>2.1512207043811582</v>
      </c>
      <c r="J104" s="752">
        <v>8.4913688868307986</v>
      </c>
      <c r="K104" s="752">
        <v>20.767682848395978</v>
      </c>
      <c r="L104" s="752">
        <v>4.3320830439144862</v>
      </c>
      <c r="M104" s="752">
        <v>1.2453114146793238</v>
      </c>
      <c r="N104" s="752">
        <v>5.8065472974711225</v>
      </c>
      <c r="O104" s="752">
        <v>3.2875742841707187</v>
      </c>
      <c r="P104" s="752">
        <v>3.1417560649327263</v>
      </c>
      <c r="Q104" s="752">
        <v>3.1581693293200588</v>
      </c>
      <c r="R104" s="753">
        <v>100</v>
      </c>
      <c r="S104" s="752">
        <v>82.53229657070824</v>
      </c>
      <c r="T104" s="752">
        <v>78.143430835327109</v>
      </c>
      <c r="U104" s="752">
        <v>21.856569164672891</v>
      </c>
      <c r="V104" s="752">
        <v>17.46770342929176</v>
      </c>
      <c r="W104" s="753">
        <v>100</v>
      </c>
    </row>
    <row r="105" spans="1:23" ht="15" customHeight="1">
      <c r="A105" s="750">
        <v>1992</v>
      </c>
      <c r="B105" s="752">
        <v>13.635523983315954</v>
      </c>
      <c r="C105" s="752">
        <v>16.002862356621481</v>
      </c>
      <c r="D105" s="752">
        <v>4.3758680917622526</v>
      </c>
      <c r="E105" s="752">
        <v>2.7717127215849842</v>
      </c>
      <c r="F105" s="752">
        <v>1.0497732012513035</v>
      </c>
      <c r="G105" s="752">
        <v>2.7075286757038581</v>
      </c>
      <c r="H105" s="752">
        <v>7.8162695516162666</v>
      </c>
      <c r="I105" s="752">
        <v>1.9622080291970803</v>
      </c>
      <c r="J105" s="752">
        <v>8.7299504692387906</v>
      </c>
      <c r="K105" s="752">
        <v>21.235182481751824</v>
      </c>
      <c r="L105" s="752">
        <v>4.4180865484880085</v>
      </c>
      <c r="M105" s="752">
        <v>1.2665198123044838</v>
      </c>
      <c r="N105" s="752">
        <v>5.1322732012513033</v>
      </c>
      <c r="O105" s="752">
        <v>2.9561496350364962</v>
      </c>
      <c r="P105" s="752">
        <v>3.2113190823774764</v>
      </c>
      <c r="Q105" s="752">
        <v>2.7287721584984359</v>
      </c>
      <c r="R105" s="753">
        <v>100</v>
      </c>
      <c r="S105" s="752">
        <v>84.448884254431704</v>
      </c>
      <c r="T105" s="752">
        <v>80.073016162669447</v>
      </c>
      <c r="U105" s="752">
        <v>19.926983837330553</v>
      </c>
      <c r="V105" s="752">
        <v>15.5511157455683</v>
      </c>
      <c r="W105" s="753">
        <v>100</v>
      </c>
    </row>
    <row r="106" spans="1:23" ht="9.75" customHeight="1">
      <c r="A106" s="750">
        <v>1993</v>
      </c>
      <c r="B106" s="752">
        <v>13.600264110081081</v>
      </c>
      <c r="C106" s="752">
        <v>16.078084145471834</v>
      </c>
      <c r="D106" s="752">
        <v>4.4126006919684126</v>
      </c>
      <c r="E106" s="752">
        <v>2.7243324617700657</v>
      </c>
      <c r="F106" s="752">
        <v>1.0505057708052716</v>
      </c>
      <c r="G106" s="752">
        <v>2.7284763489422392</v>
      </c>
      <c r="H106" s="752">
        <v>7.8461083379552594</v>
      </c>
      <c r="I106" s="752">
        <v>1.9503895623695957</v>
      </c>
      <c r="J106" s="752">
        <v>8.7976362147743181</v>
      </c>
      <c r="K106" s="752">
        <v>21.227950769880888</v>
      </c>
      <c r="L106" s="752">
        <v>4.4260887938092601</v>
      </c>
      <c r="M106" s="752">
        <v>1.2631751313947652</v>
      </c>
      <c r="N106" s="752">
        <v>5.0404141246071363</v>
      </c>
      <c r="O106" s="752">
        <v>2.9233684599741174</v>
      </c>
      <c r="P106" s="752">
        <v>3.2259725853735839</v>
      </c>
      <c r="Q106" s="752">
        <v>2.7046324908221746</v>
      </c>
      <c r="R106" s="753">
        <v>100</v>
      </c>
      <c r="S106" s="752">
        <v>84.656862900456915</v>
      </c>
      <c r="T106" s="752">
        <v>80.244262208488493</v>
      </c>
      <c r="U106" s="752">
        <v>19.755737791511503</v>
      </c>
      <c r="V106" s="752">
        <v>15.343137099543089</v>
      </c>
      <c r="W106" s="753">
        <v>100</v>
      </c>
    </row>
    <row r="107" spans="1:23" ht="9.75" customHeight="1">
      <c r="A107" s="750">
        <v>1994</v>
      </c>
      <c r="B107" s="752">
        <v>13.475334618126139</v>
      </c>
      <c r="C107" s="752">
        <v>16.069978088122706</v>
      </c>
      <c r="D107" s="752">
        <v>4.3819847408854509</v>
      </c>
      <c r="E107" s="752">
        <v>2.8075345178067002</v>
      </c>
      <c r="F107" s="752">
        <v>1.038937141952005</v>
      </c>
      <c r="G107" s="752">
        <v>2.722537553789699</v>
      </c>
      <c r="H107" s="752">
        <v>7.8035587000712798</v>
      </c>
      <c r="I107" s="752">
        <v>2.0111592175083821</v>
      </c>
      <c r="J107" s="752">
        <v>8.8218353177222202</v>
      </c>
      <c r="K107" s="752">
        <v>21.015406953721058</v>
      </c>
      <c r="L107" s="752">
        <v>4.4247709812825047</v>
      </c>
      <c r="M107" s="752">
        <v>1.259344227672325</v>
      </c>
      <c r="N107" s="752">
        <v>5.1847963251405789</v>
      </c>
      <c r="O107" s="752">
        <v>2.9839700097679454</v>
      </c>
      <c r="P107" s="752">
        <v>3.2216320388605824</v>
      </c>
      <c r="Q107" s="752">
        <v>2.7772195675704214</v>
      </c>
      <c r="R107" s="753">
        <v>100</v>
      </c>
      <c r="S107" s="752">
        <v>84.235320362205968</v>
      </c>
      <c r="T107" s="752">
        <v>79.853335621320525</v>
      </c>
      <c r="U107" s="752">
        <v>20.146664378679478</v>
      </c>
      <c r="V107" s="752">
        <v>15.764679637794028</v>
      </c>
      <c r="W107" s="753">
        <v>100</v>
      </c>
    </row>
    <row r="108" spans="1:23" ht="9.75" customHeight="1">
      <c r="A108" s="750">
        <v>1995</v>
      </c>
      <c r="B108" s="752">
        <v>13.449192997213606</v>
      </c>
      <c r="C108" s="752">
        <v>16.012833184375165</v>
      </c>
      <c r="D108" s="752">
        <v>4.3670837495399821</v>
      </c>
      <c r="E108" s="752">
        <v>2.8622207034330476</v>
      </c>
      <c r="F108" s="752">
        <v>1.0117817149466379</v>
      </c>
      <c r="G108" s="752">
        <v>2.6818963251143475</v>
      </c>
      <c r="H108" s="752">
        <v>7.759484254245308</v>
      </c>
      <c r="I108" s="752">
        <v>2.0617501708637822</v>
      </c>
      <c r="J108" s="752">
        <v>8.8785999684559176</v>
      </c>
      <c r="K108" s="752">
        <v>20.856429735555437</v>
      </c>
      <c r="L108" s="752">
        <v>4.4344724252142367</v>
      </c>
      <c r="M108" s="752">
        <v>1.2625440302823194</v>
      </c>
      <c r="N108" s="752">
        <v>5.311064087061669</v>
      </c>
      <c r="O108" s="752">
        <v>3.020561484674833</v>
      </c>
      <c r="P108" s="752">
        <v>3.2281031491509382</v>
      </c>
      <c r="Q108" s="752">
        <v>2.8019820198727721</v>
      </c>
      <c r="R108" s="753">
        <v>100</v>
      </c>
      <c r="S108" s="752">
        <v>83.942421534093896</v>
      </c>
      <c r="T108" s="752">
        <v>79.575337784553909</v>
      </c>
      <c r="U108" s="752">
        <v>20.424662215446087</v>
      </c>
      <c r="V108" s="752">
        <v>16.057578465906104</v>
      </c>
      <c r="W108" s="753">
        <v>100</v>
      </c>
    </row>
    <row r="109" spans="1:23" ht="9.75" customHeight="1">
      <c r="A109" s="750">
        <v>1996</v>
      </c>
      <c r="B109" s="752">
        <v>13.538387156107943</v>
      </c>
      <c r="C109" s="752">
        <v>15.978858028746354</v>
      </c>
      <c r="D109" s="752">
        <v>4.2973408308589747</v>
      </c>
      <c r="E109" s="752">
        <v>2.8573297947815117</v>
      </c>
      <c r="F109" s="752">
        <v>0.99744856399611104</v>
      </c>
      <c r="G109" s="752">
        <v>2.6636361247602283</v>
      </c>
      <c r="H109" s="752">
        <v>7.7925480200751505</v>
      </c>
      <c r="I109" s="752">
        <v>2.0407073600126124</v>
      </c>
      <c r="J109" s="752">
        <v>8.87808287568647</v>
      </c>
      <c r="K109" s="752">
        <v>20.946535459967944</v>
      </c>
      <c r="L109" s="752">
        <v>4.4551593662138371</v>
      </c>
      <c r="M109" s="752">
        <v>1.267264892135481</v>
      </c>
      <c r="N109" s="752">
        <v>5.3098326194918153</v>
      </c>
      <c r="O109" s="752">
        <v>2.9682423732821821</v>
      </c>
      <c r="P109" s="752">
        <v>3.2412486533357856</v>
      </c>
      <c r="Q109" s="752">
        <v>2.7673778805475995</v>
      </c>
      <c r="R109" s="753">
        <v>100</v>
      </c>
      <c r="S109" s="752">
        <v>84.056509971884282</v>
      </c>
      <c r="T109" s="752">
        <v>79.759169141025311</v>
      </c>
      <c r="U109" s="752">
        <v>20.240830858974697</v>
      </c>
      <c r="V109" s="752">
        <v>15.943490028115722</v>
      </c>
      <c r="W109" s="753">
        <v>100</v>
      </c>
    </row>
    <row r="110" spans="1:23" ht="15" customHeight="1">
      <c r="A110" s="750">
        <v>1997</v>
      </c>
      <c r="B110" s="752">
        <v>13.618275499474237</v>
      </c>
      <c r="C110" s="752">
        <v>16.005786014721345</v>
      </c>
      <c r="D110" s="752">
        <v>4.2090404837013669</v>
      </c>
      <c r="E110" s="752">
        <v>2.8585594111461621</v>
      </c>
      <c r="F110" s="752">
        <v>1.0021398527865404</v>
      </c>
      <c r="G110" s="752">
        <v>2.6484411146161935</v>
      </c>
      <c r="H110" s="752">
        <v>7.7856861198738168</v>
      </c>
      <c r="I110" s="752">
        <v>2.0076524710830705</v>
      </c>
      <c r="J110" s="752">
        <v>8.8991114616193485</v>
      </c>
      <c r="K110" s="752">
        <v>21.100888538380651</v>
      </c>
      <c r="L110" s="752">
        <v>4.4649185068349109</v>
      </c>
      <c r="M110" s="752">
        <v>1.2678575184016825</v>
      </c>
      <c r="N110" s="752">
        <v>5.2416403785488956</v>
      </c>
      <c r="O110" s="752">
        <v>2.9112513144058885</v>
      </c>
      <c r="P110" s="752">
        <v>3.2377865404837012</v>
      </c>
      <c r="Q110" s="752">
        <v>2.7409647739221872</v>
      </c>
      <c r="R110" s="753">
        <v>100</v>
      </c>
      <c r="S110" s="752">
        <v>84.239931650893794</v>
      </c>
      <c r="T110" s="752">
        <v>80.030891167192422</v>
      </c>
      <c r="U110" s="752">
        <v>19.969108832807571</v>
      </c>
      <c r="V110" s="752">
        <v>15.760068349106204</v>
      </c>
      <c r="W110" s="753">
        <v>100</v>
      </c>
    </row>
    <row r="111" spans="1:23" ht="9.75" customHeight="1">
      <c r="A111" s="750">
        <v>1998</v>
      </c>
      <c r="B111" s="752">
        <v>13.643587478893362</v>
      </c>
      <c r="C111" s="752">
        <v>16.136495648785555</v>
      </c>
      <c r="D111" s="752">
        <v>4.1275776074814914</v>
      </c>
      <c r="E111" s="752">
        <v>2.8133108195869592</v>
      </c>
      <c r="F111" s="752">
        <v>0.98518508897259383</v>
      </c>
      <c r="G111" s="752">
        <v>2.6447694505779973</v>
      </c>
      <c r="H111" s="752">
        <v>7.7691102740615667</v>
      </c>
      <c r="I111" s="752">
        <v>1.9756565787764644</v>
      </c>
      <c r="J111" s="752">
        <v>8.8613326406026758</v>
      </c>
      <c r="K111" s="752">
        <v>21.260966359267439</v>
      </c>
      <c r="L111" s="752">
        <v>4.4802571762566563</v>
      </c>
      <c r="M111" s="752">
        <v>1.2752019742823744</v>
      </c>
      <c r="N111" s="752">
        <v>5.1781633978438757</v>
      </c>
      <c r="O111" s="752">
        <v>2.8693830367580206</v>
      </c>
      <c r="P111" s="752">
        <v>3.2099389531107936</v>
      </c>
      <c r="Q111" s="752">
        <v>2.7690635147421743</v>
      </c>
      <c r="R111" s="753">
        <v>100</v>
      </c>
      <c r="S111" s="752">
        <v>84.394422652292505</v>
      </c>
      <c r="T111" s="752">
        <v>80.266845044811021</v>
      </c>
      <c r="U111" s="752">
        <v>19.733154955188986</v>
      </c>
      <c r="V111" s="752">
        <v>15.605577347707495</v>
      </c>
      <c r="W111" s="753">
        <v>100</v>
      </c>
    </row>
    <row r="112" spans="1:23" ht="9.75" customHeight="1">
      <c r="A112" s="750">
        <v>1999</v>
      </c>
      <c r="B112" s="752">
        <v>13.655902351738241</v>
      </c>
      <c r="C112" s="752">
        <v>16.16461145194274</v>
      </c>
      <c r="D112" s="752">
        <v>4.0575383435582824</v>
      </c>
      <c r="E112" s="752">
        <v>2.7820373210633949</v>
      </c>
      <c r="F112" s="752">
        <v>0.97826687116564415</v>
      </c>
      <c r="G112" s="752">
        <v>2.6363062372188137</v>
      </c>
      <c r="H112" s="752">
        <v>7.7711784253578733</v>
      </c>
      <c r="I112" s="752">
        <v>1.9608461145194274</v>
      </c>
      <c r="J112" s="752">
        <v>8.9041947852760739</v>
      </c>
      <c r="K112" s="752">
        <v>21.383921267893662</v>
      </c>
      <c r="L112" s="752">
        <v>4.4980291411042943</v>
      </c>
      <c r="M112" s="752">
        <v>1.2878629856850716</v>
      </c>
      <c r="N112" s="752">
        <v>5.1284432515337421</v>
      </c>
      <c r="O112" s="752">
        <v>2.7964647239263805</v>
      </c>
      <c r="P112" s="752">
        <v>3.2149693251533744</v>
      </c>
      <c r="Q112" s="752">
        <v>2.7794274028629857</v>
      </c>
      <c r="R112" s="753">
        <v>100</v>
      </c>
      <c r="S112" s="752">
        <v>84.552781186094066</v>
      </c>
      <c r="T112" s="752">
        <v>80.495242842535788</v>
      </c>
      <c r="U112" s="752">
        <v>19.504757157464212</v>
      </c>
      <c r="V112" s="752">
        <v>15.447218813905931</v>
      </c>
      <c r="W112" s="753">
        <v>100</v>
      </c>
    </row>
    <row r="113" spans="1:23" ht="9.75" customHeight="1">
      <c r="A113" s="750">
        <v>2000</v>
      </c>
      <c r="B113" s="752">
        <v>13.783157789397313</v>
      </c>
      <c r="C113" s="752">
        <v>16.163898826649319</v>
      </c>
      <c r="D113" s="752">
        <v>4.0483550574166269</v>
      </c>
      <c r="E113" s="752">
        <v>2.7274473993645394</v>
      </c>
      <c r="F113" s="752">
        <v>0.98544945085186764</v>
      </c>
      <c r="G113" s="752">
        <v>2.630056791173601</v>
      </c>
      <c r="H113" s="752">
        <v>7.8071651947662053</v>
      </c>
      <c r="I113" s="752">
        <v>1.9181856846213505</v>
      </c>
      <c r="J113" s="752">
        <v>8.9591829076080156</v>
      </c>
      <c r="K113" s="752">
        <v>21.554814740686997</v>
      </c>
      <c r="L113" s="752">
        <v>4.5232393485276825</v>
      </c>
      <c r="M113" s="752">
        <v>1.2948837907482924</v>
      </c>
      <c r="N113" s="752">
        <v>5.0087963773735957</v>
      </c>
      <c r="O113" s="752">
        <v>2.6820745040154113</v>
      </c>
      <c r="P113" s="752">
        <v>3.2109479372545096</v>
      </c>
      <c r="Q113" s="752">
        <v>2.7023441995446698</v>
      </c>
      <c r="R113" s="753">
        <v>100</v>
      </c>
      <c r="S113" s="752">
        <v>84.961151835080429</v>
      </c>
      <c r="T113" s="752">
        <v>80.9127967776638</v>
      </c>
      <c r="U113" s="752">
        <v>19.087203222336193</v>
      </c>
      <c r="V113" s="752">
        <v>15.038848164919568</v>
      </c>
      <c r="W113" s="753">
        <v>100</v>
      </c>
    </row>
    <row r="114" spans="1:23" ht="9.75" customHeight="1">
      <c r="A114" s="750">
        <v>2001</v>
      </c>
      <c r="B114" s="752">
        <v>13.94081386888783</v>
      </c>
      <c r="C114" s="752">
        <v>16.300960887127122</v>
      </c>
      <c r="D114" s="752">
        <v>4.0108557665771842</v>
      </c>
      <c r="E114" s="752">
        <v>2.669836172508091</v>
      </c>
      <c r="F114" s="752">
        <v>0.99137208660528364</v>
      </c>
      <c r="G114" s="752">
        <v>2.655292405730199</v>
      </c>
      <c r="H114" s="752">
        <v>7.8539627185830048</v>
      </c>
      <c r="I114" s="752">
        <v>1.8785694573371132</v>
      </c>
      <c r="J114" s="752">
        <v>8.94417321056725</v>
      </c>
      <c r="K114" s="752">
        <v>21.51785042274016</v>
      </c>
      <c r="L114" s="752">
        <v>4.5402794851852777</v>
      </c>
      <c r="M114" s="752">
        <v>1.2919967886800974</v>
      </c>
      <c r="N114" s="752">
        <v>4.9081186181289045</v>
      </c>
      <c r="O114" s="752">
        <v>2.6178730023332246</v>
      </c>
      <c r="P114" s="752">
        <v>3.224325748262626</v>
      </c>
      <c r="Q114" s="752">
        <v>2.6537193607466318</v>
      </c>
      <c r="R114" s="753">
        <v>100</v>
      </c>
      <c r="S114" s="752">
        <v>85.271883388946037</v>
      </c>
      <c r="T114" s="752">
        <v>81.261027622368857</v>
      </c>
      <c r="U114" s="752">
        <v>18.73897237763115</v>
      </c>
      <c r="V114" s="752">
        <v>14.728116611053965</v>
      </c>
      <c r="W114" s="753">
        <v>100</v>
      </c>
    </row>
    <row r="115" spans="1:23" ht="15" customHeight="1">
      <c r="A115" s="750">
        <v>2002</v>
      </c>
      <c r="B115" s="752">
        <v>14.014347299954622</v>
      </c>
      <c r="C115" s="752">
        <v>16.333517370039832</v>
      </c>
      <c r="D115" s="752">
        <v>3.9621388594766298</v>
      </c>
      <c r="E115" s="752">
        <v>2.6299853779055109</v>
      </c>
      <c r="F115" s="752">
        <v>0.9941057832904755</v>
      </c>
      <c r="G115" s="752">
        <v>2.6488251903393336</v>
      </c>
      <c r="H115" s="752">
        <v>7.8644078051731965</v>
      </c>
      <c r="I115" s="752">
        <v>1.8633842585589673</v>
      </c>
      <c r="J115" s="752">
        <v>8.9927091211617007</v>
      </c>
      <c r="K115" s="752">
        <v>21.529415620430594</v>
      </c>
      <c r="L115" s="752">
        <v>4.5841652800887411</v>
      </c>
      <c r="M115" s="752">
        <v>1.2939343518378461</v>
      </c>
      <c r="N115" s="752">
        <v>4.8771340694801593</v>
      </c>
      <c r="O115" s="752">
        <v>2.5852165582614832</v>
      </c>
      <c r="P115" s="752">
        <v>3.2152826097917613</v>
      </c>
      <c r="Q115" s="752">
        <v>2.6114304442091463</v>
      </c>
      <c r="R115" s="753">
        <v>100</v>
      </c>
      <c r="S115" s="752">
        <v>85.432849291584731</v>
      </c>
      <c r="T115" s="752">
        <v>81.470710432108106</v>
      </c>
      <c r="U115" s="752">
        <v>18.529289567891897</v>
      </c>
      <c r="V115" s="752">
        <v>14.567150708415268</v>
      </c>
      <c r="W115" s="753">
        <v>100</v>
      </c>
    </row>
    <row r="116" spans="1:23" ht="9.75" customHeight="1">
      <c r="A116" s="750">
        <v>2003</v>
      </c>
      <c r="B116" s="752">
        <v>14.035252440298697</v>
      </c>
      <c r="C116" s="752">
        <v>16.310994724367305</v>
      </c>
      <c r="D116" s="752">
        <v>3.9473252287381806</v>
      </c>
      <c r="E116" s="752">
        <v>2.6181206514259499</v>
      </c>
      <c r="F116" s="752">
        <v>0.99698244004383618</v>
      </c>
      <c r="G116" s="752">
        <v>2.647817111399954</v>
      </c>
      <c r="H116" s="752">
        <v>7.8427453678925501</v>
      </c>
      <c r="I116" s="752">
        <v>1.8492902107704463</v>
      </c>
      <c r="J116" s="752">
        <v>9.0434946606519357</v>
      </c>
      <c r="K116" s="752">
        <v>21.542898284782222</v>
      </c>
      <c r="L116" s="752">
        <v>4.5942401304890792</v>
      </c>
      <c r="M116" s="752">
        <v>1.3015470092004995</v>
      </c>
      <c r="N116" s="752">
        <v>4.906093738053368</v>
      </c>
      <c r="O116" s="752">
        <v>2.5819175777964678</v>
      </c>
      <c r="P116" s="752">
        <v>3.2014093839997959</v>
      </c>
      <c r="Q116" s="752">
        <v>2.5798710400897114</v>
      </c>
      <c r="R116" s="753">
        <v>100</v>
      </c>
      <c r="S116" s="752">
        <v>85.464706781864052</v>
      </c>
      <c r="T116" s="752">
        <v>81.517381553125873</v>
      </c>
      <c r="U116" s="752">
        <v>18.482618446874124</v>
      </c>
      <c r="V116" s="752">
        <v>14.535293218135942</v>
      </c>
      <c r="W116" s="753">
        <v>100</v>
      </c>
    </row>
    <row r="117" spans="1:23" ht="9.75" customHeight="1">
      <c r="A117" s="750">
        <v>2004</v>
      </c>
      <c r="B117" s="752">
        <v>14.026002235658757</v>
      </c>
      <c r="C117" s="752">
        <v>16.262077638331384</v>
      </c>
      <c r="D117" s="752">
        <v>3.9561378994969769</v>
      </c>
      <c r="E117" s="752">
        <v>2.6163990650881561</v>
      </c>
      <c r="F117" s="752">
        <v>0.99793201564961131</v>
      </c>
      <c r="G117" s="752">
        <v>2.6470301305827957</v>
      </c>
      <c r="H117" s="752">
        <v>7.8322036481886084</v>
      </c>
      <c r="I117" s="752">
        <v>1.838440628016869</v>
      </c>
      <c r="J117" s="752">
        <v>9.0648112392662981</v>
      </c>
      <c r="K117" s="752">
        <v>21.591164066866522</v>
      </c>
      <c r="L117" s="752">
        <v>4.6232051216909706</v>
      </c>
      <c r="M117" s="752">
        <v>1.306900055891469</v>
      </c>
      <c r="N117" s="752">
        <v>4.8919389258675876</v>
      </c>
      <c r="O117" s="752">
        <v>2.5678065138966515</v>
      </c>
      <c r="P117" s="752">
        <v>3.1916950358213505</v>
      </c>
      <c r="Q117" s="752">
        <v>2.5862557796859917</v>
      </c>
      <c r="R117" s="753">
        <v>100</v>
      </c>
      <c r="S117" s="752">
        <v>85.499159087444738</v>
      </c>
      <c r="T117" s="752">
        <v>81.543021187947772</v>
      </c>
      <c r="U117" s="752">
        <v>18.456978812052235</v>
      </c>
      <c r="V117" s="752">
        <v>14.500840912555256</v>
      </c>
      <c r="W117" s="753">
        <v>100</v>
      </c>
    </row>
    <row r="118" spans="1:23" ht="9.75" customHeight="1">
      <c r="A118" s="750">
        <v>2005</v>
      </c>
      <c r="B118" s="752">
        <v>14.061715550354862</v>
      </c>
      <c r="C118" s="752">
        <v>16.336348604716239</v>
      </c>
      <c r="D118" s="752">
        <v>3.9610007377070033</v>
      </c>
      <c r="E118" s="752">
        <v>2.5989646663783672</v>
      </c>
      <c r="F118" s="752">
        <v>0.9971051359670321</v>
      </c>
      <c r="G118" s="752">
        <v>2.6729388720714304</v>
      </c>
      <c r="H118" s="752">
        <v>7.8182849584085883</v>
      </c>
      <c r="I118" s="752">
        <v>1.8357813334690036</v>
      </c>
      <c r="J118" s="752">
        <v>9.041123349698557</v>
      </c>
      <c r="K118" s="752">
        <v>21.581707410139657</v>
      </c>
      <c r="L118" s="752">
        <v>4.6380936633512251</v>
      </c>
      <c r="M118" s="752">
        <v>1.3129734679860599</v>
      </c>
      <c r="N118" s="752">
        <v>4.8525094757192644</v>
      </c>
      <c r="O118" s="752">
        <v>2.5361578184223244</v>
      </c>
      <c r="P118" s="752">
        <v>3.1876039785301824</v>
      </c>
      <c r="Q118" s="752">
        <v>2.5676909770802068</v>
      </c>
      <c r="R118" s="753">
        <v>100</v>
      </c>
      <c r="S118" s="752">
        <v>85.608895728930833</v>
      </c>
      <c r="T118" s="752">
        <v>81.647894991223836</v>
      </c>
      <c r="U118" s="752">
        <v>18.352105008776171</v>
      </c>
      <c r="V118" s="752">
        <v>14.391104271069166</v>
      </c>
      <c r="W118" s="753">
        <v>100</v>
      </c>
    </row>
    <row r="119" spans="1:23">
      <c r="A119" s="750">
        <v>2006</v>
      </c>
      <c r="B119" s="752">
        <v>14.050776613208738</v>
      </c>
      <c r="C119" s="752">
        <v>16.362957444121733</v>
      </c>
      <c r="D119" s="752">
        <v>3.9949589594645789</v>
      </c>
      <c r="E119" s="752">
        <v>2.5944184871827249</v>
      </c>
      <c r="F119" s="752">
        <v>1.0026164919813108</v>
      </c>
      <c r="G119" s="752">
        <v>2.6821896704129311</v>
      </c>
      <c r="H119" s="752">
        <v>7.7940169213284509</v>
      </c>
      <c r="I119" s="752">
        <v>1.8393660815759565</v>
      </c>
      <c r="J119" s="752">
        <v>9.0369440585932566</v>
      </c>
      <c r="K119" s="752">
        <v>21.529534032074757</v>
      </c>
      <c r="L119" s="752">
        <v>4.6398282611440838</v>
      </c>
      <c r="M119" s="752">
        <v>1.301444626846824</v>
      </c>
      <c r="N119" s="752">
        <v>4.8696502083596416</v>
      </c>
      <c r="O119" s="752">
        <v>2.5445864376815255</v>
      </c>
      <c r="P119" s="752">
        <v>3.1879631266574062</v>
      </c>
      <c r="Q119" s="752">
        <v>2.5687485793660816</v>
      </c>
      <c r="R119" s="753">
        <v>100</v>
      </c>
      <c r="S119" s="752">
        <v>85.58323020583407</v>
      </c>
      <c r="T119" s="752">
        <v>81.588271246369487</v>
      </c>
      <c r="U119" s="752">
        <v>18.411728753630509</v>
      </c>
      <c r="V119" s="752">
        <v>14.41676979416593</v>
      </c>
      <c r="W119" s="753">
        <v>100</v>
      </c>
    </row>
    <row r="120" spans="1:23">
      <c r="A120" s="750">
        <v>2007</v>
      </c>
      <c r="B120" s="752">
        <v>14.05347884386174</v>
      </c>
      <c r="C120" s="752">
        <v>16.384947357965832</v>
      </c>
      <c r="D120" s="752">
        <v>4.0087902264600714</v>
      </c>
      <c r="E120" s="752">
        <v>2.6018375049662295</v>
      </c>
      <c r="F120" s="752">
        <v>1.0020311879221295</v>
      </c>
      <c r="G120" s="752">
        <v>2.6986268375049662</v>
      </c>
      <c r="H120" s="752">
        <v>7.7628203218116809</v>
      </c>
      <c r="I120" s="752">
        <v>1.841649284862932</v>
      </c>
      <c r="J120" s="752">
        <v>9.040633690901867</v>
      </c>
      <c r="K120" s="752">
        <v>21.515318335319826</v>
      </c>
      <c r="L120" s="752">
        <v>4.654720401271355</v>
      </c>
      <c r="M120" s="752">
        <v>1.2836437226857369</v>
      </c>
      <c r="N120" s="752">
        <v>4.859321613031387</v>
      </c>
      <c r="O120" s="752">
        <v>2.5380462852602306</v>
      </c>
      <c r="P120" s="752">
        <v>3.1842347040127135</v>
      </c>
      <c r="Q120" s="752">
        <v>2.5698996821613029</v>
      </c>
      <c r="R120" s="753">
        <v>100</v>
      </c>
      <c r="S120" s="752">
        <v>85.589245629717922</v>
      </c>
      <c r="T120" s="752">
        <v>81.580455403257844</v>
      </c>
      <c r="U120" s="752">
        <v>18.419544596742153</v>
      </c>
      <c r="V120" s="752">
        <v>14.410754370282081</v>
      </c>
      <c r="W120" s="753">
        <v>100</v>
      </c>
    </row>
    <row r="121" spans="1:23">
      <c r="A121" s="750">
        <v>2008</v>
      </c>
      <c r="B121" s="752">
        <v>14.086262794456143</v>
      </c>
      <c r="C121" s="752">
        <v>16.417816739311426</v>
      </c>
      <c r="D121" s="752">
        <v>4.0300969685097217</v>
      </c>
      <c r="E121" s="752">
        <v>2.6039570987805476</v>
      </c>
      <c r="F121" s="752">
        <v>0.99540623928693861</v>
      </c>
      <c r="G121" s="752">
        <v>2.7298814829325626</v>
      </c>
      <c r="H121" s="752">
        <v>7.7426490033792055</v>
      </c>
      <c r="I121" s="752">
        <v>1.830564670160145</v>
      </c>
      <c r="J121" s="752">
        <v>9.0370047504774966</v>
      </c>
      <c r="K121" s="752">
        <v>21.51520397668838</v>
      </c>
      <c r="L121" s="752">
        <v>4.6630638131152358</v>
      </c>
      <c r="M121" s="752">
        <v>1.2728684068759488</v>
      </c>
      <c r="N121" s="752">
        <v>4.8192027033645131</v>
      </c>
      <c r="O121" s="752">
        <v>2.5206719232087762</v>
      </c>
      <c r="P121" s="752">
        <v>3.1841422204809247</v>
      </c>
      <c r="Q121" s="752">
        <v>2.5512072089720359</v>
      </c>
      <c r="R121" s="753">
        <v>100</v>
      </c>
      <c r="S121" s="752">
        <v>85.67439639551398</v>
      </c>
      <c r="T121" s="752">
        <v>81.644299427004256</v>
      </c>
      <c r="U121" s="752">
        <v>18.35570057299574</v>
      </c>
      <c r="V121" s="752">
        <v>14.325603604486018</v>
      </c>
      <c r="W121" s="753">
        <v>100</v>
      </c>
    </row>
    <row r="122" spans="1:23" ht="9.75" customHeight="1">
      <c r="A122" s="750">
        <v>2009</v>
      </c>
      <c r="B122" s="752">
        <v>13.9807275749945</v>
      </c>
      <c r="C122" s="752">
        <v>16.453516856954259</v>
      </c>
      <c r="D122" s="752">
        <v>4.0910422218419189</v>
      </c>
      <c r="E122" s="752">
        <v>2.6339094931912084</v>
      </c>
      <c r="F122" s="752">
        <v>0.98739212282717648</v>
      </c>
      <c r="G122" s="752">
        <v>2.7650734664939001</v>
      </c>
      <c r="H122" s="752">
        <v>7.7600127130039365</v>
      </c>
      <c r="I122" s="752">
        <v>1.8405275896633499</v>
      </c>
      <c r="J122" s="752">
        <v>9.0998630907268421</v>
      </c>
      <c r="K122" s="752">
        <v>21.446446470919003</v>
      </c>
      <c r="L122" s="752">
        <v>4.6529643302447257</v>
      </c>
      <c r="M122" s="752">
        <v>1.2643693616605138</v>
      </c>
      <c r="N122" s="752">
        <v>4.7905997115126029</v>
      </c>
      <c r="O122" s="752">
        <v>2.5072806395618903</v>
      </c>
      <c r="P122" s="752">
        <v>3.1921888370046205</v>
      </c>
      <c r="Q122" s="752">
        <v>2.5340855193995551</v>
      </c>
      <c r="R122" s="753">
        <v>100</v>
      </c>
      <c r="S122" s="752">
        <v>85.6935970466714</v>
      </c>
      <c r="T122" s="752">
        <v>81.602554824829468</v>
      </c>
      <c r="U122" s="752">
        <v>18.397445175170525</v>
      </c>
      <c r="V122" s="752">
        <v>14.306402953328607</v>
      </c>
      <c r="W122" s="753">
        <v>100</v>
      </c>
    </row>
    <row r="123" spans="1:23">
      <c r="A123" s="750">
        <v>2010</v>
      </c>
      <c r="B123" s="752">
        <v>13.935168583122199</v>
      </c>
      <c r="C123" s="752">
        <v>16.519145877996493</v>
      </c>
      <c r="D123" s="752">
        <v>4.1215333268368735</v>
      </c>
      <c r="E123" s="752">
        <v>2.6360553498343404</v>
      </c>
      <c r="F123" s="752">
        <v>0.98291512375755208</v>
      </c>
      <c r="G123" s="752">
        <v>2.7781767686610799</v>
      </c>
      <c r="H123" s="752">
        <v>7.7440216332099006</v>
      </c>
      <c r="I123" s="752">
        <v>1.8229365620736699</v>
      </c>
      <c r="J123" s="752">
        <v>9.1132381602026893</v>
      </c>
      <c r="K123" s="752">
        <v>21.408285421945038</v>
      </c>
      <c r="L123" s="752">
        <v>4.6410251412979928</v>
      </c>
      <c r="M123" s="752">
        <v>1.2653259598518807</v>
      </c>
      <c r="N123" s="752">
        <v>4.8008088091989869</v>
      </c>
      <c r="O123" s="752">
        <v>2.5013082245176377</v>
      </c>
      <c r="P123" s="752">
        <v>3.1849639446501659</v>
      </c>
      <c r="Q123" s="752">
        <v>2.5450911128435001</v>
      </c>
      <c r="R123" s="753">
        <v>100</v>
      </c>
      <c r="S123" s="752">
        <v>85.693799941531864</v>
      </c>
      <c r="T123" s="752">
        <v>81.572266614694996</v>
      </c>
      <c r="U123" s="752">
        <v>18.427733385305007</v>
      </c>
      <c r="V123" s="752">
        <v>14.306200058468136</v>
      </c>
      <c r="W123" s="753">
        <v>100</v>
      </c>
    </row>
    <row r="124" spans="1:23">
      <c r="A124" s="750">
        <v>2011</v>
      </c>
      <c r="B124" s="752">
        <v>13.967439341421144</v>
      </c>
      <c r="C124" s="752">
        <v>16.612880319661084</v>
      </c>
      <c r="D124" s="752">
        <v>4.109161371076449</v>
      </c>
      <c r="E124" s="752">
        <v>2.6033771423069516</v>
      </c>
      <c r="F124" s="752">
        <v>0.98471740804929708</v>
      </c>
      <c r="G124" s="752">
        <v>2.7845128056999808</v>
      </c>
      <c r="H124" s="752">
        <v>7.7497279992297328</v>
      </c>
      <c r="I124" s="752">
        <v>1.7749350086655113</v>
      </c>
      <c r="J124" s="752">
        <v>9.1541883304448302</v>
      </c>
      <c r="K124" s="752">
        <v>21.443753610629695</v>
      </c>
      <c r="L124" s="752">
        <v>4.6335595994608125</v>
      </c>
      <c r="M124" s="752">
        <v>1.2640646062006546</v>
      </c>
      <c r="N124" s="752">
        <v>4.7533121509724632</v>
      </c>
      <c r="O124" s="752">
        <v>2.4600640284999038</v>
      </c>
      <c r="P124" s="752">
        <v>3.1786202580396687</v>
      </c>
      <c r="Q124" s="752">
        <v>2.5256860196418254</v>
      </c>
      <c r="R124" s="753">
        <v>100</v>
      </c>
      <c r="S124" s="752">
        <v>85.882625649913351</v>
      </c>
      <c r="T124" s="752">
        <v>81.773464278836897</v>
      </c>
      <c r="U124" s="752">
        <v>18.226535721163103</v>
      </c>
      <c r="V124" s="752">
        <v>14.117374350086655</v>
      </c>
      <c r="W124" s="753">
        <v>100</v>
      </c>
    </row>
    <row r="125" spans="1:23">
      <c r="A125" s="750">
        <v>2012</v>
      </c>
      <c r="B125" s="752">
        <v>14.013167852638093</v>
      </c>
      <c r="C125" s="752">
        <v>16.695759061376997</v>
      </c>
      <c r="D125" s="752">
        <v>4.1526166734096481</v>
      </c>
      <c r="E125" s="752">
        <v>2.579435493467241</v>
      </c>
      <c r="F125" s="752">
        <v>0.98829815083652628</v>
      </c>
      <c r="G125" s="752">
        <v>2.803764963468907</v>
      </c>
      <c r="H125" s="752">
        <v>7.7503319926699827</v>
      </c>
      <c r="I125" s="752">
        <v>1.7381803469858874</v>
      </c>
      <c r="J125" s="752">
        <v>9.182724481782051</v>
      </c>
      <c r="K125" s="752">
        <v>21.409148242461743</v>
      </c>
      <c r="L125" s="752">
        <v>4.6178419286513241</v>
      </c>
      <c r="M125" s="752">
        <v>1.250903162854899</v>
      </c>
      <c r="N125" s="752">
        <v>4.738646802636902</v>
      </c>
      <c r="O125" s="752">
        <v>2.4200099954782361</v>
      </c>
      <c r="P125" s="752">
        <v>3.1609509983578858</v>
      </c>
      <c r="Q125" s="752">
        <v>2.4982198529236772</v>
      </c>
      <c r="R125" s="753">
        <v>100</v>
      </c>
      <c r="S125" s="752">
        <v>86.025507508508056</v>
      </c>
      <c r="T125" s="752">
        <v>81.872890835098403</v>
      </c>
      <c r="U125" s="752">
        <v>18.127109164901594</v>
      </c>
      <c r="V125" s="752">
        <v>13.974492491491944</v>
      </c>
      <c r="W125" s="753">
        <v>100</v>
      </c>
    </row>
    <row r="126" spans="1:23" ht="28" customHeight="1">
      <c r="A126" s="750">
        <v>2013</v>
      </c>
      <c r="B126" s="752">
        <v>14.080677685950413</v>
      </c>
      <c r="C126" s="752">
        <v>16.763067296340022</v>
      </c>
      <c r="D126" s="752">
        <v>4.2000472255017707</v>
      </c>
      <c r="E126" s="752">
        <v>2.5565242030696576</v>
      </c>
      <c r="F126" s="752">
        <v>0.98351829988193629</v>
      </c>
      <c r="G126" s="752">
        <v>2.8178961038961039</v>
      </c>
      <c r="H126" s="752">
        <v>7.7247886658795748</v>
      </c>
      <c r="I126" s="752">
        <v>1.7216599763872491</v>
      </c>
      <c r="J126" s="752">
        <v>9.194528925619835</v>
      </c>
      <c r="K126" s="752">
        <v>21.386791027154665</v>
      </c>
      <c r="L126" s="752">
        <v>4.6039858323494691</v>
      </c>
      <c r="M126" s="752">
        <v>1.2318441558441557</v>
      </c>
      <c r="N126" s="752">
        <v>4.7291735537190078</v>
      </c>
      <c r="O126" s="752">
        <v>2.3888571428571428</v>
      </c>
      <c r="P126" s="752">
        <v>3.1503282172373082</v>
      </c>
      <c r="Q126" s="752">
        <v>2.4663116883116882</v>
      </c>
      <c r="R126" s="753">
        <v>100</v>
      </c>
      <c r="S126" s="752">
        <v>86.137473435655252</v>
      </c>
      <c r="T126" s="752">
        <v>81.93742621015349</v>
      </c>
      <c r="U126" s="752">
        <v>18.062573789846518</v>
      </c>
      <c r="V126" s="752">
        <v>13.862526564344746</v>
      </c>
      <c r="W126" s="753">
        <v>100</v>
      </c>
    </row>
    <row r="127" spans="1:23">
      <c r="A127" s="750">
        <v>2014</v>
      </c>
      <c r="B127" s="752">
        <v>14.138035158353034</v>
      </c>
      <c r="C127" s="752">
        <v>16.810496008988554</v>
      </c>
      <c r="D127" s="752">
        <v>4.2421736382575315</v>
      </c>
      <c r="E127" s="752">
        <v>2.5364645022354346</v>
      </c>
      <c r="F127" s="752">
        <v>0.97766672128461407</v>
      </c>
      <c r="G127" s="752">
        <v>2.8142950773624213</v>
      </c>
      <c r="H127" s="752">
        <v>7.7405514852180426</v>
      </c>
      <c r="I127" s="752">
        <v>1.723161911003956</v>
      </c>
      <c r="J127" s="752">
        <v>9.1903958240677888</v>
      </c>
      <c r="K127" s="752">
        <v>21.367112193066642</v>
      </c>
      <c r="L127" s="752">
        <v>4.5997565600056181</v>
      </c>
      <c r="M127" s="752">
        <v>1.22042087029798</v>
      </c>
      <c r="N127" s="752">
        <v>4.7041572060579107</v>
      </c>
      <c r="O127" s="752">
        <v>2.3554551625664195</v>
      </c>
      <c r="P127" s="752">
        <v>3.1431263313124691</v>
      </c>
      <c r="Q127" s="752">
        <v>2.4367313499215841</v>
      </c>
      <c r="R127" s="753">
        <v>100</v>
      </c>
      <c r="S127" s="752">
        <v>86.244029868214696</v>
      </c>
      <c r="T127" s="752">
        <v>82.00185622995717</v>
      </c>
      <c r="U127" s="752">
        <v>17.998143770042837</v>
      </c>
      <c r="V127" s="752">
        <v>13.755970131785304</v>
      </c>
      <c r="W127" s="753">
        <v>100</v>
      </c>
    </row>
    <row r="128" spans="1:23">
      <c r="A128" s="750">
        <v>2015</v>
      </c>
      <c r="B128" s="752">
        <v>14.1240457307175</v>
      </c>
      <c r="C128" s="752">
        <v>16.905410231436388</v>
      </c>
      <c r="D128" s="752">
        <v>4.2927508000556562</v>
      </c>
      <c r="E128" s="752">
        <v>2.5177357265432958</v>
      </c>
      <c r="F128" s="752">
        <v>0.97005240944297577</v>
      </c>
      <c r="G128" s="752">
        <v>2.8096470479105791</v>
      </c>
      <c r="H128" s="752">
        <v>7.7489100691062562</v>
      </c>
      <c r="I128" s="752">
        <v>1.7136473261908074</v>
      </c>
      <c r="J128" s="752">
        <v>9.1814572607949536</v>
      </c>
      <c r="K128" s="752">
        <v>21.389128519085386</v>
      </c>
      <c r="L128" s="752">
        <v>4.5990677612355642</v>
      </c>
      <c r="M128" s="752">
        <v>1.2132113538333102</v>
      </c>
      <c r="N128" s="752">
        <v>4.6504869903993322</v>
      </c>
      <c r="O128" s="752">
        <v>2.3256133760029685</v>
      </c>
      <c r="P128" s="752">
        <v>3.1449747228792728</v>
      </c>
      <c r="Q128" s="752">
        <v>2.4138606743657531</v>
      </c>
      <c r="R128" s="753">
        <v>100</v>
      </c>
      <c r="S128" s="752">
        <v>86.378655906497841</v>
      </c>
      <c r="T128" s="752">
        <v>82.085905106442183</v>
      </c>
      <c r="U128" s="752">
        <v>17.914094893557813</v>
      </c>
      <c r="V128" s="752">
        <v>13.621344093502156</v>
      </c>
      <c r="W128" s="753">
        <v>100</v>
      </c>
    </row>
    <row r="129" spans="1:23">
      <c r="A129" s="750">
        <v>2016</v>
      </c>
      <c r="B129" s="752">
        <v>14.125418565768078</v>
      </c>
      <c r="C129" s="752">
        <v>16.969148668147774</v>
      </c>
      <c r="D129" s="752">
        <v>4.3570554957513572</v>
      </c>
      <c r="E129" s="752">
        <v>2.5169602162112641</v>
      </c>
      <c r="F129" s="752">
        <v>0.96644373697350039</v>
      </c>
      <c r="G129" s="752">
        <v>2.8285495064244977</v>
      </c>
      <c r="H129" s="752">
        <v>7.7529786308146855</v>
      </c>
      <c r="I129" s="752">
        <v>1.696486566959071</v>
      </c>
      <c r="J129" s="752">
        <v>9.1891756945557823</v>
      </c>
      <c r="K129" s="752">
        <v>21.343194154966675</v>
      </c>
      <c r="L129" s="752">
        <v>4.5800691692815096</v>
      </c>
      <c r="M129" s="752">
        <v>1.2103547788644329</v>
      </c>
      <c r="N129" s="752">
        <v>4.6304619683470376</v>
      </c>
      <c r="O129" s="752">
        <v>2.2985020956918074</v>
      </c>
      <c r="P129" s="752">
        <v>3.1504042509333274</v>
      </c>
      <c r="Q129" s="752">
        <v>2.3847965003092004</v>
      </c>
      <c r="R129" s="753">
        <v>100</v>
      </c>
      <c r="S129" s="752">
        <v>86.472792652481616</v>
      </c>
      <c r="T129" s="752">
        <v>82.115737156730262</v>
      </c>
      <c r="U129" s="752">
        <v>17.884262843269738</v>
      </c>
      <c r="V129" s="752">
        <v>13.527207347518381</v>
      </c>
      <c r="W129" s="753">
        <v>100</v>
      </c>
    </row>
    <row r="130" spans="1:23">
      <c r="A130" s="750">
        <v>2017</v>
      </c>
      <c r="B130" s="752">
        <v>14.129402725362139</v>
      </c>
      <c r="C130" s="752">
        <v>17.001407877788072</v>
      </c>
      <c r="D130" s="752">
        <v>4.4414770287677117</v>
      </c>
      <c r="E130" s="752">
        <v>2.5179928137217238</v>
      </c>
      <c r="F130" s="752">
        <v>0.96547648640708683</v>
      </c>
      <c r="G130" s="752">
        <v>2.8377121420984834</v>
      </c>
      <c r="H130" s="752">
        <v>7.7877991457820164</v>
      </c>
      <c r="I130" s="752">
        <v>1.6955142256672167</v>
      </c>
      <c r="J130" s="752">
        <v>9.164590630720209</v>
      </c>
      <c r="K130" s="752">
        <v>21.302587512146619</v>
      </c>
      <c r="L130" s="752">
        <v>4.5526451379629842</v>
      </c>
      <c r="M130" s="752">
        <v>1.202971684255723</v>
      </c>
      <c r="N130" s="752">
        <v>4.6161148900589817</v>
      </c>
      <c r="O130" s="752">
        <v>2.2707260852862081</v>
      </c>
      <c r="P130" s="752">
        <v>3.1520508011118391</v>
      </c>
      <c r="Q130" s="752">
        <v>2.3615308128629859</v>
      </c>
      <c r="R130" s="753">
        <v>100</v>
      </c>
      <c r="S130" s="752">
        <v>86.538121172402882</v>
      </c>
      <c r="T130" s="752">
        <v>82.096644143635174</v>
      </c>
      <c r="U130" s="752">
        <v>17.903355856364829</v>
      </c>
      <c r="V130" s="752">
        <v>13.461878827597117</v>
      </c>
      <c r="W130" s="753">
        <v>100</v>
      </c>
    </row>
    <row r="131" spans="1:23">
      <c r="A131" s="750">
        <v>2018</v>
      </c>
      <c r="B131" s="752">
        <v>14.128527169794499</v>
      </c>
      <c r="C131" s="752">
        <v>17.052601078767886</v>
      </c>
      <c r="D131" s="752">
        <v>4.5035750902688001</v>
      </c>
      <c r="E131" s="752">
        <v>2.5072237328935052</v>
      </c>
      <c r="F131" s="752">
        <v>0.97132572549369234</v>
      </c>
      <c r="G131" s="752">
        <v>2.8390629875629654</v>
      </c>
      <c r="H131" s="752">
        <v>7.7964315963090094</v>
      </c>
      <c r="I131" s="752">
        <v>1.6878950653055766</v>
      </c>
      <c r="J131" s="752">
        <v>9.1634845985824462</v>
      </c>
      <c r="K131" s="752">
        <v>21.304018633263496</v>
      </c>
      <c r="L131" s="752">
        <v>4.5281950697632949</v>
      </c>
      <c r="M131" s="752">
        <v>1.1924865154014175</v>
      </c>
      <c r="N131" s="752">
        <v>4.5935363081175051</v>
      </c>
      <c r="O131" s="752">
        <v>2.2389872063477911</v>
      </c>
      <c r="P131" s="752">
        <v>3.1571769268488388</v>
      </c>
      <c r="Q131" s="752">
        <v>2.3354722952792759</v>
      </c>
      <c r="R131" s="753">
        <v>100</v>
      </c>
      <c r="S131" s="752">
        <v>86.636885392056342</v>
      </c>
      <c r="T131" s="752">
        <v>82.133310301787546</v>
      </c>
      <c r="U131" s="752">
        <v>17.866689698212454</v>
      </c>
      <c r="V131" s="752">
        <v>13.363114607943654</v>
      </c>
      <c r="W131" s="753">
        <v>100</v>
      </c>
    </row>
    <row r="132" spans="1:23">
      <c r="A132" s="750">
        <v>2019</v>
      </c>
      <c r="B132" s="752">
        <v>14.075016012545001</v>
      </c>
      <c r="C132" s="752">
        <v>17.079656337654878</v>
      </c>
      <c r="D132" s="752">
        <v>4.5762152969498864</v>
      </c>
      <c r="E132" s="752">
        <v>2.4970514830929611</v>
      </c>
      <c r="F132" s="752">
        <v>0.96868167060538468</v>
      </c>
      <c r="G132" s="752">
        <v>2.8578262694083088</v>
      </c>
      <c r="H132" s="752">
        <v>7.8000353380303462</v>
      </c>
      <c r="I132" s="752">
        <v>1.6837400887868013</v>
      </c>
      <c r="J132" s="752">
        <v>9.1683172471674368</v>
      </c>
      <c r="K132" s="752">
        <v>21.31902732071471</v>
      </c>
      <c r="L132" s="752">
        <v>4.5191929677319607</v>
      </c>
      <c r="M132" s="752">
        <v>1.1817699935949819</v>
      </c>
      <c r="N132" s="752">
        <v>4.5770324889016498</v>
      </c>
      <c r="O132" s="752">
        <v>2.2203679572409833</v>
      </c>
      <c r="P132" s="752">
        <v>3.1670406608211676</v>
      </c>
      <c r="Q132" s="752">
        <v>2.3090288667535392</v>
      </c>
      <c r="R132" s="753">
        <v>100</v>
      </c>
      <c r="S132" s="752">
        <v>86.712779115224066</v>
      </c>
      <c r="T132" s="752">
        <v>82.136563818274183</v>
      </c>
      <c r="U132" s="752">
        <v>17.86343618172582</v>
      </c>
      <c r="V132" s="752">
        <v>13.287220884775936</v>
      </c>
      <c r="W132" s="753">
        <v>100</v>
      </c>
    </row>
    <row r="133" spans="1:23">
      <c r="A133" s="750">
        <v>2020</v>
      </c>
      <c r="B133" s="752">
        <v>14.048057441834576</v>
      </c>
      <c r="C133" s="752">
        <v>17.105697428476009</v>
      </c>
      <c r="D133" s="752">
        <v>4.6005009462317714</v>
      </c>
      <c r="E133" s="752">
        <v>2.5009529110542137</v>
      </c>
      <c r="F133" s="752">
        <v>0.96724479572525879</v>
      </c>
      <c r="G133" s="752">
        <v>2.8765423577869309</v>
      </c>
      <c r="H133" s="752">
        <v>7.8021596348658582</v>
      </c>
      <c r="I133" s="752">
        <v>1.6831214516308584</v>
      </c>
      <c r="J133" s="752">
        <v>9.1615139708337967</v>
      </c>
      <c r="K133" s="752">
        <v>21.322486919737283</v>
      </c>
      <c r="L133" s="752">
        <v>4.501084270288322</v>
      </c>
      <c r="M133" s="752">
        <v>1.1701391517310475</v>
      </c>
      <c r="N133" s="752">
        <v>4.5779939886452183</v>
      </c>
      <c r="O133" s="752">
        <v>2.2131181119893131</v>
      </c>
      <c r="P133" s="752">
        <v>3.1846465546031393</v>
      </c>
      <c r="Q133" s="752">
        <v>2.2847400645664031</v>
      </c>
      <c r="R133" s="753">
        <v>100</v>
      </c>
      <c r="S133" s="752">
        <v>86.740073472113991</v>
      </c>
      <c r="T133" s="752">
        <v>82.139572525882215</v>
      </c>
      <c r="U133" s="752">
        <v>17.860427474117778</v>
      </c>
      <c r="V133" s="752">
        <v>13.259926527886007</v>
      </c>
      <c r="W133" s="753">
        <v>100</v>
      </c>
    </row>
    <row r="134" spans="1:23">
      <c r="A134" s="750">
        <v>2021</v>
      </c>
      <c r="B134" s="752">
        <v>14.025651400622499</v>
      </c>
      <c r="C134" s="752">
        <v>17.091144953312583</v>
      </c>
      <c r="D134" s="752">
        <v>4.6455780346820807</v>
      </c>
      <c r="E134" s="752">
        <v>2.5181925300133394</v>
      </c>
      <c r="F134" s="752">
        <v>0.96675411293908398</v>
      </c>
      <c r="G134" s="752">
        <v>2.8720186749666516</v>
      </c>
      <c r="H134" s="752">
        <v>7.7970142285460202</v>
      </c>
      <c r="I134" s="752">
        <v>1.6833459315251222</v>
      </c>
      <c r="J134" s="752">
        <v>9.1549999999999994</v>
      </c>
      <c r="K134" s="752">
        <v>21.342223210315694</v>
      </c>
      <c r="L134" s="752">
        <v>4.4988995108937306</v>
      </c>
      <c r="M134" s="752">
        <v>1.1605291240551356</v>
      </c>
      <c r="N134" s="752">
        <v>4.5689306358381501</v>
      </c>
      <c r="O134" s="752">
        <v>2.2077990217874612</v>
      </c>
      <c r="P134" s="752">
        <v>3.2005135615829259</v>
      </c>
      <c r="Q134" s="752">
        <v>2.2664050689195196</v>
      </c>
      <c r="R134" s="753">
        <v>100</v>
      </c>
      <c r="S134" s="752">
        <v>86.755326811916404</v>
      </c>
      <c r="T134" s="752">
        <v>82.10974877723433</v>
      </c>
      <c r="U134" s="752">
        <v>17.890251222765674</v>
      </c>
      <c r="V134" s="752">
        <v>13.244673188083592</v>
      </c>
      <c r="W134" s="753">
        <v>100</v>
      </c>
    </row>
    <row r="135" spans="1:23">
      <c r="A135" s="750">
        <v>2022</v>
      </c>
      <c r="B135" s="752">
        <v>14.009387755102042</v>
      </c>
      <c r="C135" s="752">
        <v>17.104816765415844</v>
      </c>
      <c r="D135" s="752">
        <v>4.7407307439104676</v>
      </c>
      <c r="E135" s="752">
        <v>2.5103094140882161</v>
      </c>
      <c r="F135" s="752">
        <v>0.96772218564845291</v>
      </c>
      <c r="G135" s="752">
        <v>2.8964033355277596</v>
      </c>
      <c r="H135" s="752">
        <v>7.7963594470046083</v>
      </c>
      <c r="I135" s="752">
        <v>1.6718125960061443</v>
      </c>
      <c r="J135" s="752">
        <v>9.1441035769146364</v>
      </c>
      <c r="K135" s="752">
        <v>21.344946236559139</v>
      </c>
      <c r="L135" s="752">
        <v>4.4889686197059468</v>
      </c>
      <c r="M135" s="752">
        <v>1.1505903006363836</v>
      </c>
      <c r="N135" s="752">
        <v>4.5460851437349135</v>
      </c>
      <c r="O135" s="752">
        <v>2.1827627825323677</v>
      </c>
      <c r="P135" s="752">
        <v>3.1966381391266183</v>
      </c>
      <c r="Q135" s="752">
        <v>2.2483629580864606</v>
      </c>
      <c r="R135" s="753">
        <v>100</v>
      </c>
      <c r="S135" s="752">
        <v>86.840667105551901</v>
      </c>
      <c r="T135" s="752">
        <v>82.099936361641426</v>
      </c>
      <c r="U135" s="752">
        <v>17.900063638358571</v>
      </c>
      <c r="V135" s="752">
        <v>13.159332894448102</v>
      </c>
      <c r="W135" s="753">
        <v>100</v>
      </c>
    </row>
    <row r="136" spans="1:23">
      <c r="A136" s="691"/>
      <c r="B136" s="692"/>
      <c r="C136" s="692"/>
      <c r="D136" s="692"/>
      <c r="E136" s="692"/>
      <c r="F136" s="692"/>
      <c r="G136" s="692"/>
      <c r="H136" s="692"/>
      <c r="I136" s="692"/>
      <c r="J136" s="692"/>
      <c r="K136" s="692"/>
      <c r="L136" s="692"/>
      <c r="M136" s="692"/>
      <c r="N136" s="692"/>
      <c r="O136" s="692"/>
      <c r="P136" s="692"/>
      <c r="Q136" s="692"/>
      <c r="R136" s="693"/>
      <c r="S136" s="692"/>
      <c r="T136" s="692"/>
      <c r="U136" s="692"/>
      <c r="V136" s="692"/>
      <c r="W136" s="693"/>
    </row>
    <row r="137" spans="1:23">
      <c r="A137" s="691"/>
      <c r="B137" s="692"/>
      <c r="C137" s="692"/>
      <c r="D137" s="692"/>
      <c r="E137" s="692"/>
      <c r="F137" s="692"/>
      <c r="G137" s="692"/>
      <c r="H137" s="692"/>
      <c r="I137" s="692"/>
      <c r="J137" s="692"/>
      <c r="K137" s="692"/>
      <c r="L137" s="692"/>
      <c r="M137" s="692"/>
      <c r="N137" s="692"/>
      <c r="O137" s="692"/>
      <c r="P137" s="692"/>
      <c r="Q137" s="692"/>
      <c r="R137" s="693"/>
      <c r="S137" s="692"/>
      <c r="T137" s="692"/>
      <c r="U137" s="692"/>
      <c r="V137" s="692"/>
      <c r="W137" s="693"/>
    </row>
    <row r="138" spans="1:23">
      <c r="A138" s="691"/>
      <c r="B138" s="692"/>
      <c r="C138" s="692"/>
      <c r="D138" s="692"/>
      <c r="E138" s="692"/>
      <c r="F138" s="692"/>
      <c r="G138" s="692"/>
      <c r="H138" s="692"/>
      <c r="I138" s="692"/>
      <c r="J138" s="692"/>
      <c r="K138" s="692"/>
      <c r="L138" s="692"/>
      <c r="M138" s="692"/>
      <c r="N138" s="692"/>
      <c r="O138" s="692"/>
      <c r="P138" s="692"/>
      <c r="Q138" s="692"/>
      <c r="R138" s="693"/>
      <c r="S138" s="692"/>
      <c r="T138" s="692"/>
      <c r="U138" s="692"/>
      <c r="V138" s="692"/>
      <c r="W138" s="693"/>
    </row>
    <row r="139" spans="1:23">
      <c r="A139" s="691"/>
      <c r="B139" s="692"/>
      <c r="C139" s="692"/>
      <c r="D139" s="692"/>
      <c r="E139" s="692"/>
      <c r="F139" s="692"/>
      <c r="G139" s="692"/>
      <c r="H139" s="692"/>
      <c r="I139" s="692"/>
      <c r="J139" s="692"/>
      <c r="K139" s="692"/>
      <c r="L139" s="692"/>
      <c r="M139" s="692"/>
      <c r="N139" s="692"/>
      <c r="O139" s="692"/>
      <c r="P139" s="692"/>
      <c r="Q139" s="692"/>
      <c r="R139" s="693"/>
      <c r="S139" s="692"/>
      <c r="T139" s="692"/>
      <c r="U139" s="692"/>
      <c r="V139" s="692"/>
      <c r="W139" s="693"/>
    </row>
    <row r="140" spans="1:23">
      <c r="A140" s="691"/>
      <c r="B140" s="692"/>
      <c r="C140" s="692"/>
      <c r="D140" s="692"/>
      <c r="E140" s="692"/>
      <c r="F140" s="692"/>
      <c r="G140" s="692"/>
      <c r="H140" s="692"/>
      <c r="I140" s="692"/>
      <c r="J140" s="692"/>
      <c r="K140" s="692"/>
      <c r="L140" s="692"/>
      <c r="M140" s="692"/>
      <c r="N140" s="692"/>
      <c r="O140" s="692"/>
      <c r="P140" s="692"/>
      <c r="Q140" s="692"/>
      <c r="R140" s="693"/>
      <c r="S140" s="692"/>
      <c r="T140" s="692"/>
      <c r="U140" s="692"/>
      <c r="V140" s="692"/>
      <c r="W140" s="693"/>
    </row>
    <row r="141" spans="1:23">
      <c r="A141" s="691"/>
      <c r="B141" s="692"/>
      <c r="C141" s="692"/>
      <c r="D141" s="692"/>
      <c r="E141" s="692"/>
      <c r="F141" s="692"/>
      <c r="G141" s="692"/>
      <c r="H141" s="692"/>
      <c r="I141" s="692"/>
      <c r="J141" s="692"/>
      <c r="K141" s="692"/>
      <c r="L141" s="692"/>
      <c r="M141" s="692"/>
      <c r="N141" s="692"/>
      <c r="O141" s="692"/>
      <c r="P141" s="692"/>
      <c r="Q141" s="692"/>
      <c r="R141" s="693"/>
      <c r="S141" s="692"/>
      <c r="T141" s="692"/>
      <c r="U141" s="692"/>
      <c r="V141" s="692"/>
      <c r="W141" s="693"/>
    </row>
    <row r="142" spans="1:23">
      <c r="A142" s="691"/>
      <c r="B142" s="692"/>
      <c r="C142" s="692"/>
      <c r="D142" s="692"/>
      <c r="E142" s="692"/>
      <c r="F142" s="692"/>
      <c r="G142" s="692"/>
      <c r="H142" s="692"/>
      <c r="I142" s="692"/>
      <c r="J142" s="692"/>
      <c r="K142" s="692"/>
      <c r="L142" s="692"/>
      <c r="M142" s="692"/>
      <c r="N142" s="692"/>
      <c r="O142" s="692"/>
      <c r="P142" s="692"/>
      <c r="Q142" s="692"/>
      <c r="R142" s="693"/>
      <c r="S142" s="692"/>
      <c r="T142" s="692"/>
      <c r="U142" s="692"/>
      <c r="V142" s="692"/>
      <c r="W142" s="693"/>
    </row>
    <row r="143" spans="1:23">
      <c r="A143" s="691"/>
      <c r="B143" s="692"/>
      <c r="C143" s="692"/>
      <c r="D143" s="692"/>
      <c r="E143" s="692"/>
      <c r="F143" s="692"/>
      <c r="G143" s="692"/>
      <c r="H143" s="692"/>
      <c r="I143" s="692"/>
      <c r="J143" s="692"/>
      <c r="K143" s="692"/>
      <c r="L143" s="692"/>
      <c r="M143" s="692"/>
      <c r="N143" s="692"/>
      <c r="O143" s="692"/>
      <c r="P143" s="692"/>
      <c r="Q143" s="692"/>
      <c r="R143" s="693"/>
      <c r="S143" s="692"/>
      <c r="T143" s="692"/>
      <c r="U143" s="692"/>
      <c r="V143" s="692"/>
      <c r="W143" s="693"/>
    </row>
    <row r="144" spans="1:23">
      <c r="A144" s="691"/>
      <c r="B144" s="692"/>
      <c r="C144" s="692"/>
      <c r="D144" s="692"/>
      <c r="E144" s="692"/>
      <c r="F144" s="692"/>
      <c r="G144" s="692"/>
      <c r="H144" s="692"/>
      <c r="I144" s="692"/>
      <c r="J144" s="692"/>
      <c r="K144" s="692"/>
      <c r="L144" s="692"/>
      <c r="M144" s="692"/>
      <c r="N144" s="692"/>
      <c r="O144" s="692"/>
      <c r="P144" s="692"/>
      <c r="Q144" s="692"/>
      <c r="R144" s="693"/>
      <c r="S144" s="692"/>
      <c r="T144" s="692"/>
      <c r="U144" s="692"/>
      <c r="V144" s="692"/>
      <c r="W144" s="693"/>
    </row>
    <row r="145" spans="1:23">
      <c r="A145" s="691"/>
      <c r="B145" s="692"/>
      <c r="C145" s="692"/>
      <c r="D145" s="692"/>
      <c r="E145" s="692"/>
      <c r="F145" s="692"/>
      <c r="G145" s="692"/>
      <c r="H145" s="692"/>
      <c r="I145" s="692"/>
      <c r="J145" s="692"/>
      <c r="K145" s="692"/>
      <c r="L145" s="692"/>
      <c r="M145" s="692"/>
      <c r="N145" s="692"/>
      <c r="O145" s="692"/>
      <c r="P145" s="692"/>
      <c r="Q145" s="692"/>
      <c r="R145" s="693"/>
      <c r="S145" s="692"/>
      <c r="T145" s="692"/>
      <c r="U145" s="692"/>
      <c r="V145" s="692"/>
      <c r="W145" s="693"/>
    </row>
    <row r="146" spans="1:23">
      <c r="A146" s="691"/>
      <c r="B146" s="692"/>
      <c r="C146" s="692"/>
      <c r="D146" s="692"/>
      <c r="E146" s="692"/>
      <c r="F146" s="692"/>
      <c r="G146" s="692"/>
      <c r="H146" s="692"/>
      <c r="I146" s="692"/>
      <c r="J146" s="692"/>
      <c r="K146" s="692"/>
      <c r="L146" s="692"/>
      <c r="M146" s="692"/>
      <c r="N146" s="692"/>
      <c r="O146" s="692"/>
      <c r="P146" s="692"/>
      <c r="Q146" s="692"/>
      <c r="R146" s="693"/>
      <c r="S146" s="692"/>
      <c r="T146" s="692"/>
      <c r="U146" s="692"/>
      <c r="V146" s="692"/>
      <c r="W146" s="693"/>
    </row>
    <row r="147" spans="1:23">
      <c r="A147" s="691"/>
      <c r="B147" s="692"/>
      <c r="C147" s="692"/>
      <c r="D147" s="692"/>
      <c r="E147" s="692"/>
      <c r="F147" s="692"/>
      <c r="G147" s="692"/>
      <c r="H147" s="692"/>
      <c r="I147" s="692"/>
      <c r="J147" s="692"/>
      <c r="K147" s="692"/>
      <c r="L147" s="692"/>
      <c r="M147" s="692"/>
      <c r="N147" s="692"/>
      <c r="O147" s="692"/>
      <c r="P147" s="692"/>
      <c r="Q147" s="692"/>
      <c r="R147" s="693"/>
      <c r="S147" s="692"/>
      <c r="T147" s="692"/>
      <c r="U147" s="692"/>
      <c r="V147" s="692"/>
      <c r="W147" s="693"/>
    </row>
    <row r="148" spans="1:23">
      <c r="A148" s="691"/>
      <c r="B148" s="692"/>
      <c r="C148" s="692"/>
      <c r="D148" s="692"/>
      <c r="E148" s="692"/>
      <c r="F148" s="692"/>
      <c r="G148" s="692"/>
      <c r="H148" s="692"/>
      <c r="I148" s="692"/>
      <c r="J148" s="692"/>
      <c r="K148" s="692"/>
      <c r="L148" s="692"/>
      <c r="M148" s="692"/>
      <c r="N148" s="692"/>
      <c r="O148" s="692"/>
      <c r="P148" s="692"/>
      <c r="Q148" s="692"/>
      <c r="R148" s="693"/>
      <c r="S148" s="692"/>
      <c r="T148" s="692"/>
      <c r="U148" s="692"/>
      <c r="V148" s="692"/>
      <c r="W148" s="693"/>
    </row>
    <row r="149" spans="1:23">
      <c r="A149" s="691"/>
      <c r="B149" s="692"/>
      <c r="C149" s="692"/>
      <c r="D149" s="692"/>
      <c r="E149" s="692"/>
      <c r="F149" s="692"/>
      <c r="G149" s="692"/>
      <c r="H149" s="692"/>
      <c r="I149" s="692"/>
      <c r="J149" s="692"/>
      <c r="K149" s="692"/>
      <c r="L149" s="692"/>
      <c r="M149" s="692"/>
      <c r="N149" s="692"/>
      <c r="O149" s="692"/>
      <c r="P149" s="692"/>
      <c r="Q149" s="692"/>
      <c r="R149" s="693"/>
      <c r="S149" s="692"/>
      <c r="T149" s="692"/>
      <c r="U149" s="692"/>
      <c r="V149" s="692"/>
      <c r="W149" s="693"/>
    </row>
    <row r="150" spans="1:23">
      <c r="A150" s="691"/>
      <c r="B150" s="692"/>
      <c r="C150" s="692"/>
      <c r="D150" s="692"/>
      <c r="E150" s="692"/>
      <c r="F150" s="692"/>
      <c r="G150" s="692"/>
      <c r="H150" s="692"/>
      <c r="I150" s="692"/>
      <c r="J150" s="692"/>
      <c r="K150" s="692"/>
      <c r="L150" s="692"/>
      <c r="M150" s="692"/>
      <c r="N150" s="692"/>
      <c r="O150" s="692"/>
      <c r="P150" s="692"/>
      <c r="Q150" s="692"/>
      <c r="R150" s="693"/>
      <c r="S150" s="692"/>
      <c r="T150" s="692"/>
      <c r="U150" s="692"/>
      <c r="V150" s="692"/>
      <c r="W150" s="693"/>
    </row>
    <row r="151" spans="1:23">
      <c r="A151" s="691"/>
      <c r="B151" s="692"/>
      <c r="C151" s="692"/>
      <c r="D151" s="692"/>
      <c r="E151" s="692"/>
      <c r="F151" s="692"/>
      <c r="G151" s="692"/>
      <c r="H151" s="692"/>
      <c r="I151" s="692"/>
      <c r="J151" s="692"/>
      <c r="K151" s="692"/>
      <c r="L151" s="692"/>
      <c r="M151" s="692"/>
      <c r="N151" s="692"/>
      <c r="O151" s="692"/>
      <c r="P151" s="692"/>
      <c r="Q151" s="692"/>
      <c r="R151" s="693"/>
      <c r="S151" s="692"/>
      <c r="T151" s="692"/>
      <c r="U151" s="692"/>
      <c r="V151" s="692"/>
      <c r="W151" s="693"/>
    </row>
    <row r="152" spans="1:23">
      <c r="A152" s="691"/>
      <c r="B152" s="692"/>
      <c r="C152" s="692"/>
      <c r="D152" s="692"/>
      <c r="E152" s="692"/>
      <c r="F152" s="692"/>
      <c r="G152" s="692"/>
      <c r="H152" s="692"/>
      <c r="I152" s="692"/>
      <c r="J152" s="692"/>
      <c r="K152" s="692"/>
      <c r="L152" s="692"/>
      <c r="M152" s="692"/>
      <c r="N152" s="692"/>
      <c r="O152" s="692"/>
      <c r="P152" s="692"/>
      <c r="Q152" s="692"/>
      <c r="R152" s="693"/>
      <c r="S152" s="692"/>
      <c r="T152" s="692"/>
      <c r="U152" s="692"/>
      <c r="V152" s="692"/>
      <c r="W152" s="693"/>
    </row>
    <row r="153" spans="1:23">
      <c r="A153" s="691"/>
      <c r="B153" s="692"/>
      <c r="C153" s="692"/>
      <c r="D153" s="692"/>
      <c r="E153" s="692"/>
      <c r="F153" s="692"/>
      <c r="G153" s="692"/>
      <c r="H153" s="692"/>
      <c r="I153" s="692"/>
      <c r="J153" s="692"/>
      <c r="K153" s="692"/>
      <c r="L153" s="692"/>
      <c r="M153" s="692"/>
      <c r="N153" s="692"/>
      <c r="O153" s="692"/>
      <c r="P153" s="692"/>
      <c r="Q153" s="692"/>
      <c r="R153" s="693"/>
      <c r="S153" s="692"/>
      <c r="T153" s="692"/>
      <c r="U153" s="692"/>
      <c r="V153" s="692"/>
      <c r="W153" s="693"/>
    </row>
    <row r="154" spans="1:23">
      <c r="A154" s="691"/>
      <c r="B154" s="692"/>
      <c r="C154" s="692"/>
      <c r="D154" s="692"/>
      <c r="E154" s="692"/>
      <c r="F154" s="692"/>
      <c r="G154" s="692"/>
      <c r="H154" s="692"/>
      <c r="I154" s="692"/>
      <c r="J154" s="692"/>
      <c r="K154" s="692"/>
      <c r="L154" s="692"/>
      <c r="M154" s="692"/>
      <c r="N154" s="692"/>
      <c r="O154" s="692"/>
      <c r="P154" s="692"/>
      <c r="Q154" s="692"/>
      <c r="R154" s="693"/>
      <c r="S154" s="692"/>
      <c r="T154" s="692"/>
      <c r="U154" s="692"/>
      <c r="V154" s="692"/>
      <c r="W154" s="693"/>
    </row>
    <row r="155" spans="1:23">
      <c r="A155" s="691"/>
      <c r="B155" s="692"/>
      <c r="C155" s="692"/>
      <c r="D155" s="692"/>
      <c r="E155" s="692"/>
      <c r="F155" s="692"/>
      <c r="G155" s="692"/>
      <c r="H155" s="692"/>
      <c r="I155" s="692"/>
      <c r="J155" s="692"/>
      <c r="K155" s="692"/>
      <c r="L155" s="692"/>
      <c r="M155" s="692"/>
      <c r="N155" s="692"/>
      <c r="O155" s="692"/>
      <c r="P155" s="692"/>
      <c r="Q155" s="692"/>
      <c r="R155" s="693"/>
      <c r="S155" s="692"/>
      <c r="T155" s="692"/>
      <c r="U155" s="692"/>
      <c r="V155" s="692"/>
      <c r="W155" s="693"/>
    </row>
    <row r="156" spans="1:23">
      <c r="A156" s="691"/>
      <c r="B156" s="692"/>
      <c r="C156" s="692"/>
      <c r="D156" s="692"/>
      <c r="E156" s="692"/>
      <c r="F156" s="692"/>
      <c r="G156" s="692"/>
      <c r="H156" s="692"/>
      <c r="I156" s="692"/>
      <c r="J156" s="692"/>
      <c r="K156" s="692"/>
      <c r="L156" s="692"/>
      <c r="M156" s="692"/>
      <c r="N156" s="692"/>
      <c r="O156" s="692"/>
      <c r="P156" s="692"/>
      <c r="Q156" s="692"/>
      <c r="R156" s="693"/>
      <c r="S156" s="692"/>
      <c r="T156" s="692"/>
      <c r="U156" s="692"/>
      <c r="V156" s="692"/>
      <c r="W156" s="693"/>
    </row>
    <row r="157" spans="1:23">
      <c r="A157" s="691"/>
      <c r="B157" s="692"/>
      <c r="C157" s="692"/>
      <c r="D157" s="692"/>
      <c r="E157" s="692"/>
      <c r="F157" s="692"/>
      <c r="G157" s="692"/>
      <c r="H157" s="692"/>
      <c r="I157" s="692"/>
      <c r="J157" s="692"/>
      <c r="K157" s="692"/>
      <c r="L157" s="692"/>
      <c r="M157" s="692"/>
      <c r="N157" s="692"/>
      <c r="O157" s="692"/>
      <c r="P157" s="692"/>
      <c r="Q157" s="692"/>
      <c r="R157" s="693"/>
      <c r="S157" s="692"/>
      <c r="T157" s="692"/>
      <c r="U157" s="692"/>
      <c r="V157" s="692"/>
      <c r="W157" s="693"/>
    </row>
    <row r="158" spans="1:23">
      <c r="A158" s="691"/>
      <c r="B158" s="692"/>
      <c r="C158" s="692"/>
      <c r="D158" s="692"/>
      <c r="E158" s="692"/>
      <c r="F158" s="692"/>
      <c r="G158" s="692"/>
      <c r="H158" s="692"/>
      <c r="I158" s="692"/>
      <c r="J158" s="692"/>
      <c r="K158" s="692"/>
      <c r="L158" s="692"/>
      <c r="M158" s="692"/>
      <c r="N158" s="692"/>
      <c r="O158" s="692"/>
      <c r="P158" s="692"/>
      <c r="Q158" s="692"/>
      <c r="R158" s="693"/>
      <c r="S158" s="692"/>
      <c r="T158" s="692"/>
      <c r="U158" s="692"/>
      <c r="V158" s="692"/>
      <c r="W158" s="693"/>
    </row>
    <row r="159" spans="1:23">
      <c r="A159" s="571"/>
      <c r="B159" s="568"/>
      <c r="C159" s="568"/>
      <c r="D159" s="568"/>
      <c r="E159" s="568"/>
      <c r="F159" s="568"/>
      <c r="G159" s="568"/>
      <c r="H159" s="568"/>
      <c r="I159" s="568"/>
      <c r="J159" s="568"/>
      <c r="K159" s="568"/>
      <c r="L159" s="568"/>
      <c r="M159" s="568"/>
      <c r="N159" s="568"/>
      <c r="O159" s="568"/>
      <c r="P159" s="568"/>
      <c r="Q159" s="568"/>
      <c r="R159" s="568"/>
      <c r="S159" s="568"/>
      <c r="T159" s="568"/>
      <c r="U159" s="568"/>
      <c r="V159" s="568"/>
      <c r="W159" s="568"/>
    </row>
    <row r="160" spans="1:23">
      <c r="A160" s="571"/>
      <c r="B160" s="568"/>
      <c r="C160" s="568"/>
      <c r="D160" s="568"/>
      <c r="E160" s="568"/>
      <c r="F160" s="568"/>
      <c r="G160" s="568"/>
      <c r="H160" s="568"/>
      <c r="I160" s="568"/>
      <c r="J160" s="568"/>
      <c r="K160" s="568"/>
      <c r="L160" s="568"/>
      <c r="M160" s="568"/>
      <c r="N160" s="568"/>
      <c r="O160" s="568"/>
      <c r="P160" s="568"/>
      <c r="Q160" s="568"/>
      <c r="R160" s="568"/>
      <c r="S160" s="568"/>
      <c r="T160" s="568"/>
      <c r="U160" s="568"/>
      <c r="V160" s="568"/>
      <c r="W160" s="568"/>
    </row>
    <row r="161" spans="1:23">
      <c r="A161" s="571"/>
      <c r="B161" s="568"/>
      <c r="C161" s="568"/>
      <c r="D161" s="568"/>
      <c r="E161" s="568"/>
      <c r="F161" s="568"/>
      <c r="G161" s="568"/>
      <c r="H161" s="568"/>
      <c r="I161" s="568"/>
      <c r="J161" s="568"/>
      <c r="K161" s="568"/>
      <c r="L161" s="568"/>
      <c r="M161" s="568"/>
      <c r="N161" s="568"/>
      <c r="O161" s="568"/>
      <c r="P161" s="568"/>
      <c r="Q161" s="568"/>
      <c r="R161" s="568"/>
      <c r="S161" s="568"/>
      <c r="T161" s="568"/>
      <c r="U161" s="568"/>
      <c r="V161" s="568"/>
      <c r="W161" s="568"/>
    </row>
    <row r="162" spans="1:23">
      <c r="A162" s="571"/>
      <c r="B162" s="568"/>
      <c r="C162" s="568"/>
      <c r="D162" s="568"/>
      <c r="E162" s="568"/>
      <c r="F162" s="568"/>
      <c r="G162" s="568"/>
      <c r="H162" s="568"/>
      <c r="I162" s="568"/>
      <c r="J162" s="568"/>
      <c r="K162" s="568"/>
      <c r="L162" s="568"/>
      <c r="M162" s="568"/>
      <c r="N162" s="568"/>
      <c r="O162" s="568"/>
      <c r="P162" s="568"/>
      <c r="Q162" s="568"/>
      <c r="R162" s="568"/>
      <c r="S162" s="568"/>
      <c r="T162" s="568"/>
      <c r="U162" s="568"/>
      <c r="V162" s="568"/>
      <c r="W162" s="568"/>
    </row>
    <row r="163" spans="1:23">
      <c r="A163" s="571"/>
      <c r="B163" s="568"/>
      <c r="C163" s="568"/>
      <c r="D163" s="568"/>
      <c r="E163" s="568"/>
      <c r="F163" s="568"/>
      <c r="G163" s="568"/>
      <c r="H163" s="568"/>
      <c r="I163" s="568"/>
      <c r="J163" s="568"/>
      <c r="K163" s="568"/>
      <c r="L163" s="568"/>
      <c r="M163" s="568"/>
      <c r="N163" s="568"/>
      <c r="O163" s="568"/>
      <c r="P163" s="568"/>
      <c r="Q163" s="568"/>
      <c r="R163" s="568"/>
      <c r="S163" s="568"/>
      <c r="T163" s="568"/>
      <c r="U163" s="568"/>
      <c r="V163" s="568"/>
      <c r="W163" s="568"/>
    </row>
    <row r="164" spans="1:23">
      <c r="A164" s="571"/>
      <c r="B164" s="568"/>
      <c r="C164" s="568"/>
      <c r="D164" s="568"/>
      <c r="E164" s="568"/>
      <c r="F164" s="568"/>
      <c r="G164" s="568"/>
      <c r="H164" s="568"/>
      <c r="I164" s="568"/>
      <c r="J164" s="568"/>
      <c r="K164" s="568"/>
      <c r="L164" s="568"/>
      <c r="M164" s="568"/>
      <c r="N164" s="568"/>
      <c r="O164" s="568"/>
      <c r="P164" s="568"/>
      <c r="Q164" s="568"/>
      <c r="R164" s="568"/>
      <c r="S164" s="568"/>
      <c r="T164" s="568"/>
      <c r="U164" s="568"/>
      <c r="V164" s="568"/>
      <c r="W164" s="568"/>
    </row>
    <row r="165" spans="1:23">
      <c r="A165" s="571"/>
      <c r="B165" s="568"/>
      <c r="C165" s="568"/>
      <c r="D165" s="568"/>
      <c r="E165" s="568"/>
      <c r="F165" s="568"/>
      <c r="G165" s="568"/>
      <c r="H165" s="568"/>
      <c r="I165" s="568"/>
      <c r="J165" s="568"/>
      <c r="K165" s="568"/>
      <c r="L165" s="568"/>
      <c r="M165" s="568"/>
      <c r="N165" s="568"/>
      <c r="O165" s="568"/>
      <c r="P165" s="568"/>
      <c r="Q165" s="568"/>
      <c r="R165" s="568"/>
      <c r="S165" s="568"/>
      <c r="T165" s="568"/>
      <c r="U165" s="568"/>
      <c r="V165" s="568"/>
      <c r="W165" s="568"/>
    </row>
    <row r="166" spans="1:23">
      <c r="A166" s="571"/>
      <c r="B166" s="568"/>
      <c r="C166" s="568"/>
      <c r="D166" s="568"/>
      <c r="E166" s="568"/>
      <c r="F166" s="568"/>
      <c r="G166" s="568"/>
      <c r="H166" s="568"/>
      <c r="I166" s="568"/>
      <c r="J166" s="568"/>
      <c r="K166" s="568"/>
      <c r="L166" s="568"/>
      <c r="M166" s="568"/>
      <c r="N166" s="568"/>
      <c r="O166" s="568"/>
      <c r="P166" s="568"/>
      <c r="Q166" s="568"/>
      <c r="R166" s="568"/>
      <c r="S166" s="568"/>
      <c r="T166" s="568"/>
      <c r="U166" s="568"/>
      <c r="V166" s="568"/>
      <c r="W166" s="568"/>
    </row>
    <row r="167" spans="1:23">
      <c r="A167" s="571"/>
      <c r="B167" s="568"/>
      <c r="C167" s="568"/>
      <c r="D167" s="568"/>
      <c r="E167" s="568"/>
      <c r="F167" s="568"/>
      <c r="G167" s="568"/>
      <c r="H167" s="568"/>
      <c r="I167" s="568"/>
      <c r="J167" s="568"/>
      <c r="K167" s="568"/>
      <c r="L167" s="568"/>
      <c r="M167" s="568"/>
      <c r="N167" s="568"/>
      <c r="O167" s="568"/>
      <c r="P167" s="568"/>
      <c r="Q167" s="568"/>
      <c r="R167" s="568"/>
      <c r="S167" s="568"/>
      <c r="T167" s="568"/>
      <c r="U167" s="568"/>
      <c r="V167" s="568"/>
      <c r="W167" s="568"/>
    </row>
    <row r="168" spans="1:23">
      <c r="A168" s="571"/>
      <c r="B168" s="568"/>
      <c r="C168" s="568"/>
      <c r="D168" s="568"/>
      <c r="E168" s="568"/>
      <c r="F168" s="568"/>
      <c r="G168" s="568"/>
      <c r="H168" s="568"/>
      <c r="I168" s="568"/>
      <c r="J168" s="568"/>
      <c r="K168" s="568"/>
      <c r="L168" s="568"/>
      <c r="M168" s="568"/>
      <c r="N168" s="568"/>
      <c r="O168" s="568"/>
      <c r="P168" s="568"/>
      <c r="Q168" s="568"/>
      <c r="R168" s="568"/>
      <c r="S168" s="568"/>
      <c r="T168" s="568"/>
      <c r="U168" s="568"/>
      <c r="V168" s="568"/>
      <c r="W168" s="568"/>
    </row>
    <row r="169" spans="1:23">
      <c r="A169" s="571"/>
      <c r="B169" s="568"/>
      <c r="C169" s="568"/>
      <c r="D169" s="568"/>
      <c r="E169" s="568"/>
      <c r="F169" s="568"/>
      <c r="G169" s="568"/>
      <c r="H169" s="568"/>
      <c r="I169" s="568"/>
      <c r="J169" s="568"/>
      <c r="K169" s="568"/>
      <c r="L169" s="568"/>
      <c r="M169" s="568"/>
      <c r="N169" s="568"/>
      <c r="O169" s="568"/>
      <c r="P169" s="568"/>
      <c r="Q169" s="568"/>
      <c r="R169" s="568"/>
      <c r="S169" s="568"/>
      <c r="T169" s="568"/>
      <c r="U169" s="568"/>
      <c r="V169" s="568"/>
      <c r="W169" s="568"/>
    </row>
    <row r="170" spans="1:23">
      <c r="A170" s="571"/>
      <c r="B170" s="568"/>
      <c r="C170" s="568"/>
      <c r="D170" s="568"/>
      <c r="E170" s="568"/>
      <c r="F170" s="568"/>
      <c r="G170" s="568"/>
      <c r="H170" s="568"/>
      <c r="I170" s="568"/>
      <c r="J170" s="568"/>
      <c r="K170" s="568"/>
      <c r="L170" s="568"/>
      <c r="M170" s="568"/>
      <c r="N170" s="568"/>
      <c r="O170" s="568"/>
      <c r="P170" s="568"/>
      <c r="Q170" s="568"/>
      <c r="R170" s="568"/>
      <c r="S170" s="568"/>
      <c r="T170" s="568"/>
      <c r="U170" s="568"/>
      <c r="V170" s="568"/>
      <c r="W170" s="568"/>
    </row>
    <row r="171" spans="1:23">
      <c r="A171" s="571"/>
      <c r="B171" s="568"/>
      <c r="C171" s="568"/>
      <c r="D171" s="568"/>
      <c r="E171" s="568"/>
      <c r="F171" s="568"/>
      <c r="G171" s="568"/>
      <c r="H171" s="568"/>
      <c r="I171" s="568"/>
      <c r="J171" s="568"/>
      <c r="K171" s="568"/>
      <c r="L171" s="568"/>
      <c r="M171" s="568"/>
      <c r="N171" s="568"/>
      <c r="O171" s="568"/>
      <c r="P171" s="568"/>
      <c r="Q171" s="568"/>
      <c r="R171" s="568"/>
      <c r="S171" s="568"/>
      <c r="T171" s="568"/>
      <c r="U171" s="568"/>
      <c r="V171" s="568"/>
      <c r="W171" s="568"/>
    </row>
    <row r="172" spans="1:23">
      <c r="A172" s="571"/>
      <c r="B172" s="568"/>
      <c r="C172" s="568"/>
      <c r="D172" s="568"/>
      <c r="E172" s="568"/>
      <c r="F172" s="568"/>
      <c r="G172" s="568"/>
      <c r="H172" s="568"/>
      <c r="I172" s="568"/>
      <c r="J172" s="568"/>
      <c r="K172" s="568"/>
      <c r="L172" s="568"/>
      <c r="M172" s="568"/>
      <c r="N172" s="568"/>
      <c r="O172" s="568"/>
      <c r="P172" s="568"/>
      <c r="Q172" s="568"/>
      <c r="R172" s="568"/>
      <c r="S172" s="568"/>
      <c r="T172" s="568"/>
      <c r="U172" s="568"/>
      <c r="V172" s="568"/>
      <c r="W172" s="568"/>
    </row>
    <row r="173" spans="1:23">
      <c r="A173" s="571"/>
      <c r="B173" s="568"/>
      <c r="C173" s="568"/>
      <c r="D173" s="568"/>
      <c r="E173" s="568"/>
      <c r="F173" s="568"/>
      <c r="G173" s="568"/>
      <c r="H173" s="568"/>
      <c r="I173" s="568"/>
      <c r="J173" s="568"/>
      <c r="K173" s="568"/>
      <c r="L173" s="568"/>
      <c r="M173" s="568"/>
      <c r="N173" s="568"/>
      <c r="O173" s="568"/>
      <c r="P173" s="568"/>
      <c r="Q173" s="568"/>
      <c r="R173" s="568"/>
      <c r="S173" s="568"/>
      <c r="T173" s="568"/>
      <c r="U173" s="568"/>
      <c r="V173" s="568"/>
      <c r="W173" s="568"/>
    </row>
    <row r="174" spans="1:23">
      <c r="A174" s="571"/>
      <c r="B174" s="568"/>
      <c r="C174" s="568"/>
      <c r="D174" s="568"/>
      <c r="E174" s="568"/>
      <c r="F174" s="568"/>
      <c r="G174" s="568"/>
      <c r="H174" s="568"/>
      <c r="I174" s="568"/>
      <c r="J174" s="568"/>
      <c r="K174" s="568"/>
      <c r="L174" s="568"/>
      <c r="M174" s="568"/>
      <c r="N174" s="568"/>
      <c r="O174" s="568"/>
      <c r="P174" s="568"/>
      <c r="Q174" s="568"/>
      <c r="R174" s="568"/>
      <c r="S174" s="568"/>
      <c r="T174" s="568"/>
      <c r="U174" s="568"/>
      <c r="V174" s="568"/>
      <c r="W174" s="568"/>
    </row>
    <row r="175" spans="1:23">
      <c r="A175" s="571"/>
      <c r="B175" s="568"/>
      <c r="C175" s="568"/>
      <c r="D175" s="568"/>
      <c r="E175" s="568"/>
      <c r="F175" s="568"/>
      <c r="G175" s="568"/>
      <c r="H175" s="568"/>
      <c r="I175" s="568"/>
      <c r="J175" s="568"/>
      <c r="K175" s="568"/>
      <c r="L175" s="568"/>
      <c r="M175" s="568"/>
      <c r="N175" s="568"/>
      <c r="O175" s="568"/>
      <c r="P175" s="568"/>
      <c r="Q175" s="568"/>
      <c r="R175" s="568"/>
      <c r="S175" s="568"/>
      <c r="T175" s="568"/>
      <c r="U175" s="568"/>
      <c r="V175" s="568"/>
      <c r="W175" s="568"/>
    </row>
    <row r="176" spans="1:23">
      <c r="A176" s="571"/>
      <c r="B176" s="568"/>
      <c r="C176" s="568"/>
      <c r="D176" s="568"/>
      <c r="E176" s="568"/>
      <c r="F176" s="568"/>
      <c r="G176" s="568"/>
      <c r="H176" s="568"/>
      <c r="I176" s="568"/>
      <c r="J176" s="568"/>
      <c r="K176" s="568"/>
      <c r="L176" s="568"/>
      <c r="M176" s="568"/>
      <c r="N176" s="568"/>
      <c r="O176" s="568"/>
      <c r="P176" s="568"/>
      <c r="Q176" s="568"/>
      <c r="R176" s="568"/>
      <c r="S176" s="568"/>
      <c r="T176" s="568"/>
      <c r="U176" s="568"/>
      <c r="V176" s="568"/>
      <c r="W176" s="568"/>
    </row>
    <row r="177" spans="1:23">
      <c r="A177" s="571"/>
      <c r="B177" s="568"/>
      <c r="C177" s="568"/>
      <c r="D177" s="568"/>
      <c r="E177" s="568"/>
      <c r="F177" s="568"/>
      <c r="G177" s="568"/>
      <c r="H177" s="568"/>
      <c r="I177" s="568"/>
      <c r="J177" s="568"/>
      <c r="K177" s="568"/>
      <c r="L177" s="568"/>
      <c r="M177" s="568"/>
      <c r="N177" s="568"/>
      <c r="O177" s="568"/>
      <c r="P177" s="568"/>
      <c r="Q177" s="568"/>
      <c r="R177" s="568"/>
      <c r="S177" s="568"/>
      <c r="T177" s="568"/>
      <c r="U177" s="568"/>
      <c r="V177" s="568"/>
      <c r="W177" s="568"/>
    </row>
    <row r="178" spans="1:23">
      <c r="A178" s="571"/>
      <c r="B178" s="568"/>
      <c r="C178" s="568"/>
      <c r="D178" s="568"/>
      <c r="E178" s="568"/>
      <c r="F178" s="568"/>
      <c r="G178" s="568"/>
      <c r="H178" s="568"/>
      <c r="I178" s="568"/>
      <c r="J178" s="568"/>
      <c r="K178" s="568"/>
      <c r="L178" s="568"/>
      <c r="M178" s="568"/>
      <c r="N178" s="568"/>
      <c r="O178" s="568"/>
      <c r="P178" s="568"/>
      <c r="Q178" s="568"/>
      <c r="R178" s="568"/>
      <c r="S178" s="568"/>
      <c r="T178" s="568"/>
      <c r="U178" s="568"/>
      <c r="V178" s="568"/>
      <c r="W178" s="568"/>
    </row>
    <row r="179" spans="1:23">
      <c r="A179" s="571"/>
      <c r="B179" s="568"/>
      <c r="C179" s="568"/>
      <c r="D179" s="568"/>
      <c r="E179" s="568"/>
      <c r="F179" s="568"/>
      <c r="G179" s="568"/>
      <c r="H179" s="568"/>
      <c r="I179" s="568"/>
      <c r="J179" s="568"/>
      <c r="K179" s="568"/>
      <c r="L179" s="568"/>
      <c r="M179" s="568"/>
      <c r="N179" s="568"/>
      <c r="O179" s="568"/>
      <c r="P179" s="568"/>
      <c r="Q179" s="568"/>
      <c r="R179" s="568"/>
      <c r="S179" s="568"/>
      <c r="T179" s="568"/>
      <c r="U179" s="568"/>
      <c r="V179" s="568"/>
      <c r="W179" s="568"/>
    </row>
    <row r="180" spans="1:23">
      <c r="A180" s="571"/>
      <c r="B180" s="568"/>
      <c r="C180" s="568"/>
      <c r="D180" s="568"/>
      <c r="E180" s="568"/>
      <c r="F180" s="568"/>
      <c r="G180" s="568"/>
      <c r="H180" s="568"/>
      <c r="I180" s="568"/>
      <c r="J180" s="568"/>
      <c r="K180" s="568"/>
      <c r="L180" s="568"/>
      <c r="M180" s="568"/>
      <c r="N180" s="568"/>
      <c r="O180" s="568"/>
      <c r="P180" s="568"/>
      <c r="Q180" s="568"/>
      <c r="R180" s="568"/>
      <c r="S180" s="568"/>
      <c r="T180" s="568"/>
      <c r="U180" s="568"/>
      <c r="V180" s="568"/>
      <c r="W180" s="568"/>
    </row>
    <row r="181" spans="1:23">
      <c r="A181" s="571"/>
      <c r="B181" s="568"/>
      <c r="C181" s="568"/>
      <c r="D181" s="568"/>
      <c r="E181" s="568"/>
      <c r="F181" s="568"/>
      <c r="G181" s="568"/>
      <c r="H181" s="568"/>
      <c r="I181" s="568"/>
      <c r="J181" s="568"/>
      <c r="K181" s="568"/>
      <c r="L181" s="568"/>
      <c r="M181" s="568"/>
      <c r="N181" s="568"/>
      <c r="O181" s="568"/>
      <c r="P181" s="568"/>
      <c r="Q181" s="568"/>
      <c r="R181" s="568"/>
      <c r="S181" s="568"/>
      <c r="T181" s="568"/>
      <c r="U181" s="568"/>
      <c r="V181" s="568"/>
      <c r="W181" s="568"/>
    </row>
    <row r="182" spans="1:23">
      <c r="A182" s="571"/>
      <c r="B182" s="568"/>
      <c r="C182" s="568"/>
      <c r="D182" s="568"/>
      <c r="E182" s="568"/>
      <c r="F182" s="568"/>
      <c r="G182" s="568"/>
      <c r="H182" s="568"/>
      <c r="I182" s="568"/>
      <c r="J182" s="568"/>
      <c r="K182" s="568"/>
      <c r="L182" s="568"/>
      <c r="M182" s="568"/>
      <c r="N182" s="568"/>
      <c r="O182" s="568"/>
      <c r="P182" s="568"/>
      <c r="Q182" s="568"/>
      <c r="R182" s="568"/>
      <c r="S182" s="568"/>
      <c r="T182" s="568"/>
      <c r="U182" s="568"/>
      <c r="V182" s="568"/>
      <c r="W182" s="568"/>
    </row>
    <row r="183" spans="1:23">
      <c r="A183" s="571"/>
      <c r="B183" s="568"/>
      <c r="C183" s="568"/>
      <c r="D183" s="568"/>
      <c r="E183" s="568"/>
      <c r="F183" s="568"/>
      <c r="G183" s="568"/>
      <c r="H183" s="568"/>
      <c r="I183" s="568"/>
      <c r="J183" s="568"/>
      <c r="K183" s="568"/>
      <c r="L183" s="568"/>
      <c r="M183" s="568"/>
      <c r="N183" s="568"/>
      <c r="O183" s="568"/>
      <c r="P183" s="568"/>
      <c r="Q183" s="568"/>
      <c r="R183" s="568"/>
      <c r="S183" s="568"/>
      <c r="T183" s="568"/>
      <c r="U183" s="568"/>
      <c r="V183" s="568"/>
      <c r="W183" s="568"/>
    </row>
    <row r="184" spans="1:23">
      <c r="A184" s="571"/>
      <c r="B184" s="568"/>
      <c r="C184" s="568"/>
      <c r="D184" s="568"/>
      <c r="E184" s="568"/>
      <c r="F184" s="568"/>
      <c r="G184" s="568"/>
      <c r="H184" s="568"/>
      <c r="I184" s="568"/>
      <c r="J184" s="568"/>
      <c r="K184" s="568"/>
      <c r="L184" s="568"/>
      <c r="M184" s="568"/>
      <c r="N184" s="568"/>
      <c r="O184" s="568"/>
      <c r="P184" s="568"/>
      <c r="Q184" s="568"/>
      <c r="R184" s="568"/>
      <c r="S184" s="568"/>
      <c r="T184" s="568"/>
      <c r="U184" s="568"/>
      <c r="V184" s="568"/>
      <c r="W184" s="568"/>
    </row>
    <row r="185" spans="1:23">
      <c r="A185" s="570"/>
      <c r="B185" s="1228"/>
      <c r="C185" s="1229"/>
      <c r="D185" s="1229"/>
      <c r="E185" s="1229"/>
      <c r="F185" s="1229"/>
      <c r="G185" s="1229"/>
      <c r="H185" s="1229"/>
      <c r="I185" s="1229"/>
      <c r="J185" s="1229"/>
      <c r="K185" s="1228"/>
      <c r="L185" s="1229"/>
      <c r="M185" s="1229"/>
      <c r="N185" s="1229"/>
      <c r="O185" s="1229"/>
      <c r="P185" s="1229"/>
      <c r="Q185" s="1229"/>
      <c r="R185" s="1229"/>
      <c r="S185" s="1228"/>
      <c r="T185" s="1229"/>
      <c r="U185" s="1229"/>
      <c r="V185" s="1229"/>
      <c r="W185" s="1229"/>
    </row>
    <row r="186" spans="1:23">
      <c r="A186" s="571"/>
      <c r="B186" s="568"/>
      <c r="C186" s="568"/>
      <c r="D186" s="568"/>
      <c r="E186" s="568"/>
      <c r="F186" s="568"/>
      <c r="G186" s="568"/>
      <c r="H186" s="568"/>
      <c r="I186" s="568"/>
      <c r="J186" s="568"/>
      <c r="K186" s="568"/>
      <c r="L186" s="568"/>
      <c r="M186" s="568"/>
      <c r="N186" s="568"/>
      <c r="O186" s="568"/>
      <c r="P186" s="568"/>
      <c r="Q186" s="568"/>
      <c r="R186" s="569"/>
      <c r="S186" s="568"/>
      <c r="T186" s="568"/>
      <c r="U186" s="568"/>
      <c r="V186" s="568"/>
      <c r="W186" s="569"/>
    </row>
    <row r="187" spans="1:23">
      <c r="A187" s="571"/>
      <c r="B187" s="568"/>
      <c r="C187" s="568"/>
      <c r="D187" s="568"/>
      <c r="E187" s="568"/>
      <c r="F187" s="568"/>
      <c r="G187" s="568"/>
      <c r="H187" s="568"/>
      <c r="I187" s="568"/>
      <c r="J187" s="568"/>
      <c r="K187" s="568"/>
      <c r="L187" s="568"/>
      <c r="M187" s="568"/>
      <c r="N187" s="568"/>
      <c r="O187" s="568"/>
      <c r="P187" s="568"/>
      <c r="Q187" s="568"/>
      <c r="R187" s="569"/>
      <c r="S187" s="568"/>
      <c r="T187" s="568"/>
      <c r="U187" s="568"/>
      <c r="V187" s="568"/>
      <c r="W187" s="569"/>
    </row>
    <row r="188" spans="1:23">
      <c r="A188" s="571"/>
      <c r="B188" s="568"/>
      <c r="C188" s="568"/>
      <c r="D188" s="568"/>
      <c r="E188" s="568"/>
      <c r="F188" s="568"/>
      <c r="G188" s="568"/>
      <c r="H188" s="568"/>
      <c r="I188" s="568"/>
      <c r="J188" s="568"/>
      <c r="K188" s="568"/>
      <c r="L188" s="568"/>
      <c r="M188" s="568"/>
      <c r="N188" s="568"/>
      <c r="O188" s="568"/>
      <c r="P188" s="568"/>
      <c r="Q188" s="568"/>
      <c r="R188" s="569"/>
      <c r="S188" s="568"/>
      <c r="T188" s="568"/>
      <c r="U188" s="568"/>
      <c r="V188" s="568"/>
      <c r="W188" s="569"/>
    </row>
    <row r="189" spans="1:23">
      <c r="A189" s="571"/>
      <c r="B189" s="568"/>
      <c r="C189" s="568"/>
      <c r="D189" s="568"/>
      <c r="E189" s="568"/>
      <c r="F189" s="568"/>
      <c r="G189" s="568"/>
      <c r="H189" s="568"/>
      <c r="I189" s="568"/>
      <c r="J189" s="568"/>
      <c r="K189" s="568"/>
      <c r="L189" s="568"/>
      <c r="M189" s="568"/>
      <c r="N189" s="568"/>
      <c r="O189" s="568"/>
      <c r="P189" s="568"/>
      <c r="Q189" s="568"/>
      <c r="R189" s="569"/>
      <c r="S189" s="568"/>
      <c r="T189" s="568"/>
      <c r="U189" s="568"/>
      <c r="V189" s="568"/>
      <c r="W189" s="569"/>
    </row>
    <row r="190" spans="1:23">
      <c r="A190" s="571"/>
      <c r="B190" s="568"/>
      <c r="C190" s="568"/>
      <c r="D190" s="568"/>
      <c r="E190" s="568"/>
      <c r="F190" s="568"/>
      <c r="G190" s="568"/>
      <c r="H190" s="568"/>
      <c r="I190" s="568"/>
      <c r="J190" s="568"/>
      <c r="K190" s="568"/>
      <c r="L190" s="568"/>
      <c r="M190" s="568"/>
      <c r="N190" s="568"/>
      <c r="O190" s="568"/>
      <c r="P190" s="568"/>
      <c r="Q190" s="568"/>
      <c r="R190" s="569"/>
      <c r="S190" s="568"/>
      <c r="T190" s="568"/>
      <c r="U190" s="568"/>
      <c r="V190" s="568"/>
      <c r="W190" s="569"/>
    </row>
    <row r="191" spans="1:23">
      <c r="A191" s="571"/>
      <c r="B191" s="568"/>
      <c r="C191" s="568"/>
      <c r="D191" s="568"/>
      <c r="E191" s="568"/>
      <c r="F191" s="568"/>
      <c r="G191" s="568"/>
      <c r="H191" s="568"/>
      <c r="I191" s="568"/>
      <c r="J191" s="568"/>
      <c r="K191" s="568"/>
      <c r="L191" s="568"/>
      <c r="M191" s="568"/>
      <c r="N191" s="568"/>
      <c r="O191" s="568"/>
      <c r="P191" s="568"/>
      <c r="Q191" s="568"/>
      <c r="R191" s="569"/>
      <c r="S191" s="568"/>
      <c r="T191" s="568"/>
      <c r="U191" s="568"/>
      <c r="V191" s="568"/>
      <c r="W191" s="569"/>
    </row>
    <row r="192" spans="1:23">
      <c r="A192" s="571"/>
      <c r="B192" s="568"/>
      <c r="C192" s="568"/>
      <c r="D192" s="568"/>
      <c r="E192" s="568"/>
      <c r="F192" s="568"/>
      <c r="G192" s="568"/>
      <c r="H192" s="568"/>
      <c r="I192" s="568"/>
      <c r="J192" s="568"/>
      <c r="K192" s="568"/>
      <c r="L192" s="568"/>
      <c r="M192" s="568"/>
      <c r="N192" s="568"/>
      <c r="O192" s="568"/>
      <c r="P192" s="568"/>
      <c r="Q192" s="568"/>
      <c r="R192" s="569"/>
      <c r="S192" s="568"/>
      <c r="T192" s="568"/>
      <c r="U192" s="568"/>
      <c r="V192" s="568"/>
      <c r="W192" s="569"/>
    </row>
    <row r="193" spans="1:23">
      <c r="A193" s="571"/>
      <c r="B193" s="568"/>
      <c r="C193" s="568"/>
      <c r="D193" s="568"/>
      <c r="E193" s="568"/>
      <c r="F193" s="568"/>
      <c r="G193" s="568"/>
      <c r="H193" s="568"/>
      <c r="I193" s="568"/>
      <c r="J193" s="568"/>
      <c r="K193" s="568"/>
      <c r="L193" s="568"/>
      <c r="M193" s="568"/>
      <c r="N193" s="568"/>
      <c r="O193" s="568"/>
      <c r="P193" s="568"/>
      <c r="Q193" s="568"/>
      <c r="R193" s="569"/>
      <c r="S193" s="568"/>
      <c r="T193" s="568"/>
      <c r="U193" s="568"/>
      <c r="V193" s="568"/>
      <c r="W193" s="569"/>
    </row>
    <row r="194" spans="1:23">
      <c r="A194" s="571"/>
      <c r="B194" s="568"/>
      <c r="C194" s="568"/>
      <c r="D194" s="568"/>
      <c r="E194" s="568"/>
      <c r="F194" s="568"/>
      <c r="G194" s="568"/>
      <c r="H194" s="568"/>
      <c r="I194" s="568"/>
      <c r="J194" s="568"/>
      <c r="K194" s="568"/>
      <c r="L194" s="568"/>
      <c r="M194" s="568"/>
      <c r="N194" s="568"/>
      <c r="O194" s="568"/>
      <c r="P194" s="568"/>
      <c r="Q194" s="568"/>
      <c r="R194" s="569"/>
      <c r="S194" s="568"/>
      <c r="T194" s="568"/>
      <c r="U194" s="568"/>
      <c r="V194" s="568"/>
      <c r="W194" s="569"/>
    </row>
    <row r="195" spans="1:23">
      <c r="A195" s="571"/>
      <c r="B195" s="568"/>
      <c r="C195" s="568"/>
      <c r="D195" s="568"/>
      <c r="E195" s="568"/>
      <c r="F195" s="568"/>
      <c r="G195" s="568"/>
      <c r="H195" s="568"/>
      <c r="I195" s="568"/>
      <c r="J195" s="568"/>
      <c r="K195" s="568"/>
      <c r="L195" s="568"/>
      <c r="M195" s="568"/>
      <c r="N195" s="568"/>
      <c r="O195" s="568"/>
      <c r="P195" s="568"/>
      <c r="Q195" s="568"/>
      <c r="R195" s="569"/>
      <c r="S195" s="568"/>
      <c r="T195" s="568"/>
      <c r="U195" s="568"/>
      <c r="V195" s="568"/>
      <c r="W195" s="569"/>
    </row>
    <row r="196" spans="1:23">
      <c r="A196" s="571"/>
      <c r="B196" s="568"/>
      <c r="C196" s="568"/>
      <c r="D196" s="568"/>
      <c r="E196" s="568"/>
      <c r="F196" s="568"/>
      <c r="G196" s="568"/>
      <c r="H196" s="568"/>
      <c r="I196" s="568"/>
      <c r="J196" s="568"/>
      <c r="K196" s="568"/>
      <c r="L196" s="568"/>
      <c r="M196" s="568"/>
      <c r="N196" s="568"/>
      <c r="O196" s="568"/>
      <c r="P196" s="568"/>
      <c r="Q196" s="568"/>
      <c r="R196" s="569"/>
      <c r="S196" s="568"/>
      <c r="T196" s="568"/>
      <c r="U196" s="568"/>
      <c r="V196" s="568"/>
      <c r="W196" s="569"/>
    </row>
    <row r="197" spans="1:23">
      <c r="A197" s="571"/>
      <c r="B197" s="568"/>
      <c r="C197" s="568"/>
      <c r="D197" s="568"/>
      <c r="E197" s="568"/>
      <c r="F197" s="568"/>
      <c r="G197" s="568"/>
      <c r="H197" s="568"/>
      <c r="I197" s="568"/>
      <c r="J197" s="568"/>
      <c r="K197" s="568"/>
      <c r="L197" s="568"/>
      <c r="M197" s="568"/>
      <c r="N197" s="568"/>
      <c r="O197" s="568"/>
      <c r="P197" s="568"/>
      <c r="Q197" s="568"/>
      <c r="R197" s="569"/>
      <c r="S197" s="568"/>
      <c r="T197" s="568"/>
      <c r="U197" s="568"/>
      <c r="V197" s="568"/>
      <c r="W197" s="569"/>
    </row>
    <row r="198" spans="1:23">
      <c r="A198" s="571"/>
      <c r="B198" s="568"/>
      <c r="C198" s="568"/>
      <c r="D198" s="568"/>
      <c r="E198" s="568"/>
      <c r="F198" s="568"/>
      <c r="G198" s="568"/>
      <c r="H198" s="568"/>
      <c r="I198" s="568"/>
      <c r="J198" s="568"/>
      <c r="K198" s="568"/>
      <c r="L198" s="568"/>
      <c r="M198" s="568"/>
      <c r="N198" s="568"/>
      <c r="O198" s="568"/>
      <c r="P198" s="568"/>
      <c r="Q198" s="568"/>
      <c r="R198" s="569"/>
      <c r="S198" s="568"/>
      <c r="T198" s="568"/>
      <c r="U198" s="568"/>
      <c r="V198" s="568"/>
      <c r="W198" s="569"/>
    </row>
    <row r="199" spans="1:23">
      <c r="A199" s="571"/>
      <c r="B199" s="568"/>
      <c r="C199" s="568"/>
      <c r="D199" s="568"/>
      <c r="E199" s="568"/>
      <c r="F199" s="568"/>
      <c r="G199" s="568"/>
      <c r="H199" s="568"/>
      <c r="I199" s="568"/>
      <c r="J199" s="568"/>
      <c r="K199" s="568"/>
      <c r="L199" s="568"/>
      <c r="M199" s="568"/>
      <c r="N199" s="568"/>
      <c r="O199" s="568"/>
      <c r="P199" s="568"/>
      <c r="Q199" s="568"/>
      <c r="R199" s="569"/>
      <c r="S199" s="568"/>
      <c r="T199" s="568"/>
      <c r="U199" s="568"/>
      <c r="V199" s="568"/>
      <c r="W199" s="569"/>
    </row>
    <row r="200" spans="1:23">
      <c r="A200" s="571"/>
      <c r="B200" s="568"/>
      <c r="C200" s="568"/>
      <c r="D200" s="568"/>
      <c r="E200" s="568"/>
      <c r="F200" s="568"/>
      <c r="G200" s="568"/>
      <c r="H200" s="568"/>
      <c r="I200" s="568"/>
      <c r="J200" s="568"/>
      <c r="K200" s="568"/>
      <c r="L200" s="568"/>
      <c r="M200" s="568"/>
      <c r="N200" s="568"/>
      <c r="O200" s="568"/>
      <c r="P200" s="568"/>
      <c r="Q200" s="568"/>
      <c r="R200" s="569"/>
      <c r="S200" s="568"/>
      <c r="T200" s="568"/>
      <c r="U200" s="568"/>
      <c r="V200" s="568"/>
      <c r="W200" s="569"/>
    </row>
    <row r="201" spans="1:23">
      <c r="A201" s="571"/>
      <c r="B201" s="568"/>
      <c r="C201" s="568"/>
      <c r="D201" s="568"/>
      <c r="E201" s="568"/>
      <c r="F201" s="568"/>
      <c r="G201" s="568"/>
      <c r="H201" s="568"/>
      <c r="I201" s="568"/>
      <c r="J201" s="568"/>
      <c r="K201" s="568"/>
      <c r="L201" s="568"/>
      <c r="M201" s="568"/>
      <c r="N201" s="568"/>
      <c r="O201" s="568"/>
      <c r="P201" s="568"/>
      <c r="Q201" s="568"/>
      <c r="R201" s="569"/>
      <c r="S201" s="568"/>
      <c r="T201" s="568"/>
      <c r="U201" s="568"/>
      <c r="V201" s="568"/>
      <c r="W201" s="569"/>
    </row>
    <row r="202" spans="1:23">
      <c r="A202" s="571"/>
      <c r="B202" s="568"/>
      <c r="C202" s="568"/>
      <c r="D202" s="568"/>
      <c r="E202" s="568"/>
      <c r="F202" s="568"/>
      <c r="G202" s="568"/>
      <c r="H202" s="568"/>
      <c r="I202" s="568"/>
      <c r="J202" s="568"/>
      <c r="K202" s="568"/>
      <c r="L202" s="568"/>
      <c r="M202" s="568"/>
      <c r="N202" s="568"/>
      <c r="O202" s="568"/>
      <c r="P202" s="568"/>
      <c r="Q202" s="568"/>
      <c r="R202" s="569"/>
      <c r="S202" s="568"/>
      <c r="T202" s="568"/>
      <c r="U202" s="568"/>
      <c r="V202" s="568"/>
      <c r="W202" s="569"/>
    </row>
    <row r="203" spans="1:23">
      <c r="A203" s="571"/>
      <c r="B203" s="568"/>
      <c r="C203" s="568"/>
      <c r="D203" s="568"/>
      <c r="E203" s="568"/>
      <c r="F203" s="568"/>
      <c r="G203" s="568"/>
      <c r="H203" s="568"/>
      <c r="I203" s="568"/>
      <c r="J203" s="568"/>
      <c r="K203" s="568"/>
      <c r="L203" s="568"/>
      <c r="M203" s="568"/>
      <c r="N203" s="568"/>
      <c r="O203" s="568"/>
      <c r="P203" s="568"/>
      <c r="Q203" s="568"/>
      <c r="R203" s="569"/>
      <c r="S203" s="568"/>
      <c r="T203" s="568"/>
      <c r="U203" s="568"/>
      <c r="V203" s="568"/>
      <c r="W203" s="569"/>
    </row>
    <row r="204" spans="1:23">
      <c r="A204" s="571"/>
      <c r="B204" s="568"/>
      <c r="C204" s="568"/>
      <c r="D204" s="568"/>
      <c r="E204" s="568"/>
      <c r="F204" s="568"/>
      <c r="G204" s="568"/>
      <c r="H204" s="568"/>
      <c r="I204" s="568"/>
      <c r="J204" s="568"/>
      <c r="K204" s="568"/>
      <c r="L204" s="568"/>
      <c r="M204" s="568"/>
      <c r="N204" s="568"/>
      <c r="O204" s="568"/>
      <c r="P204" s="568"/>
      <c r="Q204" s="568"/>
      <c r="R204" s="569"/>
      <c r="S204" s="568"/>
      <c r="T204" s="568"/>
      <c r="U204" s="568"/>
      <c r="V204" s="568"/>
      <c r="W204" s="569"/>
    </row>
    <row r="205" spans="1:23">
      <c r="A205" s="571"/>
      <c r="B205" s="568"/>
      <c r="C205" s="568"/>
      <c r="D205" s="568"/>
      <c r="E205" s="568"/>
      <c r="F205" s="568"/>
      <c r="G205" s="568"/>
      <c r="H205" s="568"/>
      <c r="I205" s="568"/>
      <c r="J205" s="568"/>
      <c r="K205" s="568"/>
      <c r="L205" s="568"/>
      <c r="M205" s="568"/>
      <c r="N205" s="568"/>
      <c r="O205" s="568"/>
      <c r="P205" s="568"/>
      <c r="Q205" s="568"/>
      <c r="R205" s="569"/>
      <c r="S205" s="568"/>
      <c r="T205" s="568"/>
      <c r="U205" s="568"/>
      <c r="V205" s="568"/>
      <c r="W205" s="569"/>
    </row>
    <row r="206" spans="1:23">
      <c r="A206" s="571"/>
      <c r="B206" s="568"/>
      <c r="C206" s="568"/>
      <c r="D206" s="568"/>
      <c r="E206" s="568"/>
      <c r="F206" s="568"/>
      <c r="G206" s="568"/>
      <c r="H206" s="568"/>
      <c r="I206" s="568"/>
      <c r="J206" s="568"/>
      <c r="K206" s="568"/>
      <c r="L206" s="568"/>
      <c r="M206" s="568"/>
      <c r="N206" s="568"/>
      <c r="O206" s="568"/>
      <c r="P206" s="568"/>
      <c r="Q206" s="568"/>
      <c r="R206" s="569"/>
      <c r="S206" s="568"/>
      <c r="T206" s="568"/>
      <c r="U206" s="568"/>
      <c r="V206" s="568"/>
      <c r="W206" s="569"/>
    </row>
    <row r="207" spans="1:23">
      <c r="A207" s="571"/>
      <c r="B207" s="568"/>
      <c r="C207" s="568"/>
      <c r="D207" s="568"/>
      <c r="E207" s="568"/>
      <c r="F207" s="568"/>
      <c r="G207" s="568"/>
      <c r="H207" s="568"/>
      <c r="I207" s="568"/>
      <c r="J207" s="568"/>
      <c r="K207" s="568"/>
      <c r="L207" s="568"/>
      <c r="M207" s="568"/>
      <c r="N207" s="568"/>
      <c r="O207" s="568"/>
      <c r="P207" s="568"/>
      <c r="Q207" s="568"/>
      <c r="R207" s="569"/>
      <c r="S207" s="568"/>
      <c r="T207" s="568"/>
      <c r="U207" s="568"/>
      <c r="V207" s="568"/>
      <c r="W207" s="569"/>
    </row>
    <row r="208" spans="1:23">
      <c r="A208" s="571"/>
      <c r="B208" s="568"/>
      <c r="C208" s="568"/>
      <c r="D208" s="568"/>
      <c r="E208" s="568"/>
      <c r="F208" s="568"/>
      <c r="G208" s="568"/>
      <c r="H208" s="568"/>
      <c r="I208" s="568"/>
      <c r="J208" s="568"/>
      <c r="K208" s="568"/>
      <c r="L208" s="568"/>
      <c r="M208" s="568"/>
      <c r="N208" s="568"/>
      <c r="O208" s="568"/>
      <c r="P208" s="568"/>
      <c r="Q208" s="568"/>
      <c r="R208" s="569"/>
      <c r="S208" s="568"/>
      <c r="T208" s="568"/>
      <c r="U208" s="568"/>
      <c r="V208" s="568"/>
      <c r="W208" s="569"/>
    </row>
    <row r="209" spans="1:23">
      <c r="A209" s="571"/>
      <c r="B209" s="568"/>
      <c r="C209" s="568"/>
      <c r="D209" s="568"/>
      <c r="E209" s="568"/>
      <c r="F209" s="568"/>
      <c r="G209" s="568"/>
      <c r="H209" s="568"/>
      <c r="I209" s="568"/>
      <c r="J209" s="568"/>
      <c r="K209" s="568"/>
      <c r="L209" s="568"/>
      <c r="M209" s="568"/>
      <c r="N209" s="568"/>
      <c r="O209" s="568"/>
      <c r="P209" s="568"/>
      <c r="Q209" s="568"/>
      <c r="R209" s="569"/>
      <c r="S209" s="568"/>
      <c r="T209" s="568"/>
      <c r="U209" s="568"/>
      <c r="V209" s="568"/>
      <c r="W209" s="569"/>
    </row>
    <row r="210" spans="1:23">
      <c r="A210" s="571"/>
      <c r="B210" s="568"/>
      <c r="C210" s="568"/>
      <c r="D210" s="568"/>
      <c r="E210" s="568"/>
      <c r="F210" s="568"/>
      <c r="G210" s="568"/>
      <c r="H210" s="568"/>
      <c r="I210" s="568"/>
      <c r="J210" s="568"/>
      <c r="K210" s="568"/>
      <c r="L210" s="568"/>
      <c r="M210" s="568"/>
      <c r="N210" s="568"/>
      <c r="O210" s="568"/>
      <c r="P210" s="568"/>
      <c r="Q210" s="568"/>
      <c r="R210" s="569"/>
      <c r="S210" s="568"/>
      <c r="T210" s="568"/>
      <c r="U210" s="568"/>
      <c r="V210" s="568"/>
      <c r="W210" s="569"/>
    </row>
    <row r="211" spans="1:23">
      <c r="A211" s="571"/>
      <c r="B211" s="568"/>
      <c r="C211" s="568"/>
      <c r="D211" s="568"/>
      <c r="E211" s="568"/>
      <c r="F211" s="568"/>
      <c r="G211" s="568"/>
      <c r="H211" s="568"/>
      <c r="I211" s="568"/>
      <c r="J211" s="568"/>
      <c r="K211" s="568"/>
      <c r="L211" s="568"/>
      <c r="M211" s="568"/>
      <c r="N211" s="568"/>
      <c r="O211" s="568"/>
      <c r="P211" s="568"/>
      <c r="Q211" s="568"/>
      <c r="R211" s="569"/>
      <c r="S211" s="568"/>
      <c r="T211" s="568"/>
      <c r="U211" s="568"/>
      <c r="V211" s="568"/>
      <c r="W211" s="569"/>
    </row>
    <row r="212" spans="1:23">
      <c r="A212" s="571"/>
      <c r="B212" s="568"/>
      <c r="C212" s="568"/>
      <c r="D212" s="568"/>
      <c r="E212" s="568"/>
      <c r="F212" s="568"/>
      <c r="G212" s="568"/>
      <c r="H212" s="568"/>
      <c r="I212" s="568"/>
      <c r="J212" s="568"/>
      <c r="K212" s="568"/>
      <c r="L212" s="568"/>
      <c r="M212" s="568"/>
      <c r="N212" s="568"/>
      <c r="O212" s="568"/>
      <c r="P212" s="568"/>
      <c r="Q212" s="568"/>
      <c r="R212" s="569"/>
      <c r="S212" s="568"/>
      <c r="T212" s="568"/>
      <c r="U212" s="568"/>
      <c r="V212" s="568"/>
      <c r="W212" s="569"/>
    </row>
    <row r="213" spans="1:23">
      <c r="A213" s="571"/>
      <c r="B213" s="568"/>
      <c r="C213" s="568"/>
      <c r="D213" s="568"/>
      <c r="E213" s="568"/>
      <c r="F213" s="568"/>
      <c r="G213" s="568"/>
      <c r="H213" s="568"/>
      <c r="I213" s="568"/>
      <c r="J213" s="568"/>
      <c r="K213" s="568"/>
      <c r="L213" s="568"/>
      <c r="M213" s="568"/>
      <c r="N213" s="568"/>
      <c r="O213" s="568"/>
      <c r="P213" s="568"/>
      <c r="Q213" s="568"/>
      <c r="R213" s="569"/>
      <c r="S213" s="568"/>
      <c r="T213" s="568"/>
      <c r="U213" s="568"/>
      <c r="V213" s="568"/>
      <c r="W213" s="569"/>
    </row>
    <row r="214" spans="1:23">
      <c r="A214" s="571"/>
      <c r="B214" s="568"/>
      <c r="C214" s="568"/>
      <c r="D214" s="568"/>
      <c r="E214" s="568"/>
      <c r="F214" s="568"/>
      <c r="G214" s="568"/>
      <c r="H214" s="568"/>
      <c r="I214" s="568"/>
      <c r="J214" s="568"/>
      <c r="K214" s="568"/>
      <c r="L214" s="568"/>
      <c r="M214" s="568"/>
      <c r="N214" s="568"/>
      <c r="O214" s="568"/>
      <c r="P214" s="568"/>
      <c r="Q214" s="568"/>
      <c r="R214" s="569"/>
      <c r="S214" s="568"/>
      <c r="T214" s="568"/>
      <c r="U214" s="568"/>
      <c r="V214" s="568"/>
      <c r="W214" s="569"/>
    </row>
    <row r="215" spans="1:23">
      <c r="A215" s="571"/>
      <c r="B215" s="568"/>
      <c r="C215" s="568"/>
      <c r="D215" s="568"/>
      <c r="E215" s="568"/>
      <c r="F215" s="568"/>
      <c r="G215" s="568"/>
      <c r="H215" s="568"/>
      <c r="I215" s="568"/>
      <c r="J215" s="568"/>
      <c r="K215" s="568"/>
      <c r="L215" s="568"/>
      <c r="M215" s="568"/>
      <c r="N215" s="568"/>
      <c r="O215" s="568"/>
      <c r="P215" s="568"/>
      <c r="Q215" s="568"/>
      <c r="R215" s="569"/>
      <c r="S215" s="568"/>
      <c r="T215" s="568"/>
      <c r="U215" s="568"/>
      <c r="V215" s="568"/>
      <c r="W215" s="569"/>
    </row>
    <row r="216" spans="1:23">
      <c r="A216" s="571"/>
      <c r="B216" s="568"/>
      <c r="C216" s="568"/>
      <c r="D216" s="568"/>
      <c r="E216" s="568"/>
      <c r="F216" s="568"/>
      <c r="G216" s="568"/>
      <c r="H216" s="568"/>
      <c r="I216" s="568"/>
      <c r="J216" s="568"/>
      <c r="K216" s="568"/>
      <c r="L216" s="568"/>
      <c r="M216" s="568"/>
      <c r="N216" s="568"/>
      <c r="O216" s="568"/>
      <c r="P216" s="568"/>
      <c r="Q216" s="568"/>
      <c r="R216" s="569"/>
      <c r="S216" s="568"/>
      <c r="T216" s="568"/>
      <c r="U216" s="568"/>
      <c r="V216" s="568"/>
      <c r="W216" s="569"/>
    </row>
  </sheetData>
  <mergeCells count="15">
    <mergeCell ref="B185:J185"/>
    <mergeCell ref="K185:R185"/>
    <mergeCell ref="S185:W185"/>
    <mergeCell ref="B103:J103"/>
    <mergeCell ref="K103:R103"/>
    <mergeCell ref="S103:W103"/>
    <mergeCell ref="B70:J70"/>
    <mergeCell ref="K70:R70"/>
    <mergeCell ref="S70:W70"/>
    <mergeCell ref="B5:J5"/>
    <mergeCell ref="K5:R5"/>
    <mergeCell ref="S5:W5"/>
    <mergeCell ref="B38:J38"/>
    <mergeCell ref="K38:R38"/>
    <mergeCell ref="S38:W38"/>
  </mergeCells>
  <hyperlinks>
    <hyperlink ref="K1" location="Inhalt!B189" tooltip="zurück zum Inhaltsverzeichnis" display="zurück"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6"/>
  <sheetViews>
    <sheetView workbookViewId="0">
      <selection activeCell="A145" sqref="A145:XFD156"/>
    </sheetView>
  </sheetViews>
  <sheetFormatPr baseColWidth="10" defaultColWidth="9.1796875" defaultRowHeight="14.5"/>
  <cols>
    <col min="1" max="1" width="4.54296875" style="12" customWidth="1"/>
    <col min="2" max="5" width="9.7265625" style="12" customWidth="1"/>
    <col min="6" max="7" width="9.54296875" style="12" customWidth="1"/>
    <col min="8" max="10" width="9.7265625" style="12" customWidth="1"/>
    <col min="11" max="17" width="10.7265625" style="12" customWidth="1"/>
    <col min="18" max="18" width="12.1796875" style="12" customWidth="1"/>
    <col min="19" max="23" width="13.26953125" style="12" customWidth="1"/>
    <col min="24" max="16384" width="9.1796875" style="13"/>
  </cols>
  <sheetData>
    <row r="1" spans="1:23">
      <c r="A1" s="11" t="s">
        <v>27</v>
      </c>
      <c r="K1" s="108" t="s">
        <v>28</v>
      </c>
    </row>
    <row r="2" spans="1:23">
      <c r="A2" s="12">
        <v>1</v>
      </c>
      <c r="B2" s="12">
        <f t="shared" ref="B2:W2" si="0">A2+1</f>
        <v>2</v>
      </c>
      <c r="C2" s="12">
        <f>B2+1</f>
        <v>3</v>
      </c>
      <c r="D2" s="12">
        <f t="shared" si="0"/>
        <v>4</v>
      </c>
      <c r="E2" s="12">
        <f t="shared" si="0"/>
        <v>5</v>
      </c>
      <c r="F2" s="12">
        <f t="shared" si="0"/>
        <v>6</v>
      </c>
      <c r="G2" s="12">
        <f t="shared" si="0"/>
        <v>7</v>
      </c>
      <c r="H2" s="12">
        <f t="shared" si="0"/>
        <v>8</v>
      </c>
      <c r="I2" s="12">
        <f t="shared" si="0"/>
        <v>9</v>
      </c>
      <c r="J2" s="12">
        <f t="shared" si="0"/>
        <v>10</v>
      </c>
      <c r="K2" s="12">
        <f t="shared" si="0"/>
        <v>11</v>
      </c>
      <c r="L2" s="12">
        <f t="shared" si="0"/>
        <v>12</v>
      </c>
      <c r="M2" s="12">
        <f t="shared" si="0"/>
        <v>13</v>
      </c>
      <c r="N2" s="12">
        <f t="shared" si="0"/>
        <v>14</v>
      </c>
      <c r="O2" s="12">
        <f t="shared" si="0"/>
        <v>15</v>
      </c>
      <c r="P2" s="12">
        <f t="shared" si="0"/>
        <v>16</v>
      </c>
      <c r="Q2" s="12">
        <f t="shared" si="0"/>
        <v>17</v>
      </c>
      <c r="R2" s="12">
        <f t="shared" si="0"/>
        <v>18</v>
      </c>
      <c r="S2" s="12">
        <f t="shared" si="0"/>
        <v>19</v>
      </c>
      <c r="T2" s="12">
        <f t="shared" si="0"/>
        <v>20</v>
      </c>
      <c r="U2" s="12">
        <f t="shared" si="0"/>
        <v>21</v>
      </c>
      <c r="V2" s="12">
        <f t="shared" si="0"/>
        <v>22</v>
      </c>
      <c r="W2" s="12">
        <f t="shared" si="0"/>
        <v>23</v>
      </c>
    </row>
    <row r="3" spans="1:23" ht="40" customHeight="1">
      <c r="A3" s="14" t="s">
        <v>29</v>
      </c>
      <c r="B3" s="15" t="s">
        <v>30</v>
      </c>
      <c r="C3" s="15" t="s">
        <v>6</v>
      </c>
      <c r="D3" s="15" t="s">
        <v>31</v>
      </c>
      <c r="E3" s="15" t="s">
        <v>32</v>
      </c>
      <c r="F3" s="15" t="s">
        <v>33</v>
      </c>
      <c r="G3" s="15" t="s">
        <v>34</v>
      </c>
      <c r="H3" s="15" t="s">
        <v>35</v>
      </c>
      <c r="I3" s="15" t="s">
        <v>36</v>
      </c>
      <c r="J3" s="15" t="s">
        <v>37</v>
      </c>
      <c r="K3" s="15" t="s">
        <v>38</v>
      </c>
      <c r="L3" s="15" t="s">
        <v>39</v>
      </c>
      <c r="M3" s="15" t="s">
        <v>40</v>
      </c>
      <c r="N3" s="15" t="s">
        <v>41</v>
      </c>
      <c r="O3" s="15" t="s">
        <v>42</v>
      </c>
      <c r="P3" s="15" t="s">
        <v>43</v>
      </c>
      <c r="Q3" s="15" t="s">
        <v>44</v>
      </c>
      <c r="R3" s="15" t="s">
        <v>0</v>
      </c>
      <c r="S3" s="15" t="s">
        <v>45</v>
      </c>
      <c r="T3" s="15" t="s">
        <v>46</v>
      </c>
      <c r="U3" s="15" t="s">
        <v>47</v>
      </c>
      <c r="V3" s="15" t="s">
        <v>48</v>
      </c>
      <c r="W3" s="15" t="s">
        <v>0</v>
      </c>
    </row>
    <row r="4" spans="1:23" ht="6" customHeight="1"/>
    <row r="5" spans="1:23" ht="30" customHeight="1">
      <c r="B5" s="1228" t="s">
        <v>49</v>
      </c>
      <c r="C5" s="1229"/>
      <c r="D5" s="1229"/>
      <c r="E5" s="1229"/>
      <c r="F5" s="1229"/>
      <c r="G5" s="1229"/>
      <c r="H5" s="1229"/>
      <c r="I5" s="1229"/>
      <c r="J5" s="1229"/>
      <c r="K5" s="1228" t="s">
        <v>49</v>
      </c>
      <c r="L5" s="1229"/>
      <c r="M5" s="1229"/>
      <c r="N5" s="1229"/>
      <c r="O5" s="1229"/>
      <c r="P5" s="1229"/>
      <c r="Q5" s="1229"/>
      <c r="R5" s="1229"/>
      <c r="S5" s="1228" t="s">
        <v>49</v>
      </c>
      <c r="T5" s="1229"/>
      <c r="U5" s="1229"/>
      <c r="V5" s="1229"/>
      <c r="W5" s="1229"/>
    </row>
    <row r="6" spans="1:23" ht="9.75" customHeight="1">
      <c r="A6" s="694">
        <v>1991</v>
      </c>
      <c r="B6" s="695">
        <v>242884.29800000001</v>
      </c>
      <c r="C6" s="695">
        <v>263313.223</v>
      </c>
      <c r="D6" s="695">
        <v>68089.180999999997</v>
      </c>
      <c r="E6" s="695">
        <v>19683.252</v>
      </c>
      <c r="F6" s="695">
        <v>18853.358</v>
      </c>
      <c r="G6" s="695">
        <v>61137.345000000001</v>
      </c>
      <c r="H6" s="695">
        <v>150304.28</v>
      </c>
      <c r="I6" s="695">
        <v>14311.754000000001</v>
      </c>
      <c r="J6" s="695">
        <v>144405.723</v>
      </c>
      <c r="K6" s="695">
        <v>379917.37</v>
      </c>
      <c r="L6" s="695">
        <v>76346.385999999999</v>
      </c>
      <c r="M6" s="695">
        <v>21434.933000000001</v>
      </c>
      <c r="N6" s="695">
        <v>36618.084999999999</v>
      </c>
      <c r="O6" s="695">
        <v>20503.076000000001</v>
      </c>
      <c r="P6" s="695">
        <v>50969.156999999999</v>
      </c>
      <c r="Q6" s="695">
        <v>17028.587</v>
      </c>
      <c r="R6" s="695">
        <v>1585800</v>
      </c>
      <c r="S6" s="695">
        <v>1477655.254</v>
      </c>
      <c r="T6" s="695">
        <v>1409566.0730000001</v>
      </c>
      <c r="U6" s="695">
        <v>176233.935</v>
      </c>
      <c r="V6" s="695">
        <v>108144.754</v>
      </c>
      <c r="W6" s="695">
        <v>1585800</v>
      </c>
    </row>
    <row r="7" spans="1:23" ht="9.75" customHeight="1">
      <c r="A7" s="694">
        <v>1992</v>
      </c>
      <c r="B7" s="695">
        <v>255866.41899999999</v>
      </c>
      <c r="C7" s="695">
        <v>283120.90600000002</v>
      </c>
      <c r="D7" s="695">
        <v>75252.221000000005</v>
      </c>
      <c r="E7" s="695">
        <v>24555.594000000001</v>
      </c>
      <c r="F7" s="695">
        <v>19427.29</v>
      </c>
      <c r="G7" s="695">
        <v>63680.552000000003</v>
      </c>
      <c r="H7" s="695">
        <v>158843.64000000001</v>
      </c>
      <c r="I7" s="695">
        <v>17633.995999999999</v>
      </c>
      <c r="J7" s="695">
        <v>153180.42300000001</v>
      </c>
      <c r="K7" s="695">
        <v>400434.63699999999</v>
      </c>
      <c r="L7" s="695">
        <v>80038.293999999994</v>
      </c>
      <c r="M7" s="695">
        <v>22255.968000000001</v>
      </c>
      <c r="N7" s="695">
        <v>45533.101999999999</v>
      </c>
      <c r="O7" s="695">
        <v>25614.865000000002</v>
      </c>
      <c r="P7" s="695">
        <v>53884.557000000001</v>
      </c>
      <c r="Q7" s="695">
        <v>22737.534</v>
      </c>
      <c r="R7" s="695">
        <v>1702060</v>
      </c>
      <c r="S7" s="695">
        <v>1565984.9069999999</v>
      </c>
      <c r="T7" s="695">
        <v>1490732.686</v>
      </c>
      <c r="U7" s="695">
        <v>211327.31200000001</v>
      </c>
      <c r="V7" s="695">
        <v>136075.09099999999</v>
      </c>
      <c r="W7" s="695">
        <v>1702060</v>
      </c>
    </row>
    <row r="8" spans="1:23" ht="9.75" customHeight="1">
      <c r="A8" s="694">
        <v>1993</v>
      </c>
      <c r="B8" s="695">
        <v>253742.10699999999</v>
      </c>
      <c r="C8" s="695">
        <v>287951.86900000001</v>
      </c>
      <c r="D8" s="695">
        <v>80744.509000000005</v>
      </c>
      <c r="E8" s="695">
        <v>29858.732</v>
      </c>
      <c r="F8" s="695">
        <v>19357.758999999998</v>
      </c>
      <c r="G8" s="695">
        <v>65960.771999999997</v>
      </c>
      <c r="H8" s="695">
        <v>161497.36199999999</v>
      </c>
      <c r="I8" s="695">
        <v>21112.531999999999</v>
      </c>
      <c r="J8" s="695">
        <v>156155.67600000001</v>
      </c>
      <c r="K8" s="695">
        <v>403209.35800000001</v>
      </c>
      <c r="L8" s="695">
        <v>79944.186000000002</v>
      </c>
      <c r="M8" s="695">
        <v>21922.008000000002</v>
      </c>
      <c r="N8" s="695">
        <v>55172.027999999998</v>
      </c>
      <c r="O8" s="695">
        <v>31475.888999999999</v>
      </c>
      <c r="P8" s="695">
        <v>54915.542999999998</v>
      </c>
      <c r="Q8" s="695">
        <v>27869.674999999999</v>
      </c>
      <c r="R8" s="695">
        <v>1750890</v>
      </c>
      <c r="S8" s="695">
        <v>1585401.149</v>
      </c>
      <c r="T8" s="695">
        <v>1504656.64</v>
      </c>
      <c r="U8" s="695">
        <v>246233.36499999999</v>
      </c>
      <c r="V8" s="695">
        <v>165488.856</v>
      </c>
      <c r="W8" s="695">
        <v>1750890</v>
      </c>
    </row>
    <row r="9" spans="1:23" ht="9.75" customHeight="1">
      <c r="A9" s="694">
        <v>1994</v>
      </c>
      <c r="B9" s="695">
        <v>262645.41600000003</v>
      </c>
      <c r="C9" s="695">
        <v>298303.01199999999</v>
      </c>
      <c r="D9" s="695">
        <v>83400.498000000007</v>
      </c>
      <c r="E9" s="695">
        <v>34453.256999999998</v>
      </c>
      <c r="F9" s="695">
        <v>19978.599999999999</v>
      </c>
      <c r="G9" s="695">
        <v>67960.251999999993</v>
      </c>
      <c r="H9" s="695">
        <v>165682.12299999999</v>
      </c>
      <c r="I9" s="695">
        <v>24461.838</v>
      </c>
      <c r="J9" s="695">
        <v>162563.55799999999</v>
      </c>
      <c r="K9" s="695">
        <v>414886.74099999998</v>
      </c>
      <c r="L9" s="695">
        <v>82935.683999999994</v>
      </c>
      <c r="M9" s="695">
        <v>22906.127</v>
      </c>
      <c r="N9" s="695">
        <v>63987.491999999998</v>
      </c>
      <c r="O9" s="695">
        <v>36204.474999999999</v>
      </c>
      <c r="P9" s="695">
        <v>56662.033000000003</v>
      </c>
      <c r="Q9" s="695">
        <v>32518.895</v>
      </c>
      <c r="R9" s="695">
        <v>1829550</v>
      </c>
      <c r="S9" s="695">
        <v>1637924.044</v>
      </c>
      <c r="T9" s="695">
        <v>1554523.5460000001</v>
      </c>
      <c r="U9" s="695">
        <v>275026.45500000002</v>
      </c>
      <c r="V9" s="695">
        <v>191625.95699999999</v>
      </c>
      <c r="W9" s="695">
        <v>1829550</v>
      </c>
    </row>
    <row r="10" spans="1:23" ht="15" customHeight="1">
      <c r="A10" s="694">
        <v>1995</v>
      </c>
      <c r="B10" s="695">
        <v>271746.69900000002</v>
      </c>
      <c r="C10" s="695">
        <v>306796.83799999999</v>
      </c>
      <c r="D10" s="695">
        <v>85750.900999999998</v>
      </c>
      <c r="E10" s="695">
        <v>37889.597999999998</v>
      </c>
      <c r="F10" s="695">
        <v>20392.248</v>
      </c>
      <c r="G10" s="695">
        <v>69616.323999999993</v>
      </c>
      <c r="H10" s="695">
        <v>170246.65700000001</v>
      </c>
      <c r="I10" s="695">
        <v>26725.871999999999</v>
      </c>
      <c r="J10" s="695">
        <v>164422.74</v>
      </c>
      <c r="K10" s="695">
        <v>429244.55300000001</v>
      </c>
      <c r="L10" s="695">
        <v>86071.119000000006</v>
      </c>
      <c r="M10" s="695">
        <v>23837.867999999999</v>
      </c>
      <c r="N10" s="695">
        <v>70361.376000000004</v>
      </c>
      <c r="O10" s="695">
        <v>38452.411</v>
      </c>
      <c r="P10" s="695">
        <v>58726.714</v>
      </c>
      <c r="Q10" s="695">
        <v>34328.078999999998</v>
      </c>
      <c r="R10" s="695">
        <v>1894610</v>
      </c>
      <c r="S10" s="695">
        <v>1686852.6610000001</v>
      </c>
      <c r="T10" s="695">
        <v>1601101.76</v>
      </c>
      <c r="U10" s="695">
        <v>293508.23700000002</v>
      </c>
      <c r="V10" s="695">
        <v>207757.33600000001</v>
      </c>
      <c r="W10" s="695">
        <v>1894610</v>
      </c>
    </row>
    <row r="11" spans="1:23" ht="9.75" customHeight="1">
      <c r="A11" s="694">
        <v>1996</v>
      </c>
      <c r="B11" s="695">
        <v>276776.83199999999</v>
      </c>
      <c r="C11" s="695">
        <v>312205.98200000002</v>
      </c>
      <c r="D11" s="695">
        <v>84993.216</v>
      </c>
      <c r="E11" s="695">
        <v>39734.648999999998</v>
      </c>
      <c r="F11" s="695">
        <v>20436.203000000001</v>
      </c>
      <c r="G11" s="695">
        <v>71178.043999999994</v>
      </c>
      <c r="H11" s="695">
        <v>174468.56299999999</v>
      </c>
      <c r="I11" s="695">
        <v>27685.162</v>
      </c>
      <c r="J11" s="695">
        <v>165463.59400000001</v>
      </c>
      <c r="K11" s="695">
        <v>430662.20799999998</v>
      </c>
      <c r="L11" s="695">
        <v>86172.462</v>
      </c>
      <c r="M11" s="695">
        <v>23255.274000000001</v>
      </c>
      <c r="N11" s="695">
        <v>73008.368000000002</v>
      </c>
      <c r="O11" s="695">
        <v>40068.945</v>
      </c>
      <c r="P11" s="695">
        <v>59664.114000000001</v>
      </c>
      <c r="Q11" s="695">
        <v>35606.392999999996</v>
      </c>
      <c r="R11" s="695">
        <v>1921380</v>
      </c>
      <c r="S11" s="695">
        <v>1705276.4920000001</v>
      </c>
      <c r="T11" s="695">
        <v>1620283.2760000001</v>
      </c>
      <c r="U11" s="695">
        <v>301096.73300000001</v>
      </c>
      <c r="V11" s="695">
        <v>216103.51699999999</v>
      </c>
      <c r="W11" s="695">
        <v>1921380</v>
      </c>
    </row>
    <row r="12" spans="1:23" ht="9.75" customHeight="1">
      <c r="A12" s="694">
        <v>1997</v>
      </c>
      <c r="B12" s="695">
        <v>282190.38699999999</v>
      </c>
      <c r="C12" s="695">
        <v>319866.16800000001</v>
      </c>
      <c r="D12" s="695">
        <v>83734.638999999996</v>
      </c>
      <c r="E12" s="695">
        <v>40563.387000000002</v>
      </c>
      <c r="F12" s="695">
        <v>21086.608</v>
      </c>
      <c r="G12" s="695">
        <v>73831.315000000002</v>
      </c>
      <c r="H12" s="695">
        <v>178010.897</v>
      </c>
      <c r="I12" s="695">
        <v>28133.652999999998</v>
      </c>
      <c r="J12" s="695">
        <v>168598.06599999999</v>
      </c>
      <c r="K12" s="695">
        <v>440888.25599999999</v>
      </c>
      <c r="L12" s="695">
        <v>88826.682000000001</v>
      </c>
      <c r="M12" s="695">
        <v>23729.9</v>
      </c>
      <c r="N12" s="695">
        <v>72953.959000000003</v>
      </c>
      <c r="O12" s="695">
        <v>41026.205000000002</v>
      </c>
      <c r="P12" s="695">
        <v>60982.898999999998</v>
      </c>
      <c r="Q12" s="695">
        <v>36726.955999999998</v>
      </c>
      <c r="R12" s="695">
        <v>1961150</v>
      </c>
      <c r="S12" s="695">
        <v>1741745.817</v>
      </c>
      <c r="T12" s="695">
        <v>1658011.1780000001</v>
      </c>
      <c r="U12" s="695">
        <v>303138.799</v>
      </c>
      <c r="V12" s="695">
        <v>219404.16</v>
      </c>
      <c r="W12" s="695">
        <v>1961150</v>
      </c>
    </row>
    <row r="13" spans="1:23" ht="9.75" customHeight="1">
      <c r="A13" s="694">
        <v>1998</v>
      </c>
      <c r="B13" s="695">
        <v>291099.60700000002</v>
      </c>
      <c r="C13" s="695">
        <v>333718.15600000002</v>
      </c>
      <c r="D13" s="695">
        <v>84138.236000000004</v>
      </c>
      <c r="E13" s="695">
        <v>41617.167000000001</v>
      </c>
      <c r="F13" s="695">
        <v>21354.438999999998</v>
      </c>
      <c r="G13" s="695">
        <v>75806.675000000003</v>
      </c>
      <c r="H13" s="695">
        <v>181871.06299999999</v>
      </c>
      <c r="I13" s="695">
        <v>28288.595000000001</v>
      </c>
      <c r="J13" s="695">
        <v>174400.65100000001</v>
      </c>
      <c r="K13" s="695">
        <v>452909.84499999997</v>
      </c>
      <c r="L13" s="695">
        <v>89825.373999999996</v>
      </c>
      <c r="M13" s="695">
        <v>24182.473999999998</v>
      </c>
      <c r="N13" s="695">
        <v>74097.577000000005</v>
      </c>
      <c r="O13" s="695">
        <v>41578.425000000003</v>
      </c>
      <c r="P13" s="695">
        <v>61806.580999999998</v>
      </c>
      <c r="Q13" s="695">
        <v>37725.152999999998</v>
      </c>
      <c r="R13" s="695">
        <v>2014420</v>
      </c>
      <c r="S13" s="695">
        <v>1791113.101</v>
      </c>
      <c r="T13" s="695">
        <v>1706974.865</v>
      </c>
      <c r="U13" s="695">
        <v>307445.15299999999</v>
      </c>
      <c r="V13" s="695">
        <v>223306.91699999999</v>
      </c>
      <c r="W13" s="695">
        <v>2014420</v>
      </c>
    </row>
    <row r="14" spans="1:23" ht="9.75" customHeight="1">
      <c r="A14" s="694">
        <v>1999</v>
      </c>
      <c r="B14" s="695">
        <v>300726.69300000003</v>
      </c>
      <c r="C14" s="695">
        <v>344291.95899999997</v>
      </c>
      <c r="D14" s="695">
        <v>84769.618000000002</v>
      </c>
      <c r="E14" s="695">
        <v>43447.487000000001</v>
      </c>
      <c r="F14" s="695">
        <v>21397.280999999999</v>
      </c>
      <c r="G14" s="695">
        <v>76312.044999999998</v>
      </c>
      <c r="H14" s="695">
        <v>189129.609</v>
      </c>
      <c r="I14" s="695">
        <v>29057.356</v>
      </c>
      <c r="J14" s="695">
        <v>178196.09899999999</v>
      </c>
      <c r="K14" s="695">
        <v>456586.66200000001</v>
      </c>
      <c r="L14" s="695">
        <v>91936.788</v>
      </c>
      <c r="M14" s="695">
        <v>24566.001</v>
      </c>
      <c r="N14" s="695">
        <v>75612.248000000007</v>
      </c>
      <c r="O14" s="695">
        <v>42088.351000000002</v>
      </c>
      <c r="P14" s="695">
        <v>62416.665999999997</v>
      </c>
      <c r="Q14" s="695">
        <v>38945.161</v>
      </c>
      <c r="R14" s="695">
        <v>2059480</v>
      </c>
      <c r="S14" s="695">
        <v>1830329.4210000001</v>
      </c>
      <c r="T14" s="695">
        <v>1745559.8030000001</v>
      </c>
      <c r="U14" s="695">
        <v>313920.22100000002</v>
      </c>
      <c r="V14" s="695">
        <v>229150.603</v>
      </c>
      <c r="W14" s="695">
        <v>2059480</v>
      </c>
    </row>
    <row r="15" spans="1:23" ht="15" customHeight="1">
      <c r="A15" s="694">
        <v>2000</v>
      </c>
      <c r="B15" s="695">
        <v>308822.815</v>
      </c>
      <c r="C15" s="695">
        <v>357900.37699999998</v>
      </c>
      <c r="D15" s="695">
        <v>85533.839000000007</v>
      </c>
      <c r="E15" s="695">
        <v>44672.036999999997</v>
      </c>
      <c r="F15" s="695">
        <v>22289.773000000001</v>
      </c>
      <c r="G15" s="695">
        <v>77837.338000000003</v>
      </c>
      <c r="H15" s="695">
        <v>193585.83300000001</v>
      </c>
      <c r="I15" s="695">
        <v>29253.346000000001</v>
      </c>
      <c r="J15" s="695">
        <v>183712.28899999999</v>
      </c>
      <c r="K15" s="695">
        <v>465177.11800000002</v>
      </c>
      <c r="L15" s="695">
        <v>93617.395000000004</v>
      </c>
      <c r="M15" s="695">
        <v>25343.297999999999</v>
      </c>
      <c r="N15" s="695">
        <v>75609.345000000001</v>
      </c>
      <c r="O15" s="695">
        <v>42470.044000000002</v>
      </c>
      <c r="P15" s="695">
        <v>63740.394999999997</v>
      </c>
      <c r="Q15" s="695">
        <v>39524.760999999999</v>
      </c>
      <c r="R15" s="695">
        <v>2109090</v>
      </c>
      <c r="S15" s="695">
        <v>1877560.47</v>
      </c>
      <c r="T15" s="695">
        <v>1792026.6310000001</v>
      </c>
      <c r="U15" s="695">
        <v>317063.37199999997</v>
      </c>
      <c r="V15" s="695">
        <v>231529.533</v>
      </c>
      <c r="W15" s="695">
        <v>2109090</v>
      </c>
    </row>
    <row r="16" spans="1:23" ht="9.75" customHeight="1">
      <c r="A16" s="694">
        <v>2001</v>
      </c>
      <c r="B16" s="695">
        <v>323077.717</v>
      </c>
      <c r="C16" s="695">
        <v>371890.46600000001</v>
      </c>
      <c r="D16" s="695">
        <v>86367.672999999995</v>
      </c>
      <c r="E16" s="695">
        <v>45763.64</v>
      </c>
      <c r="F16" s="695">
        <v>23072.93</v>
      </c>
      <c r="G16" s="695">
        <v>82158.437999999995</v>
      </c>
      <c r="H16" s="695">
        <v>200761.609</v>
      </c>
      <c r="I16" s="695">
        <v>29686.047999999999</v>
      </c>
      <c r="J16" s="695">
        <v>187133.226</v>
      </c>
      <c r="K16" s="695">
        <v>475512.78200000001</v>
      </c>
      <c r="L16" s="695">
        <v>93851.048999999999</v>
      </c>
      <c r="M16" s="695">
        <v>25899.368999999999</v>
      </c>
      <c r="N16" s="695">
        <v>78041.986000000004</v>
      </c>
      <c r="O16" s="695">
        <v>43108.196000000004</v>
      </c>
      <c r="P16" s="695">
        <v>65653.194000000003</v>
      </c>
      <c r="Q16" s="695">
        <v>40561.678</v>
      </c>
      <c r="R16" s="695">
        <v>2172540</v>
      </c>
      <c r="S16" s="695">
        <v>1935378.453</v>
      </c>
      <c r="T16" s="695">
        <v>1849010.78</v>
      </c>
      <c r="U16" s="695">
        <v>323529.22100000002</v>
      </c>
      <c r="V16" s="695">
        <v>237161.54800000001</v>
      </c>
      <c r="W16" s="695">
        <v>2172540</v>
      </c>
    </row>
    <row r="17" spans="1:23" ht="9.75" customHeight="1">
      <c r="A17" s="694">
        <v>2002</v>
      </c>
      <c r="B17" s="695">
        <v>325510.40299999999</v>
      </c>
      <c r="C17" s="695">
        <v>380498.16399999999</v>
      </c>
      <c r="D17" s="695">
        <v>86095.910999999993</v>
      </c>
      <c r="E17" s="695">
        <v>46254.281000000003</v>
      </c>
      <c r="F17" s="695">
        <v>23656.799999999999</v>
      </c>
      <c r="G17" s="695">
        <v>83116.202999999994</v>
      </c>
      <c r="H17" s="695">
        <v>201388.98300000001</v>
      </c>
      <c r="I17" s="695">
        <v>29881.577000000001</v>
      </c>
      <c r="J17" s="695">
        <v>186124.052</v>
      </c>
      <c r="K17" s="695">
        <v>482969.75599999999</v>
      </c>
      <c r="L17" s="695">
        <v>95725.115999999995</v>
      </c>
      <c r="M17" s="695">
        <v>25851.789000000001</v>
      </c>
      <c r="N17" s="695">
        <v>80674.705000000002</v>
      </c>
      <c r="O17" s="695">
        <v>44510.692999999999</v>
      </c>
      <c r="P17" s="695">
        <v>64774.288</v>
      </c>
      <c r="Q17" s="695">
        <v>41087.279999999999</v>
      </c>
      <c r="R17" s="695">
        <v>2198120</v>
      </c>
      <c r="S17" s="695">
        <v>1955711.4650000001</v>
      </c>
      <c r="T17" s="695">
        <v>1869615.554</v>
      </c>
      <c r="U17" s="695">
        <v>328504.44699999999</v>
      </c>
      <c r="V17" s="695">
        <v>242408.53599999999</v>
      </c>
      <c r="W17" s="695">
        <v>2198120</v>
      </c>
    </row>
    <row r="18" spans="1:23" ht="9.75" customHeight="1">
      <c r="A18" s="694">
        <v>2003</v>
      </c>
      <c r="B18" s="695">
        <v>329164.07799999998</v>
      </c>
      <c r="C18" s="695">
        <v>378243.56</v>
      </c>
      <c r="D18" s="695">
        <v>85340.748000000007</v>
      </c>
      <c r="E18" s="695">
        <v>46598.381999999998</v>
      </c>
      <c r="F18" s="695">
        <v>24273.11</v>
      </c>
      <c r="G18" s="695">
        <v>83480.198000000004</v>
      </c>
      <c r="H18" s="695">
        <v>206978.56400000001</v>
      </c>
      <c r="I18" s="695">
        <v>30069.587</v>
      </c>
      <c r="J18" s="695">
        <v>187462.33499999999</v>
      </c>
      <c r="K18" s="695">
        <v>483033.505</v>
      </c>
      <c r="L18" s="695">
        <v>96358.081000000006</v>
      </c>
      <c r="M18" s="695">
        <v>26107.039000000001</v>
      </c>
      <c r="N18" s="695">
        <v>82339.152000000002</v>
      </c>
      <c r="O18" s="695">
        <v>44755.934000000001</v>
      </c>
      <c r="P18" s="695">
        <v>65471.790999999997</v>
      </c>
      <c r="Q18" s="695">
        <v>41893.934999999998</v>
      </c>
      <c r="R18" s="695">
        <v>2211570</v>
      </c>
      <c r="S18" s="695">
        <v>1965913.0090000001</v>
      </c>
      <c r="T18" s="695">
        <v>1880572.2609999999</v>
      </c>
      <c r="U18" s="695">
        <v>330997.73800000001</v>
      </c>
      <c r="V18" s="695">
        <v>245656.99</v>
      </c>
      <c r="W18" s="695">
        <v>2211570</v>
      </c>
    </row>
    <row r="19" spans="1:23" ht="9.75" customHeight="1">
      <c r="A19" s="694">
        <v>2004</v>
      </c>
      <c r="B19" s="695">
        <v>333275.84499999997</v>
      </c>
      <c r="C19" s="695">
        <v>390718.17499999999</v>
      </c>
      <c r="D19" s="695">
        <v>85424.513000000006</v>
      </c>
      <c r="E19" s="695">
        <v>47824.275999999998</v>
      </c>
      <c r="F19" s="695">
        <v>24445.624</v>
      </c>
      <c r="G19" s="695">
        <v>85435.585000000006</v>
      </c>
      <c r="H19" s="695">
        <v>209969.93799999999</v>
      </c>
      <c r="I19" s="695">
        <v>30438.378000000001</v>
      </c>
      <c r="J19" s="695">
        <v>192288.06299999999</v>
      </c>
      <c r="K19" s="695">
        <v>496190.85499999998</v>
      </c>
      <c r="L19" s="695">
        <v>99310.379000000001</v>
      </c>
      <c r="M19" s="695">
        <v>27243.97</v>
      </c>
      <c r="N19" s="695">
        <v>84603.433000000005</v>
      </c>
      <c r="O19" s="695">
        <v>45627.73</v>
      </c>
      <c r="P19" s="695">
        <v>66893.506999999998</v>
      </c>
      <c r="Q19" s="695">
        <v>42829.724999999999</v>
      </c>
      <c r="R19" s="695">
        <v>2262520</v>
      </c>
      <c r="S19" s="695">
        <v>2011196.4539999999</v>
      </c>
      <c r="T19" s="695">
        <v>1925771.9410000001</v>
      </c>
      <c r="U19" s="695">
        <v>336748.05499999999</v>
      </c>
      <c r="V19" s="695">
        <v>251323.54199999999</v>
      </c>
      <c r="W19" s="695">
        <v>2262520</v>
      </c>
    </row>
    <row r="20" spans="1:23" ht="15" customHeight="1">
      <c r="A20" s="694">
        <v>2005</v>
      </c>
      <c r="B20" s="695">
        <v>335788.71600000001</v>
      </c>
      <c r="C20" s="695">
        <v>396415.87</v>
      </c>
      <c r="D20" s="695">
        <v>87187.991999999998</v>
      </c>
      <c r="E20" s="695">
        <v>48463.258999999998</v>
      </c>
      <c r="F20" s="695">
        <v>24848.377</v>
      </c>
      <c r="G20" s="695">
        <v>87134.971000000005</v>
      </c>
      <c r="H20" s="695">
        <v>211230.38699999999</v>
      </c>
      <c r="I20" s="695">
        <v>30457.09</v>
      </c>
      <c r="J20" s="695">
        <v>197327.91399999999</v>
      </c>
      <c r="K20" s="695">
        <v>501286.05</v>
      </c>
      <c r="L20" s="695">
        <v>99565.67</v>
      </c>
      <c r="M20" s="695">
        <v>28541.973000000002</v>
      </c>
      <c r="N20" s="695">
        <v>84380.687000000005</v>
      </c>
      <c r="O20" s="695">
        <v>45598.7</v>
      </c>
      <c r="P20" s="695">
        <v>67269.410999999993</v>
      </c>
      <c r="Q20" s="695">
        <v>42812.923000000003</v>
      </c>
      <c r="R20" s="695">
        <v>2288310</v>
      </c>
      <c r="S20" s="695">
        <v>2036597.331</v>
      </c>
      <c r="T20" s="695">
        <v>1949409.3389999999</v>
      </c>
      <c r="U20" s="695">
        <v>338900.65100000001</v>
      </c>
      <c r="V20" s="695">
        <v>251712.65900000001</v>
      </c>
      <c r="W20" s="695">
        <v>2288310</v>
      </c>
    </row>
    <row r="21" spans="1:23" ht="9.75" customHeight="1">
      <c r="A21" s="694">
        <v>2006</v>
      </c>
      <c r="B21" s="695">
        <v>357283.37800000003</v>
      </c>
      <c r="C21" s="695">
        <v>413508.38500000001</v>
      </c>
      <c r="D21" s="695">
        <v>90562.559999999998</v>
      </c>
      <c r="E21" s="695">
        <v>50769.902000000002</v>
      </c>
      <c r="F21" s="695">
        <v>26077.306</v>
      </c>
      <c r="G21" s="695">
        <v>88324.627999999997</v>
      </c>
      <c r="H21" s="695">
        <v>218077.163</v>
      </c>
      <c r="I21" s="695">
        <v>31447.845000000001</v>
      </c>
      <c r="J21" s="695">
        <v>206857.55799999999</v>
      </c>
      <c r="K21" s="695">
        <v>518563.13500000001</v>
      </c>
      <c r="L21" s="695">
        <v>103467.47199999999</v>
      </c>
      <c r="M21" s="695">
        <v>29768.192999999999</v>
      </c>
      <c r="N21" s="695">
        <v>88686.153000000006</v>
      </c>
      <c r="O21" s="695">
        <v>47698.851000000002</v>
      </c>
      <c r="P21" s="695">
        <v>69368.315000000002</v>
      </c>
      <c r="Q21" s="695">
        <v>44619.152000000002</v>
      </c>
      <c r="R21" s="695">
        <v>2385080</v>
      </c>
      <c r="S21" s="695">
        <v>2121858.0929999999</v>
      </c>
      <c r="T21" s="695">
        <v>2031295.5330000001</v>
      </c>
      <c r="U21" s="695">
        <v>353784.46299999999</v>
      </c>
      <c r="V21" s="695">
        <v>263221.90299999999</v>
      </c>
      <c r="W21" s="695">
        <v>2385080</v>
      </c>
    </row>
    <row r="22" spans="1:23" ht="9.75" customHeight="1">
      <c r="A22" s="694">
        <v>2007</v>
      </c>
      <c r="B22" s="695">
        <v>377021.38199999998</v>
      </c>
      <c r="C22" s="695">
        <v>433668.96399999998</v>
      </c>
      <c r="D22" s="695">
        <v>94579.001000000004</v>
      </c>
      <c r="E22" s="695">
        <v>52818.646000000001</v>
      </c>
      <c r="F22" s="695">
        <v>26985.114000000001</v>
      </c>
      <c r="G22" s="695">
        <v>91470.392999999996</v>
      </c>
      <c r="H22" s="695">
        <v>226116.11900000001</v>
      </c>
      <c r="I22" s="695">
        <v>33054.936999999998</v>
      </c>
      <c r="J22" s="695">
        <v>215916.87100000001</v>
      </c>
      <c r="K22" s="695">
        <v>548741.81799999997</v>
      </c>
      <c r="L22" s="695">
        <v>107936.295</v>
      </c>
      <c r="M22" s="695">
        <v>31137.936000000002</v>
      </c>
      <c r="N22" s="695">
        <v>92656.907999999996</v>
      </c>
      <c r="O22" s="695">
        <v>49845.616000000002</v>
      </c>
      <c r="P22" s="695">
        <v>71051.971999999994</v>
      </c>
      <c r="Q22" s="695">
        <v>46548.036</v>
      </c>
      <c r="R22" s="695">
        <v>2499550</v>
      </c>
      <c r="S22" s="695">
        <v>2224625.8650000002</v>
      </c>
      <c r="T22" s="695">
        <v>2130046.8640000001</v>
      </c>
      <c r="U22" s="695">
        <v>369503.14399999997</v>
      </c>
      <c r="V22" s="695">
        <v>274924.14299999998</v>
      </c>
      <c r="W22" s="695">
        <v>2499550</v>
      </c>
    </row>
    <row r="23" spans="1:23" ht="9.75" customHeight="1">
      <c r="A23" s="694">
        <v>2008</v>
      </c>
      <c r="B23" s="695">
        <v>381902.739</v>
      </c>
      <c r="C23" s="695">
        <v>436939.96399999998</v>
      </c>
      <c r="D23" s="695">
        <v>98967.891000000003</v>
      </c>
      <c r="E23" s="695">
        <v>54620.618000000002</v>
      </c>
      <c r="F23" s="695">
        <v>27324.664000000001</v>
      </c>
      <c r="G23" s="695">
        <v>94516.244999999995</v>
      </c>
      <c r="H23" s="695">
        <v>229182.821</v>
      </c>
      <c r="I23" s="695">
        <v>33876.538</v>
      </c>
      <c r="J23" s="695">
        <v>221892.83900000001</v>
      </c>
      <c r="K23" s="695">
        <v>561833.04799999995</v>
      </c>
      <c r="L23" s="695">
        <v>109463.973</v>
      </c>
      <c r="M23" s="695">
        <v>31491.894</v>
      </c>
      <c r="N23" s="695">
        <v>93576.731</v>
      </c>
      <c r="O23" s="695">
        <v>50591.601999999999</v>
      </c>
      <c r="P23" s="695">
        <v>73297.534</v>
      </c>
      <c r="Q23" s="695">
        <v>47010.915000000001</v>
      </c>
      <c r="R23" s="695">
        <v>2546490</v>
      </c>
      <c r="S23" s="695">
        <v>2266813.6120000002</v>
      </c>
      <c r="T23" s="695">
        <v>2167845.7209999999</v>
      </c>
      <c r="U23" s="695">
        <v>378644.29499999998</v>
      </c>
      <c r="V23" s="695">
        <v>279676.40399999998</v>
      </c>
      <c r="W23" s="695">
        <v>2546490</v>
      </c>
    </row>
    <row r="24" spans="1:23" ht="9.75" customHeight="1">
      <c r="A24" s="694">
        <v>2009</v>
      </c>
      <c r="B24" s="695">
        <v>353462.984</v>
      </c>
      <c r="C24" s="695">
        <v>428197.69900000002</v>
      </c>
      <c r="D24" s="695">
        <v>99191.642000000007</v>
      </c>
      <c r="E24" s="695">
        <v>53377.124000000003</v>
      </c>
      <c r="F24" s="695">
        <v>24897.18</v>
      </c>
      <c r="G24" s="695">
        <v>91128.758000000002</v>
      </c>
      <c r="H24" s="695">
        <v>219381.318</v>
      </c>
      <c r="I24" s="695">
        <v>33582.883999999998</v>
      </c>
      <c r="J24" s="695">
        <v>212367.37700000001</v>
      </c>
      <c r="K24" s="695">
        <v>539917.99</v>
      </c>
      <c r="L24" s="695">
        <v>106162.89200000001</v>
      </c>
      <c r="M24" s="695">
        <v>28517.040000000001</v>
      </c>
      <c r="N24" s="695">
        <v>90848.091</v>
      </c>
      <c r="O24" s="695">
        <v>48315.906999999999</v>
      </c>
      <c r="P24" s="695">
        <v>71275.292000000001</v>
      </c>
      <c r="Q24" s="695">
        <v>45105.838000000003</v>
      </c>
      <c r="R24" s="695">
        <v>2445730</v>
      </c>
      <c r="S24" s="695">
        <v>2174500.1719999998</v>
      </c>
      <c r="T24" s="695">
        <v>2075308.53</v>
      </c>
      <c r="U24" s="695">
        <v>370421.48599999998</v>
      </c>
      <c r="V24" s="695">
        <v>271229.84399999998</v>
      </c>
      <c r="W24" s="695">
        <v>2445730</v>
      </c>
    </row>
    <row r="25" spans="1:23" ht="15" customHeight="1">
      <c r="A25" s="694">
        <v>2010</v>
      </c>
      <c r="B25" s="695">
        <v>382897.07</v>
      </c>
      <c r="C25" s="695">
        <v>452128.16700000002</v>
      </c>
      <c r="D25" s="695">
        <v>103051.696</v>
      </c>
      <c r="E25" s="695">
        <v>55769.616000000002</v>
      </c>
      <c r="F25" s="695">
        <v>26358.48</v>
      </c>
      <c r="G25" s="695">
        <v>93642.588000000003</v>
      </c>
      <c r="H25" s="695">
        <v>226703.405</v>
      </c>
      <c r="I25" s="695">
        <v>34651.383999999998</v>
      </c>
      <c r="J25" s="695">
        <v>225760.30799999999</v>
      </c>
      <c r="K25" s="695">
        <v>554212.68500000006</v>
      </c>
      <c r="L25" s="695">
        <v>112474.59600000001</v>
      </c>
      <c r="M25" s="695">
        <v>30048.544000000002</v>
      </c>
      <c r="N25" s="695">
        <v>94818.168000000005</v>
      </c>
      <c r="O25" s="695">
        <v>51119.805999999997</v>
      </c>
      <c r="P25" s="695">
        <v>72934.883000000002</v>
      </c>
      <c r="Q25" s="695">
        <v>47828.586000000003</v>
      </c>
      <c r="R25" s="695">
        <v>2564400</v>
      </c>
      <c r="S25" s="695">
        <v>2280212.4219999998</v>
      </c>
      <c r="T25" s="695">
        <v>2177160.7259999998</v>
      </c>
      <c r="U25" s="695">
        <v>387239.25599999999</v>
      </c>
      <c r="V25" s="695">
        <v>284187.56</v>
      </c>
      <c r="W25" s="695">
        <v>2564400</v>
      </c>
    </row>
    <row r="26" spans="1:23" ht="9.75" customHeight="1">
      <c r="A26" s="694">
        <v>2011</v>
      </c>
      <c r="B26" s="695">
        <v>405608.48200000002</v>
      </c>
      <c r="C26" s="695">
        <v>483474.93</v>
      </c>
      <c r="D26" s="695">
        <v>108111.27</v>
      </c>
      <c r="E26" s="695">
        <v>57467.917999999998</v>
      </c>
      <c r="F26" s="695">
        <v>27245.111000000001</v>
      </c>
      <c r="G26" s="695">
        <v>94663.573000000004</v>
      </c>
      <c r="H26" s="695">
        <v>236927.158</v>
      </c>
      <c r="I26" s="695">
        <v>36159.9</v>
      </c>
      <c r="J26" s="695">
        <v>239724.981</v>
      </c>
      <c r="K26" s="695">
        <v>577122.66799999995</v>
      </c>
      <c r="L26" s="695">
        <v>117322.673</v>
      </c>
      <c r="M26" s="695">
        <v>31789.9</v>
      </c>
      <c r="N26" s="695">
        <v>99403.201000000001</v>
      </c>
      <c r="O26" s="695">
        <v>51982.673000000003</v>
      </c>
      <c r="P26" s="695">
        <v>75930.13</v>
      </c>
      <c r="Q26" s="695">
        <v>50625.423000000003</v>
      </c>
      <c r="R26" s="695">
        <v>2693560</v>
      </c>
      <c r="S26" s="695">
        <v>2397920.8760000002</v>
      </c>
      <c r="T26" s="695">
        <v>2289809.6060000001</v>
      </c>
      <c r="U26" s="695">
        <v>403750.38500000001</v>
      </c>
      <c r="V26" s="695">
        <v>295639.11499999999</v>
      </c>
      <c r="W26" s="695">
        <v>2693560</v>
      </c>
    </row>
    <row r="27" spans="1:23" ht="9.75" customHeight="1">
      <c r="A27" s="694">
        <v>2012</v>
      </c>
      <c r="B27" s="695">
        <v>414607.96</v>
      </c>
      <c r="C27" s="695">
        <v>496512.13400000002</v>
      </c>
      <c r="D27" s="695">
        <v>109771.98699999999</v>
      </c>
      <c r="E27" s="695">
        <v>58904.610999999997</v>
      </c>
      <c r="F27" s="695">
        <v>28516.510999999999</v>
      </c>
      <c r="G27" s="695">
        <v>97009.22</v>
      </c>
      <c r="H27" s="695">
        <v>237951.13399999999</v>
      </c>
      <c r="I27" s="695">
        <v>36420.648999999998</v>
      </c>
      <c r="J27" s="695">
        <v>244816.99799999999</v>
      </c>
      <c r="K27" s="695">
        <v>582710.05900000001</v>
      </c>
      <c r="L27" s="695">
        <v>120490.07</v>
      </c>
      <c r="M27" s="695">
        <v>32017.608</v>
      </c>
      <c r="N27" s="695">
        <v>101329.875</v>
      </c>
      <c r="O27" s="695">
        <v>54120.084000000003</v>
      </c>
      <c r="P27" s="695">
        <v>78768.274999999994</v>
      </c>
      <c r="Q27" s="695">
        <v>51362.824000000001</v>
      </c>
      <c r="R27" s="695">
        <v>2745310</v>
      </c>
      <c r="S27" s="695">
        <v>2443171.9559999998</v>
      </c>
      <c r="T27" s="695">
        <v>2333399.969</v>
      </c>
      <c r="U27" s="695">
        <v>411910.03</v>
      </c>
      <c r="V27" s="695">
        <v>302138.04300000001</v>
      </c>
      <c r="W27" s="695">
        <v>2745310</v>
      </c>
    </row>
    <row r="28" spans="1:23" ht="9.75" customHeight="1">
      <c r="A28" s="694">
        <v>2013</v>
      </c>
      <c r="B28" s="695">
        <v>425366.49800000002</v>
      </c>
      <c r="C28" s="695">
        <v>511943.18</v>
      </c>
      <c r="D28" s="695">
        <v>112881.33900000001</v>
      </c>
      <c r="E28" s="695">
        <v>60536.703999999998</v>
      </c>
      <c r="F28" s="695">
        <v>28824.268</v>
      </c>
      <c r="G28" s="695">
        <v>101144.78</v>
      </c>
      <c r="H28" s="695">
        <v>243459.20199999999</v>
      </c>
      <c r="I28" s="695">
        <v>37627.021999999997</v>
      </c>
      <c r="J28" s="695">
        <v>247883.092</v>
      </c>
      <c r="K28" s="695">
        <v>594356.299</v>
      </c>
      <c r="L28" s="695">
        <v>123016.145</v>
      </c>
      <c r="M28" s="695">
        <v>31715.719000000001</v>
      </c>
      <c r="N28" s="695">
        <v>104138.739</v>
      </c>
      <c r="O28" s="695">
        <v>55049.222999999998</v>
      </c>
      <c r="P28" s="695">
        <v>80006.907999999996</v>
      </c>
      <c r="Q28" s="695">
        <v>53400.892999999996</v>
      </c>
      <c r="R28" s="695">
        <v>2811350</v>
      </c>
      <c r="S28" s="695">
        <v>2500597.4300000002</v>
      </c>
      <c r="T28" s="695">
        <v>2387716.091</v>
      </c>
      <c r="U28" s="695">
        <v>423633.91999999998</v>
      </c>
      <c r="V28" s="695">
        <v>310752.58100000001</v>
      </c>
      <c r="W28" s="695">
        <v>2811350</v>
      </c>
    </row>
    <row r="29" spans="1:23" ht="9.75" customHeight="1">
      <c r="A29" s="694">
        <v>2014</v>
      </c>
      <c r="B29" s="695">
        <v>442682.64299999998</v>
      </c>
      <c r="C29" s="695">
        <v>534065.76300000004</v>
      </c>
      <c r="D29" s="695">
        <v>118518.72900000001</v>
      </c>
      <c r="E29" s="695">
        <v>63741.58</v>
      </c>
      <c r="F29" s="695">
        <v>29797.97</v>
      </c>
      <c r="G29" s="695">
        <v>103431.261</v>
      </c>
      <c r="H29" s="695">
        <v>253765.209</v>
      </c>
      <c r="I29" s="695">
        <v>39406.523999999998</v>
      </c>
      <c r="J29" s="695">
        <v>259057.815</v>
      </c>
      <c r="K29" s="695">
        <v>617470.4</v>
      </c>
      <c r="L29" s="695">
        <v>127527.701</v>
      </c>
      <c r="M29" s="695">
        <v>33254.368000000002</v>
      </c>
      <c r="N29" s="695">
        <v>109327.533</v>
      </c>
      <c r="O29" s="695">
        <v>56317.913</v>
      </c>
      <c r="P29" s="695">
        <v>82868.069000000003</v>
      </c>
      <c r="Q29" s="695">
        <v>56196.53</v>
      </c>
      <c r="R29" s="695">
        <v>2927430</v>
      </c>
      <c r="S29" s="695">
        <v>2602439.9279999998</v>
      </c>
      <c r="T29" s="695">
        <v>2483921.199</v>
      </c>
      <c r="U29" s="695">
        <v>443508.80900000001</v>
      </c>
      <c r="V29" s="695">
        <v>324990.08000000002</v>
      </c>
      <c r="W29" s="695">
        <v>2927430</v>
      </c>
    </row>
    <row r="30" spans="1:23" ht="15" customHeight="1">
      <c r="A30" s="694">
        <v>2015</v>
      </c>
      <c r="B30" s="695">
        <v>463346.01199999999</v>
      </c>
      <c r="C30" s="695">
        <v>554688.08799999999</v>
      </c>
      <c r="D30" s="695">
        <v>124913.913</v>
      </c>
      <c r="E30" s="695">
        <v>65348.288</v>
      </c>
      <c r="F30" s="695">
        <v>30494</v>
      </c>
      <c r="G30" s="695">
        <v>108166.29700000001</v>
      </c>
      <c r="H30" s="695">
        <v>260262.94899999999</v>
      </c>
      <c r="I30" s="695">
        <v>40070.425999999999</v>
      </c>
      <c r="J30" s="695">
        <v>261398.628</v>
      </c>
      <c r="K30" s="695">
        <v>637270.43500000006</v>
      </c>
      <c r="L30" s="695">
        <v>132923.9</v>
      </c>
      <c r="M30" s="695">
        <v>34038.663999999997</v>
      </c>
      <c r="N30" s="695">
        <v>113587.90300000001</v>
      </c>
      <c r="O30" s="695">
        <v>57395.936999999998</v>
      </c>
      <c r="P30" s="695">
        <v>84799.051999999996</v>
      </c>
      <c r="Q30" s="695">
        <v>57475.508999999998</v>
      </c>
      <c r="R30" s="695">
        <v>3026180</v>
      </c>
      <c r="S30" s="695">
        <v>2692301.9380000001</v>
      </c>
      <c r="T30" s="695">
        <v>2567388.0249999999</v>
      </c>
      <c r="U30" s="695">
        <v>458791.97600000002</v>
      </c>
      <c r="V30" s="695">
        <v>333878.06300000002</v>
      </c>
      <c r="W30" s="695">
        <v>3026180</v>
      </c>
    </row>
    <row r="31" spans="1:23" ht="9.75" customHeight="1">
      <c r="A31" s="694">
        <v>2016</v>
      </c>
      <c r="B31" s="695">
        <v>474915.82400000002</v>
      </c>
      <c r="C31" s="695">
        <v>577717.33100000001</v>
      </c>
      <c r="D31" s="695">
        <v>133210.31099999999</v>
      </c>
      <c r="E31" s="695">
        <v>67453.089000000007</v>
      </c>
      <c r="F31" s="695">
        <v>31359.684000000001</v>
      </c>
      <c r="G31" s="695">
        <v>110541.4</v>
      </c>
      <c r="H31" s="695">
        <v>271154.74599999998</v>
      </c>
      <c r="I31" s="695">
        <v>41088.877999999997</v>
      </c>
      <c r="J31" s="695">
        <v>280611.47399999999</v>
      </c>
      <c r="K31" s="695">
        <v>653374.66</v>
      </c>
      <c r="L31" s="695">
        <v>136301.266</v>
      </c>
      <c r="M31" s="695">
        <v>34264.008999999998</v>
      </c>
      <c r="N31" s="695">
        <v>117236.822</v>
      </c>
      <c r="O31" s="695">
        <v>58990.85</v>
      </c>
      <c r="P31" s="695">
        <v>87511.535000000003</v>
      </c>
      <c r="Q31" s="695">
        <v>59008.118000000002</v>
      </c>
      <c r="R31" s="695">
        <v>3134740</v>
      </c>
      <c r="S31" s="695">
        <v>2790962.24</v>
      </c>
      <c r="T31" s="695">
        <v>2657751.929</v>
      </c>
      <c r="U31" s="695">
        <v>476988.06800000003</v>
      </c>
      <c r="V31" s="695">
        <v>343777.75699999998</v>
      </c>
      <c r="W31" s="695">
        <v>3134740</v>
      </c>
    </row>
    <row r="32" spans="1:23" ht="9.75" customHeight="1">
      <c r="A32" s="694">
        <v>2017</v>
      </c>
      <c r="B32" s="695">
        <v>497298.53200000001</v>
      </c>
      <c r="C32" s="695">
        <v>605751.66599999997</v>
      </c>
      <c r="D32" s="695">
        <v>141322.106</v>
      </c>
      <c r="E32" s="695">
        <v>70643.982999999993</v>
      </c>
      <c r="F32" s="695">
        <v>32388.65</v>
      </c>
      <c r="G32" s="695">
        <v>116588.579</v>
      </c>
      <c r="H32" s="695">
        <v>280094.20299999998</v>
      </c>
      <c r="I32" s="695">
        <v>44182.995000000003</v>
      </c>
      <c r="J32" s="695">
        <v>287901.53999999998</v>
      </c>
      <c r="K32" s="695">
        <v>678970.35</v>
      </c>
      <c r="L32" s="695">
        <v>140117.35200000001</v>
      </c>
      <c r="M32" s="695">
        <v>35346.995000000003</v>
      </c>
      <c r="N32" s="695">
        <v>121844.21</v>
      </c>
      <c r="O32" s="695">
        <v>60908.523999999998</v>
      </c>
      <c r="P32" s="695">
        <v>92619.902000000002</v>
      </c>
      <c r="Q32" s="695">
        <v>61180.402999999998</v>
      </c>
      <c r="R32" s="695">
        <v>3267160</v>
      </c>
      <c r="S32" s="695">
        <v>2908399.875</v>
      </c>
      <c r="T32" s="695">
        <v>2767077.7689999999</v>
      </c>
      <c r="U32" s="695">
        <v>500082.22100000002</v>
      </c>
      <c r="V32" s="695">
        <v>358760.11499999999</v>
      </c>
      <c r="W32" s="695">
        <v>3267160</v>
      </c>
    </row>
    <row r="33" spans="1:23" ht="9.75" customHeight="1">
      <c r="A33" s="694">
        <v>2018</v>
      </c>
      <c r="B33" s="695">
        <v>516670.07199999999</v>
      </c>
      <c r="C33" s="695">
        <v>620277.23800000001</v>
      </c>
      <c r="D33" s="695">
        <v>149390.91699999999</v>
      </c>
      <c r="E33" s="695">
        <v>72707.542000000001</v>
      </c>
      <c r="F33" s="695">
        <v>32928.917999999998</v>
      </c>
      <c r="G33" s="695">
        <v>118960.882</v>
      </c>
      <c r="H33" s="695">
        <v>286127.505</v>
      </c>
      <c r="I33" s="695">
        <v>44332.470999999998</v>
      </c>
      <c r="J33" s="695">
        <v>297590.36700000003</v>
      </c>
      <c r="K33" s="695">
        <v>703064.98800000001</v>
      </c>
      <c r="L33" s="695">
        <v>143060.323</v>
      </c>
      <c r="M33" s="695">
        <v>35871.315999999999</v>
      </c>
      <c r="N33" s="695">
        <v>125180.27</v>
      </c>
      <c r="O33" s="695">
        <v>62039.303</v>
      </c>
      <c r="P33" s="695">
        <v>95007.917000000001</v>
      </c>
      <c r="Q33" s="695">
        <v>62239.962</v>
      </c>
      <c r="R33" s="695">
        <v>3365450</v>
      </c>
      <c r="S33" s="695">
        <v>2998950.443</v>
      </c>
      <c r="T33" s="695">
        <v>2849559.5260000001</v>
      </c>
      <c r="U33" s="695">
        <v>515890.46500000003</v>
      </c>
      <c r="V33" s="695">
        <v>366499.54800000001</v>
      </c>
      <c r="W33" s="695">
        <v>3365450</v>
      </c>
    </row>
    <row r="34" spans="1:23" s="230" customFormat="1" ht="9.75" customHeight="1">
      <c r="A34" s="694">
        <v>2019</v>
      </c>
      <c r="B34" s="695">
        <v>525347.37199999997</v>
      </c>
      <c r="C34" s="695">
        <v>643982.29200000002</v>
      </c>
      <c r="D34" s="695">
        <v>157130.74400000001</v>
      </c>
      <c r="E34" s="695">
        <v>76024.198000000004</v>
      </c>
      <c r="F34" s="695">
        <v>33177.495000000003</v>
      </c>
      <c r="G34" s="695">
        <v>124854.815</v>
      </c>
      <c r="H34" s="695">
        <v>295778.94500000001</v>
      </c>
      <c r="I34" s="695">
        <v>47571.34</v>
      </c>
      <c r="J34" s="695">
        <v>310743.52500000002</v>
      </c>
      <c r="K34" s="695">
        <v>717358.93900000001</v>
      </c>
      <c r="L34" s="695">
        <v>146985.22</v>
      </c>
      <c r="M34" s="695">
        <v>35855.267999999996</v>
      </c>
      <c r="N34" s="695">
        <v>130348.083</v>
      </c>
      <c r="O34" s="695">
        <v>64691.764999999999</v>
      </c>
      <c r="P34" s="695">
        <v>99607.066000000006</v>
      </c>
      <c r="Q34" s="695">
        <v>63802.955000000002</v>
      </c>
      <c r="R34" s="695">
        <v>3473260</v>
      </c>
      <c r="S34" s="695">
        <v>3090821.6809999999</v>
      </c>
      <c r="T34" s="695">
        <v>2933690.9369999999</v>
      </c>
      <c r="U34" s="695">
        <v>539569.08499999996</v>
      </c>
      <c r="V34" s="695">
        <v>382438.34100000001</v>
      </c>
      <c r="W34" s="695">
        <v>3473260</v>
      </c>
    </row>
    <row r="35" spans="1:23" s="230" customFormat="1" ht="9.75" customHeight="1">
      <c r="A35" s="694">
        <v>2020</v>
      </c>
      <c r="B35" s="695">
        <v>509322.14600000001</v>
      </c>
      <c r="C35" s="695">
        <v>630529.64399999997</v>
      </c>
      <c r="D35" s="695">
        <v>156761.99600000001</v>
      </c>
      <c r="E35" s="695">
        <v>75757.476999999999</v>
      </c>
      <c r="F35" s="695">
        <v>32166.481</v>
      </c>
      <c r="G35" s="695">
        <v>119941.38400000001</v>
      </c>
      <c r="H35" s="695">
        <v>288126.777</v>
      </c>
      <c r="I35" s="695">
        <v>46942.203999999998</v>
      </c>
      <c r="J35" s="695">
        <v>303695.54100000003</v>
      </c>
      <c r="K35" s="695">
        <v>707186.00100000005</v>
      </c>
      <c r="L35" s="695">
        <v>144557.66</v>
      </c>
      <c r="M35" s="695">
        <v>34628.118999999999</v>
      </c>
      <c r="N35" s="695">
        <v>128678.97900000001</v>
      </c>
      <c r="O35" s="695">
        <v>64198.173999999999</v>
      </c>
      <c r="P35" s="695">
        <v>99696.278999999995</v>
      </c>
      <c r="Q35" s="695">
        <v>63241.148000000001</v>
      </c>
      <c r="R35" s="695">
        <v>3405430</v>
      </c>
      <c r="S35" s="695">
        <v>3026612.0279999999</v>
      </c>
      <c r="T35" s="695">
        <v>2869850.0320000001</v>
      </c>
      <c r="U35" s="695">
        <v>535579.978</v>
      </c>
      <c r="V35" s="695">
        <v>378817.98200000002</v>
      </c>
      <c r="W35" s="695">
        <v>3405430</v>
      </c>
    </row>
    <row r="36" spans="1:23" s="230" customFormat="1" ht="9.75" customHeight="1">
      <c r="A36" s="694">
        <v>2021</v>
      </c>
      <c r="B36" s="695">
        <v>538948.08700000006</v>
      </c>
      <c r="C36" s="695">
        <v>666388.28099999996</v>
      </c>
      <c r="D36" s="695">
        <v>165457.37</v>
      </c>
      <c r="E36" s="695">
        <v>80562.48</v>
      </c>
      <c r="F36" s="695">
        <v>35150.92</v>
      </c>
      <c r="G36" s="695">
        <v>130873.05499999999</v>
      </c>
      <c r="H36" s="695">
        <v>303309.984</v>
      </c>
      <c r="I36" s="695">
        <v>49870.985999999997</v>
      </c>
      <c r="J36" s="695">
        <v>315720.29399999999</v>
      </c>
      <c r="K36" s="695">
        <v>742818.18099999998</v>
      </c>
      <c r="L36" s="695">
        <v>162169.01199999999</v>
      </c>
      <c r="M36" s="695">
        <v>36111.680999999997</v>
      </c>
      <c r="N36" s="695">
        <v>134983.845</v>
      </c>
      <c r="O36" s="695">
        <v>68252.695000000007</v>
      </c>
      <c r="P36" s="695">
        <v>104708.88099999999</v>
      </c>
      <c r="Q36" s="695">
        <v>66424.260999999999</v>
      </c>
      <c r="R36" s="695">
        <v>3601750</v>
      </c>
      <c r="S36" s="695">
        <v>3201655.7459999998</v>
      </c>
      <c r="T36" s="695">
        <v>3036198.3760000002</v>
      </c>
      <c r="U36" s="695">
        <v>565551.63699999999</v>
      </c>
      <c r="V36" s="695">
        <v>400094.26699999999</v>
      </c>
      <c r="W36" s="695">
        <v>3601750</v>
      </c>
    </row>
    <row r="37" spans="1:23" s="230" customFormat="1" ht="9.75" customHeight="1">
      <c r="A37" s="694">
        <v>2022</v>
      </c>
      <c r="B37" s="695">
        <v>572837.46100000001</v>
      </c>
      <c r="C37" s="695">
        <v>716783.68500000006</v>
      </c>
      <c r="D37" s="695">
        <v>179378.72</v>
      </c>
      <c r="E37" s="695">
        <v>88799.86</v>
      </c>
      <c r="F37" s="695">
        <v>38697.713000000003</v>
      </c>
      <c r="G37" s="695">
        <v>144219.671</v>
      </c>
      <c r="H37" s="695">
        <v>323351.51199999999</v>
      </c>
      <c r="I37" s="695">
        <v>53440.205000000002</v>
      </c>
      <c r="J37" s="695">
        <v>339414.19400000002</v>
      </c>
      <c r="K37" s="695">
        <v>793790.16099999996</v>
      </c>
      <c r="L37" s="695">
        <v>171698.64799999999</v>
      </c>
      <c r="M37" s="695">
        <v>38505.440000000002</v>
      </c>
      <c r="N37" s="695">
        <v>146510.62400000001</v>
      </c>
      <c r="O37" s="695">
        <v>75436.323999999993</v>
      </c>
      <c r="P37" s="695">
        <v>112755.292</v>
      </c>
      <c r="Q37" s="695">
        <v>71430.491999999998</v>
      </c>
      <c r="R37" s="695">
        <v>3867050</v>
      </c>
      <c r="S37" s="695">
        <v>3431432.497</v>
      </c>
      <c r="T37" s="695">
        <v>3252053.7769999998</v>
      </c>
      <c r="U37" s="695">
        <v>614996.22499999998</v>
      </c>
      <c r="V37" s="695">
        <v>435617.505</v>
      </c>
      <c r="W37" s="695">
        <v>3867050</v>
      </c>
    </row>
    <row r="38" spans="1:23" s="230" customFormat="1" ht="9.75" customHeight="1">
      <c r="A38" s="16">
        <v>2023</v>
      </c>
      <c r="B38" s="17"/>
      <c r="C38" s="17"/>
      <c r="D38" s="17"/>
      <c r="E38" s="17"/>
      <c r="F38" s="17"/>
      <c r="G38" s="17"/>
      <c r="H38" s="17"/>
      <c r="I38" s="17"/>
      <c r="J38" s="17"/>
      <c r="K38" s="17"/>
      <c r="L38" s="17"/>
      <c r="M38" s="17"/>
      <c r="N38" s="17"/>
      <c r="O38" s="17"/>
      <c r="P38" s="17"/>
      <c r="Q38" s="17"/>
      <c r="R38" s="17"/>
      <c r="S38" s="17"/>
      <c r="T38" s="17"/>
      <c r="U38" s="17"/>
      <c r="V38" s="17"/>
      <c r="W38" s="17"/>
    </row>
    <row r="39" spans="1:23" s="230" customFormat="1" ht="9.75" customHeight="1">
      <c r="A39" s="16">
        <v>2024</v>
      </c>
      <c r="B39" s="17"/>
      <c r="C39" s="17"/>
      <c r="D39" s="17"/>
      <c r="E39" s="17"/>
      <c r="F39" s="17"/>
      <c r="G39" s="17"/>
      <c r="H39" s="17"/>
      <c r="I39" s="17"/>
      <c r="J39" s="17"/>
      <c r="K39" s="17"/>
      <c r="L39" s="17"/>
      <c r="M39" s="17"/>
      <c r="N39" s="17"/>
      <c r="O39" s="17"/>
      <c r="P39" s="17"/>
      <c r="Q39" s="17"/>
      <c r="R39" s="17"/>
      <c r="S39" s="17"/>
      <c r="T39" s="17"/>
      <c r="U39" s="17"/>
      <c r="V39" s="17"/>
      <c r="W39" s="17"/>
    </row>
    <row r="40" spans="1:23">
      <c r="A40" s="16">
        <v>2025</v>
      </c>
    </row>
    <row r="41" spans="1:23" s="230" customFormat="1" ht="9.75" customHeight="1">
      <c r="A41" s="16">
        <v>2026</v>
      </c>
      <c r="B41" s="17"/>
      <c r="C41" s="17"/>
      <c r="D41" s="17"/>
      <c r="E41" s="17"/>
      <c r="F41" s="17"/>
      <c r="G41" s="17"/>
      <c r="H41" s="17"/>
      <c r="I41" s="17"/>
      <c r="J41" s="17"/>
      <c r="K41" s="17"/>
      <c r="L41" s="17"/>
      <c r="M41" s="17"/>
      <c r="N41" s="17"/>
      <c r="O41" s="17"/>
      <c r="P41" s="17"/>
      <c r="Q41" s="17"/>
      <c r="R41" s="17"/>
      <c r="S41" s="17"/>
      <c r="T41" s="17"/>
      <c r="U41" s="17"/>
      <c r="V41" s="17"/>
      <c r="W41" s="17"/>
    </row>
    <row r="42" spans="1:23" s="230" customFormat="1" ht="9.75" customHeight="1">
      <c r="A42" s="16">
        <v>2027</v>
      </c>
      <c r="B42" s="17"/>
      <c r="C42" s="17"/>
      <c r="D42" s="17"/>
      <c r="E42" s="17"/>
      <c r="F42" s="17"/>
      <c r="G42" s="17"/>
      <c r="H42" s="17"/>
      <c r="I42" s="17"/>
      <c r="J42" s="17"/>
      <c r="K42" s="17"/>
      <c r="L42" s="17"/>
      <c r="M42" s="17"/>
      <c r="N42" s="17"/>
      <c r="O42" s="17"/>
      <c r="P42" s="17"/>
      <c r="Q42" s="17"/>
      <c r="R42" s="17"/>
      <c r="S42" s="17"/>
      <c r="T42" s="17"/>
      <c r="U42" s="17"/>
      <c r="V42" s="17"/>
      <c r="W42" s="17"/>
    </row>
    <row r="43" spans="1:23" s="230" customFormat="1" ht="9.75" customHeight="1">
      <c r="A43" s="16">
        <v>2028</v>
      </c>
      <c r="B43" s="17"/>
      <c r="C43" s="17"/>
      <c r="D43" s="17"/>
      <c r="E43" s="17"/>
      <c r="F43" s="17"/>
      <c r="G43" s="17"/>
      <c r="H43" s="17"/>
      <c r="I43" s="17"/>
      <c r="J43" s="17"/>
      <c r="K43" s="17"/>
      <c r="L43" s="17"/>
      <c r="M43" s="17"/>
      <c r="N43" s="17"/>
      <c r="O43" s="17"/>
      <c r="P43" s="17"/>
      <c r="Q43" s="17"/>
      <c r="R43" s="17"/>
      <c r="S43" s="17"/>
      <c r="T43" s="17"/>
      <c r="U43" s="17"/>
      <c r="V43" s="17"/>
      <c r="W43" s="17"/>
    </row>
    <row r="44" spans="1:23" s="230" customFormat="1" ht="9.75" customHeight="1">
      <c r="A44" s="16">
        <v>2029</v>
      </c>
      <c r="B44" s="17"/>
      <c r="C44" s="17"/>
      <c r="D44" s="17"/>
      <c r="E44" s="17"/>
      <c r="F44" s="17"/>
      <c r="G44" s="17"/>
      <c r="H44" s="17"/>
      <c r="I44" s="17"/>
      <c r="J44" s="17"/>
      <c r="K44" s="17"/>
      <c r="L44" s="17"/>
      <c r="M44" s="17"/>
      <c r="N44" s="17"/>
      <c r="O44" s="17"/>
      <c r="P44" s="17"/>
      <c r="Q44" s="17"/>
      <c r="R44" s="17"/>
      <c r="S44" s="17"/>
      <c r="T44" s="17"/>
      <c r="U44" s="17"/>
      <c r="V44" s="17"/>
      <c r="W44" s="17"/>
    </row>
    <row r="45" spans="1:23" s="230" customFormat="1" ht="9.75" customHeight="1">
      <c r="A45" s="16">
        <v>2030</v>
      </c>
      <c r="B45" s="17"/>
      <c r="C45" s="17"/>
      <c r="D45" s="17"/>
      <c r="E45" s="17"/>
      <c r="F45" s="17"/>
      <c r="G45" s="17"/>
      <c r="H45" s="17"/>
      <c r="I45" s="17"/>
      <c r="J45" s="17"/>
      <c r="K45" s="17"/>
      <c r="L45" s="17"/>
      <c r="M45" s="17"/>
      <c r="N45" s="17"/>
      <c r="O45" s="17"/>
      <c r="P45" s="17"/>
      <c r="Q45" s="17"/>
      <c r="R45" s="17"/>
      <c r="S45" s="17"/>
      <c r="T45" s="17"/>
      <c r="U45" s="17"/>
      <c r="V45" s="17"/>
      <c r="W45" s="17"/>
    </row>
    <row r="46" spans="1:23" s="230" customFormat="1" ht="9.75" customHeight="1">
      <c r="A46" s="16">
        <v>2031</v>
      </c>
      <c r="B46" s="17"/>
      <c r="C46" s="17"/>
      <c r="D46" s="17"/>
      <c r="E46" s="17"/>
      <c r="F46" s="17"/>
      <c r="G46" s="17"/>
      <c r="H46" s="17"/>
      <c r="I46" s="17"/>
      <c r="J46" s="17"/>
      <c r="K46" s="17"/>
      <c r="L46" s="17"/>
      <c r="M46" s="17"/>
      <c r="N46" s="17"/>
      <c r="O46" s="17"/>
      <c r="P46" s="17"/>
      <c r="Q46" s="17"/>
      <c r="R46" s="17"/>
      <c r="S46" s="17"/>
      <c r="T46" s="17"/>
      <c r="U46" s="17"/>
      <c r="V46" s="17"/>
      <c r="W46" s="17"/>
    </row>
    <row r="47" spans="1:23" s="230" customFormat="1" ht="9.75" customHeight="1">
      <c r="A47" s="16">
        <v>2032</v>
      </c>
      <c r="B47" s="17"/>
      <c r="C47" s="17"/>
      <c r="D47" s="17"/>
      <c r="E47" s="17"/>
      <c r="F47" s="17"/>
      <c r="G47" s="17"/>
      <c r="H47" s="17"/>
      <c r="I47" s="17"/>
      <c r="J47" s="17"/>
      <c r="K47" s="17"/>
      <c r="L47" s="17"/>
      <c r="M47" s="17"/>
      <c r="N47" s="17"/>
      <c r="O47" s="17"/>
      <c r="P47" s="17"/>
      <c r="Q47" s="17"/>
      <c r="R47" s="17"/>
      <c r="S47" s="17"/>
      <c r="T47" s="17"/>
      <c r="U47" s="17"/>
      <c r="V47" s="17"/>
      <c r="W47" s="17"/>
    </row>
    <row r="48" spans="1:23" s="230" customFormat="1" ht="9.75" customHeight="1">
      <c r="A48" s="16">
        <v>2033</v>
      </c>
      <c r="B48" s="17"/>
      <c r="C48" s="17"/>
      <c r="D48" s="17"/>
      <c r="E48" s="17"/>
      <c r="F48" s="17"/>
      <c r="G48" s="17"/>
      <c r="H48" s="17"/>
      <c r="I48" s="17"/>
      <c r="J48" s="17"/>
      <c r="K48" s="17"/>
      <c r="L48" s="17"/>
      <c r="M48" s="17"/>
      <c r="N48" s="17"/>
      <c r="O48" s="17"/>
      <c r="P48" s="17"/>
      <c r="Q48" s="17"/>
      <c r="R48" s="17"/>
      <c r="S48" s="17"/>
      <c r="T48" s="17"/>
      <c r="U48" s="17"/>
      <c r="V48" s="17"/>
      <c r="W48" s="17"/>
    </row>
    <row r="49" spans="1:23" s="230" customFormat="1" ht="9.75" customHeight="1">
      <c r="A49" s="16">
        <v>2034</v>
      </c>
      <c r="B49" s="17"/>
      <c r="C49" s="17"/>
      <c r="D49" s="17"/>
      <c r="E49" s="17"/>
      <c r="F49" s="17"/>
      <c r="G49" s="17"/>
      <c r="H49" s="17"/>
      <c r="I49" s="17"/>
      <c r="J49" s="17"/>
      <c r="K49" s="17"/>
      <c r="L49" s="17"/>
      <c r="M49" s="17"/>
      <c r="N49" s="17"/>
      <c r="O49" s="17"/>
      <c r="P49" s="17"/>
      <c r="Q49" s="17"/>
      <c r="R49" s="17"/>
      <c r="S49" s="17"/>
      <c r="T49" s="17"/>
      <c r="U49" s="17"/>
      <c r="V49" s="17"/>
      <c r="W49" s="17"/>
    </row>
    <row r="50" spans="1:23" s="230" customFormat="1" ht="9.75" customHeight="1">
      <c r="A50" s="16">
        <v>2035</v>
      </c>
      <c r="B50" s="17"/>
      <c r="C50" s="17"/>
      <c r="D50" s="17"/>
      <c r="E50" s="17"/>
      <c r="F50" s="17"/>
      <c r="G50" s="17"/>
      <c r="H50" s="17"/>
      <c r="I50" s="17"/>
      <c r="J50" s="17"/>
      <c r="K50" s="17"/>
      <c r="L50" s="17"/>
      <c r="M50" s="17"/>
      <c r="N50" s="17"/>
      <c r="O50" s="17"/>
      <c r="P50" s="17"/>
      <c r="Q50" s="17"/>
      <c r="R50" s="17"/>
      <c r="S50" s="17"/>
      <c r="T50" s="17"/>
      <c r="U50" s="17"/>
      <c r="V50" s="17"/>
      <c r="W50" s="17"/>
    </row>
    <row r="51" spans="1:23" s="230" customFormat="1" ht="9.75" customHeight="1">
      <c r="A51" s="16">
        <v>2036</v>
      </c>
      <c r="B51" s="17"/>
      <c r="C51" s="17"/>
      <c r="D51" s="17"/>
      <c r="E51" s="17"/>
      <c r="F51" s="17"/>
      <c r="G51" s="17"/>
      <c r="H51" s="17"/>
      <c r="I51" s="17"/>
      <c r="J51" s="17"/>
      <c r="K51" s="17"/>
      <c r="L51" s="17"/>
      <c r="M51" s="17"/>
      <c r="N51" s="17"/>
      <c r="O51" s="17"/>
      <c r="P51" s="17"/>
      <c r="Q51" s="17"/>
      <c r="R51" s="17"/>
      <c r="S51" s="17"/>
      <c r="T51" s="17"/>
      <c r="U51" s="17"/>
      <c r="V51" s="17"/>
      <c r="W51" s="17"/>
    </row>
    <row r="52" spans="1:23" s="230" customFormat="1" ht="9.75" customHeight="1">
      <c r="A52" s="16">
        <v>2037</v>
      </c>
      <c r="B52" s="17"/>
      <c r="C52" s="17"/>
      <c r="D52" s="17"/>
      <c r="E52" s="17"/>
      <c r="F52" s="17"/>
      <c r="G52" s="17"/>
      <c r="H52" s="17"/>
      <c r="I52" s="17"/>
      <c r="J52" s="17"/>
      <c r="K52" s="17"/>
      <c r="L52" s="17"/>
      <c r="M52" s="17"/>
      <c r="N52" s="17"/>
      <c r="O52" s="17"/>
      <c r="P52" s="17"/>
      <c r="Q52" s="17"/>
      <c r="R52" s="17"/>
      <c r="S52" s="17"/>
      <c r="T52" s="17"/>
      <c r="U52" s="17"/>
      <c r="V52" s="17"/>
      <c r="W52" s="17"/>
    </row>
    <row r="53" spans="1:23" s="230" customFormat="1" ht="9.75" customHeight="1">
      <c r="A53" s="16">
        <v>2038</v>
      </c>
      <c r="B53" s="17"/>
      <c r="C53" s="17"/>
      <c r="D53" s="17"/>
      <c r="E53" s="17"/>
      <c r="F53" s="17"/>
      <c r="G53" s="17"/>
      <c r="H53" s="17"/>
      <c r="I53" s="17"/>
      <c r="J53" s="17"/>
      <c r="K53" s="17"/>
      <c r="L53" s="17"/>
      <c r="M53" s="17"/>
      <c r="N53" s="17"/>
      <c r="O53" s="17"/>
      <c r="P53" s="17"/>
      <c r="Q53" s="17"/>
      <c r="R53" s="17"/>
      <c r="S53" s="17"/>
      <c r="T53" s="17"/>
      <c r="U53" s="17"/>
      <c r="V53" s="17"/>
      <c r="W53" s="17"/>
    </row>
    <row r="54" spans="1:23" s="230" customFormat="1" ht="9.75" customHeight="1">
      <c r="A54" s="16">
        <v>2039</v>
      </c>
      <c r="B54" s="17"/>
      <c r="C54" s="17"/>
      <c r="D54" s="17"/>
      <c r="E54" s="17"/>
      <c r="F54" s="17"/>
      <c r="G54" s="17"/>
      <c r="H54" s="17"/>
      <c r="I54" s="17"/>
      <c r="J54" s="17"/>
      <c r="K54" s="17"/>
      <c r="L54" s="17"/>
      <c r="M54" s="17"/>
      <c r="N54" s="17"/>
      <c r="O54" s="17"/>
      <c r="P54" s="17"/>
      <c r="Q54" s="17"/>
      <c r="R54" s="17"/>
      <c r="S54" s="17"/>
      <c r="T54" s="17"/>
      <c r="U54" s="17"/>
      <c r="V54" s="17"/>
      <c r="W54" s="17"/>
    </row>
    <row r="55" spans="1:23" s="230" customFormat="1" ht="9.75" customHeight="1">
      <c r="A55" s="16">
        <v>2040</v>
      </c>
      <c r="B55" s="17"/>
      <c r="C55" s="17"/>
      <c r="D55" s="17"/>
      <c r="E55" s="17"/>
      <c r="F55" s="17"/>
      <c r="G55" s="17"/>
      <c r="H55" s="17"/>
      <c r="I55" s="17"/>
      <c r="J55" s="17"/>
      <c r="K55" s="17"/>
      <c r="L55" s="17"/>
      <c r="M55" s="17"/>
      <c r="N55" s="17"/>
      <c r="O55" s="17"/>
      <c r="P55" s="17"/>
      <c r="Q55" s="17"/>
      <c r="R55" s="17"/>
      <c r="S55" s="17"/>
      <c r="T55" s="17"/>
      <c r="U55" s="17"/>
      <c r="V55" s="17"/>
      <c r="W55" s="17"/>
    </row>
    <row r="56" spans="1:23" s="230" customFormat="1" ht="9.75" customHeight="1">
      <c r="A56" s="16">
        <v>2041</v>
      </c>
      <c r="B56" s="17"/>
      <c r="C56" s="17"/>
      <c r="D56" s="17"/>
      <c r="E56" s="17"/>
      <c r="F56" s="17"/>
      <c r="G56" s="17"/>
      <c r="H56" s="17"/>
      <c r="I56" s="17"/>
      <c r="J56" s="17"/>
      <c r="K56" s="17"/>
      <c r="L56" s="17"/>
      <c r="M56" s="17"/>
      <c r="N56" s="17"/>
      <c r="O56" s="17"/>
      <c r="P56" s="17"/>
      <c r="Q56" s="17"/>
      <c r="R56" s="17"/>
      <c r="S56" s="17"/>
      <c r="T56" s="17"/>
      <c r="U56" s="17"/>
      <c r="V56" s="17"/>
      <c r="W56" s="17"/>
    </row>
    <row r="57" spans="1:23" s="230" customFormat="1" ht="9.75" customHeight="1">
      <c r="A57" s="16"/>
      <c r="B57" s="17"/>
      <c r="C57" s="17"/>
      <c r="D57" s="17"/>
      <c r="E57" s="17"/>
      <c r="F57" s="17"/>
      <c r="G57" s="17"/>
      <c r="H57" s="17"/>
      <c r="I57" s="17"/>
      <c r="J57" s="17"/>
      <c r="K57" s="17"/>
      <c r="L57" s="17"/>
      <c r="M57" s="17"/>
      <c r="N57" s="17"/>
      <c r="O57" s="17"/>
      <c r="P57" s="17"/>
      <c r="Q57" s="17"/>
      <c r="R57" s="17"/>
      <c r="S57" s="17"/>
      <c r="T57" s="17"/>
      <c r="U57" s="17"/>
      <c r="V57" s="17"/>
      <c r="W57" s="17"/>
    </row>
    <row r="58" spans="1:23">
      <c r="A58" s="16"/>
    </row>
    <row r="59" spans="1:23" ht="30" customHeight="1">
      <c r="A59" s="696"/>
      <c r="B59" s="1216" t="s">
        <v>20</v>
      </c>
      <c r="C59" s="1217"/>
      <c r="D59" s="1217"/>
      <c r="E59" s="1217"/>
      <c r="F59" s="1217"/>
      <c r="G59" s="1217"/>
      <c r="H59" s="1217"/>
      <c r="I59" s="1217"/>
      <c r="J59" s="1217"/>
      <c r="K59" s="1216" t="s">
        <v>20</v>
      </c>
      <c r="L59" s="1217"/>
      <c r="M59" s="1217"/>
      <c r="N59" s="1217"/>
      <c r="O59" s="1217"/>
      <c r="P59" s="1217"/>
      <c r="Q59" s="1217"/>
      <c r="R59" s="1217"/>
      <c r="S59" s="1216" t="s">
        <v>20</v>
      </c>
      <c r="T59" s="1217"/>
      <c r="U59" s="1217"/>
      <c r="V59" s="1217"/>
      <c r="W59" s="1217"/>
    </row>
    <row r="60" spans="1:23" ht="9.75" customHeight="1">
      <c r="A60" s="697">
        <v>1992</v>
      </c>
      <c r="B60" s="698">
        <v>5.3449815846061819</v>
      </c>
      <c r="C60" s="698">
        <v>7.5224794160831037</v>
      </c>
      <c r="D60" s="698">
        <v>10.520085415625722</v>
      </c>
      <c r="E60" s="698">
        <v>24.753744960436414</v>
      </c>
      <c r="F60" s="698">
        <v>3.0441897936696476</v>
      </c>
      <c r="G60" s="698">
        <v>4.1598257169983421</v>
      </c>
      <c r="H60" s="698">
        <v>5.6813817943175007</v>
      </c>
      <c r="I60" s="698">
        <v>23.213381113174528</v>
      </c>
      <c r="J60" s="698">
        <v>6.076421223277972</v>
      </c>
      <c r="K60" s="698">
        <v>5.400455104224374</v>
      </c>
      <c r="L60" s="698">
        <v>4.8357338093253031</v>
      </c>
      <c r="M60" s="698">
        <v>3.8303595350636273</v>
      </c>
      <c r="N60" s="698">
        <v>24.345939991127334</v>
      </c>
      <c r="O60" s="698">
        <v>24.931815109108506</v>
      </c>
      <c r="P60" s="698">
        <v>5.7199297998983978</v>
      </c>
      <c r="Q60" s="698">
        <v>33.525664812940732</v>
      </c>
      <c r="R60" s="698">
        <v>7.331315424391474</v>
      </c>
      <c r="S60" s="698">
        <v>5.9776901791464816</v>
      </c>
      <c r="T60" s="698">
        <v>5.7582694812774484</v>
      </c>
      <c r="U60" s="698">
        <v>19.912950930818177</v>
      </c>
      <c r="V60" s="698">
        <v>25.826807095978044</v>
      </c>
      <c r="W60" s="698">
        <v>7.331315424391474</v>
      </c>
    </row>
    <row r="61" spans="1:23" ht="9.75" customHeight="1">
      <c r="A61" s="697">
        <v>1993</v>
      </c>
      <c r="B61" s="698">
        <v>-0.83024259623534258</v>
      </c>
      <c r="C61" s="698">
        <v>1.7063250708868529</v>
      </c>
      <c r="D61" s="698">
        <v>7.2985061796382062</v>
      </c>
      <c r="E61" s="698">
        <v>21.596455781114479</v>
      </c>
      <c r="F61" s="698">
        <v>-0.35790375291664456</v>
      </c>
      <c r="G61" s="698">
        <v>3.5807164485634484</v>
      </c>
      <c r="H61" s="698">
        <v>1.6706504585263848</v>
      </c>
      <c r="I61" s="698">
        <v>19.726305937689904</v>
      </c>
      <c r="J61" s="698">
        <v>1.9423193523887841</v>
      </c>
      <c r="K61" s="698">
        <v>0.6929273203706402</v>
      </c>
      <c r="L61" s="698">
        <v>-0.11757871800715793</v>
      </c>
      <c r="M61" s="698">
        <v>-1.500541337945849</v>
      </c>
      <c r="N61" s="698">
        <v>21.169051913045589</v>
      </c>
      <c r="O61" s="698">
        <v>22.881338628956271</v>
      </c>
      <c r="P61" s="698">
        <v>1.9133237005177568</v>
      </c>
      <c r="Q61" s="698">
        <v>22.57122958012949</v>
      </c>
      <c r="R61" s="698">
        <v>2.8688765378423793</v>
      </c>
      <c r="S61" s="698">
        <v>1.2398741465009535</v>
      </c>
      <c r="T61" s="698">
        <v>0.93403425917770477</v>
      </c>
      <c r="U61" s="698">
        <v>16.517530398531733</v>
      </c>
      <c r="V61" s="698">
        <v>21.61583342244467</v>
      </c>
      <c r="W61" s="698">
        <v>2.8688765378423793</v>
      </c>
    </row>
    <row r="62" spans="1:23" ht="9.75" customHeight="1">
      <c r="A62" s="697">
        <v>1994</v>
      </c>
      <c r="B62" s="698">
        <v>3.5088023447365795</v>
      </c>
      <c r="C62" s="698">
        <v>3.5947476347166893</v>
      </c>
      <c r="D62" s="698">
        <v>3.2893741418379299</v>
      </c>
      <c r="E62" s="698">
        <v>15.387542243923821</v>
      </c>
      <c r="F62" s="698">
        <v>3.2071945931344636</v>
      </c>
      <c r="G62" s="698">
        <v>3.0313168560246688</v>
      </c>
      <c r="H62" s="698">
        <v>2.5912256077594629</v>
      </c>
      <c r="I62" s="698">
        <v>15.864065949077069</v>
      </c>
      <c r="J62" s="698">
        <v>4.1035216676978168</v>
      </c>
      <c r="K62" s="698">
        <v>2.8961091225467044</v>
      </c>
      <c r="L62" s="698">
        <v>3.7419831881207721</v>
      </c>
      <c r="M62" s="698">
        <v>4.4891827427487483</v>
      </c>
      <c r="N62" s="698">
        <v>15.978140227145538</v>
      </c>
      <c r="O62" s="698">
        <v>15.022883070911833</v>
      </c>
      <c r="P62" s="698">
        <v>3.1803200052123675</v>
      </c>
      <c r="Q62" s="698">
        <v>16.682002929707647</v>
      </c>
      <c r="R62" s="698">
        <v>4.4925723489196923</v>
      </c>
      <c r="S62" s="698">
        <v>3.3129088516889929</v>
      </c>
      <c r="T62" s="698">
        <v>3.3141717966964213</v>
      </c>
      <c r="U62" s="698">
        <v>11.693415309497151</v>
      </c>
      <c r="V62" s="698">
        <v>15.793873757880108</v>
      </c>
      <c r="W62" s="698">
        <v>4.4925723489196923</v>
      </c>
    </row>
    <row r="63" spans="1:23" ht="15" customHeight="1">
      <c r="A63" s="697">
        <v>1995</v>
      </c>
      <c r="B63" s="698">
        <v>3.4652358067425779</v>
      </c>
      <c r="C63" s="698">
        <v>2.8473819097743474</v>
      </c>
      <c r="D63" s="698">
        <v>2.8182121886130704</v>
      </c>
      <c r="E63" s="698">
        <v>9.9739220590958926</v>
      </c>
      <c r="F63" s="698">
        <v>2.0704553872643729</v>
      </c>
      <c r="G63" s="698">
        <v>2.4368243955304933</v>
      </c>
      <c r="H63" s="698">
        <v>2.7549948765444054</v>
      </c>
      <c r="I63" s="698">
        <v>9.2553715710160454</v>
      </c>
      <c r="J63" s="698">
        <v>1.1436646828313144</v>
      </c>
      <c r="K63" s="698">
        <v>3.4606581944251622</v>
      </c>
      <c r="L63" s="698">
        <v>3.7805620557732422</v>
      </c>
      <c r="M63" s="698">
        <v>4.0676496729455831</v>
      </c>
      <c r="N63" s="698">
        <v>9.9611405304024103</v>
      </c>
      <c r="O63" s="698">
        <v>6.2090004067176778</v>
      </c>
      <c r="P63" s="698">
        <v>3.643852665858283</v>
      </c>
      <c r="Q63" s="698">
        <v>5.5634854751368401</v>
      </c>
      <c r="R63" s="698">
        <v>3.5560656992156541</v>
      </c>
      <c r="S63" s="698">
        <v>2.987233576503991</v>
      </c>
      <c r="T63" s="698">
        <v>2.9963016076438382</v>
      </c>
      <c r="U63" s="698">
        <v>6.7200015358522514</v>
      </c>
      <c r="V63" s="698">
        <v>8.4181596546442812</v>
      </c>
      <c r="W63" s="698">
        <v>3.5560656992156541</v>
      </c>
    </row>
    <row r="64" spans="1:23" ht="9.75" customHeight="1">
      <c r="A64" s="697">
        <v>1996</v>
      </c>
      <c r="B64" s="698">
        <v>1.8510373883143287</v>
      </c>
      <c r="C64" s="698">
        <v>1.763102916986387</v>
      </c>
      <c r="D64" s="698">
        <v>-0.88358838352030844</v>
      </c>
      <c r="E64" s="698">
        <v>4.8695449342059529</v>
      </c>
      <c r="F64" s="698">
        <v>0.21554759436036675</v>
      </c>
      <c r="G64" s="698">
        <v>2.2433244248863242</v>
      </c>
      <c r="H64" s="698">
        <v>2.4798760071981913</v>
      </c>
      <c r="I64" s="698">
        <v>3.5893683843131479</v>
      </c>
      <c r="J64" s="698">
        <v>0.63303530886299542</v>
      </c>
      <c r="K64" s="698">
        <v>0.33026744080780451</v>
      </c>
      <c r="L64" s="698">
        <v>0.11774332804944709</v>
      </c>
      <c r="M64" s="698">
        <v>-2.443985342984532</v>
      </c>
      <c r="N64" s="698">
        <v>3.761995785869793</v>
      </c>
      <c r="O64" s="698">
        <v>4.2039860647489702</v>
      </c>
      <c r="P64" s="698">
        <v>1.5962071366703745</v>
      </c>
      <c r="Q64" s="698">
        <v>3.7238145484342424</v>
      </c>
      <c r="R64" s="698">
        <v>1.4129557006455153</v>
      </c>
      <c r="S64" s="698">
        <v>1.0922015553556399</v>
      </c>
      <c r="T64" s="698">
        <v>1.1980197935701475</v>
      </c>
      <c r="U64" s="698">
        <v>2.5854456684294007</v>
      </c>
      <c r="V64" s="698">
        <v>4.0172737871455952</v>
      </c>
      <c r="W64" s="698">
        <v>1.4129557006455153</v>
      </c>
    </row>
    <row r="65" spans="1:23" ht="9.75" customHeight="1">
      <c r="A65" s="697">
        <v>1997</v>
      </c>
      <c r="B65" s="698">
        <v>1.95592779962161</v>
      </c>
      <c r="C65" s="698">
        <v>2.4535679780792927</v>
      </c>
      <c r="D65" s="698">
        <v>-1.4807970085518354</v>
      </c>
      <c r="E65" s="698">
        <v>2.0856809380649115</v>
      </c>
      <c r="F65" s="698">
        <v>3.1826117601200186</v>
      </c>
      <c r="G65" s="698">
        <v>3.7276537129904832</v>
      </c>
      <c r="H65" s="698">
        <v>2.0303566092878289</v>
      </c>
      <c r="I65" s="698">
        <v>1.6199688482949819</v>
      </c>
      <c r="J65" s="698">
        <v>1.8943574983630538</v>
      </c>
      <c r="K65" s="698">
        <v>2.374493932841212</v>
      </c>
      <c r="L65" s="698">
        <v>3.0801255278049267</v>
      </c>
      <c r="M65" s="698">
        <v>2.0409391865260327</v>
      </c>
      <c r="N65" s="698">
        <v>-7.4524333977716087E-2</v>
      </c>
      <c r="O65" s="698">
        <v>2.3890322043667482</v>
      </c>
      <c r="P65" s="698">
        <v>2.210348753356163</v>
      </c>
      <c r="Q65" s="698">
        <v>3.1470837273519954</v>
      </c>
      <c r="R65" s="698">
        <v>2.0698664501556174</v>
      </c>
      <c r="S65" s="698">
        <v>2.1386165335116809</v>
      </c>
      <c r="T65" s="698">
        <v>2.3284756782245526</v>
      </c>
      <c r="U65" s="698">
        <v>0.67820928498749267</v>
      </c>
      <c r="V65" s="698">
        <v>1.5273434906660959</v>
      </c>
      <c r="W65" s="698">
        <v>2.0698664501556174</v>
      </c>
    </row>
    <row r="66" spans="1:23" ht="9.75" customHeight="1">
      <c r="A66" s="697">
        <v>1998</v>
      </c>
      <c r="B66" s="698">
        <v>3.1571663708019932</v>
      </c>
      <c r="C66" s="698">
        <v>4.3305573973675138</v>
      </c>
      <c r="D66" s="698">
        <v>0.48199527079826543</v>
      </c>
      <c r="E66" s="698">
        <v>2.5978599863961063</v>
      </c>
      <c r="F66" s="698">
        <v>1.2701473845390401</v>
      </c>
      <c r="G66" s="698">
        <v>2.6755042897448056</v>
      </c>
      <c r="H66" s="698">
        <v>2.1684998306592433</v>
      </c>
      <c r="I66" s="698">
        <v>0.55073544839697852</v>
      </c>
      <c r="J66" s="698">
        <v>3.4416675930315832</v>
      </c>
      <c r="K66" s="698">
        <v>2.7266748062348025</v>
      </c>
      <c r="L66" s="698">
        <v>1.1243153267843551</v>
      </c>
      <c r="M66" s="698">
        <v>1.9071888208547023</v>
      </c>
      <c r="N66" s="698">
        <v>1.5675886760305908</v>
      </c>
      <c r="O66" s="698">
        <v>1.3460177464622916</v>
      </c>
      <c r="P66" s="698">
        <v>1.350677015207165</v>
      </c>
      <c r="Q66" s="698">
        <v>2.7178865572197162</v>
      </c>
      <c r="R66" s="698">
        <v>2.7162634168727533</v>
      </c>
      <c r="S66" s="698">
        <v>2.8343563979404696</v>
      </c>
      <c r="T66" s="698">
        <v>2.9531578345004377</v>
      </c>
      <c r="U66" s="698">
        <v>1.4205881972897834</v>
      </c>
      <c r="V66" s="698">
        <v>1.7787980865996342</v>
      </c>
      <c r="W66" s="698">
        <v>2.7162634168727533</v>
      </c>
    </row>
    <row r="67" spans="1:23" ht="9.75" customHeight="1">
      <c r="A67" s="697">
        <v>1999</v>
      </c>
      <c r="B67" s="698">
        <v>3.3071449663619781</v>
      </c>
      <c r="C67" s="698">
        <v>3.1684829877820611</v>
      </c>
      <c r="D67" s="698">
        <v>0.75041031285704629</v>
      </c>
      <c r="E67" s="698">
        <v>4.3979927802389813</v>
      </c>
      <c r="F67" s="698">
        <v>0.20062339263513315</v>
      </c>
      <c r="G67" s="698">
        <v>0.6666563333637836</v>
      </c>
      <c r="H67" s="698">
        <v>3.9910395201242101</v>
      </c>
      <c r="I67" s="698">
        <v>2.7175651530236831</v>
      </c>
      <c r="J67" s="698">
        <v>2.1762808672084599</v>
      </c>
      <c r="K67" s="698">
        <v>0.81182094860402076</v>
      </c>
      <c r="L67" s="698">
        <v>2.3505763527352528</v>
      </c>
      <c r="M67" s="698">
        <v>1.5859708977667049</v>
      </c>
      <c r="N67" s="698">
        <v>2.0441572603649374</v>
      </c>
      <c r="O67" s="698">
        <v>1.226419711665365</v>
      </c>
      <c r="P67" s="698">
        <v>0.98708744300222662</v>
      </c>
      <c r="Q67" s="698">
        <v>3.2339378451294816</v>
      </c>
      <c r="R67" s="698">
        <v>2.2368721517856258</v>
      </c>
      <c r="S67" s="698">
        <v>2.1894943417087989</v>
      </c>
      <c r="T67" s="698">
        <v>2.2604280116333171</v>
      </c>
      <c r="U67" s="698">
        <v>2.1060888216377247</v>
      </c>
      <c r="V67" s="698">
        <v>2.6168853515630239</v>
      </c>
      <c r="W67" s="698">
        <v>2.2368721517856258</v>
      </c>
    </row>
    <row r="68" spans="1:23" ht="15" customHeight="1">
      <c r="A68" s="697">
        <v>2000</v>
      </c>
      <c r="B68" s="698">
        <v>2.6921860242050411</v>
      </c>
      <c r="C68" s="698">
        <v>3.9525808385202512</v>
      </c>
      <c r="D68" s="698">
        <v>0.90152700699913502</v>
      </c>
      <c r="E68" s="698">
        <v>2.8184599031009547</v>
      </c>
      <c r="F68" s="698">
        <v>4.1710533221487349</v>
      </c>
      <c r="G68" s="698">
        <v>1.9987578631918461</v>
      </c>
      <c r="H68" s="698">
        <v>2.3561747013393339</v>
      </c>
      <c r="I68" s="698">
        <v>0.67449357746107386</v>
      </c>
      <c r="J68" s="698">
        <v>3.0955728161030058</v>
      </c>
      <c r="K68" s="698">
        <v>1.8814513683713345</v>
      </c>
      <c r="L68" s="698">
        <v>1.8280027359668036</v>
      </c>
      <c r="M68" s="698">
        <v>3.1641169435757983</v>
      </c>
      <c r="N68" s="698">
        <v>-3.8393250786565602E-3</v>
      </c>
      <c r="O68" s="698">
        <v>0.90688513788530223</v>
      </c>
      <c r="P68" s="698">
        <v>2.1207941481526746</v>
      </c>
      <c r="Q68" s="698">
        <v>1.4882465115499202</v>
      </c>
      <c r="R68" s="698">
        <v>2.4088604890554897</v>
      </c>
      <c r="S68" s="698">
        <v>2.5804671256497276</v>
      </c>
      <c r="T68" s="698">
        <v>2.6620014920222128</v>
      </c>
      <c r="U68" s="698">
        <v>1.0012578960308518</v>
      </c>
      <c r="V68" s="698">
        <v>1.0381513157091713</v>
      </c>
      <c r="W68" s="698">
        <v>2.4088604890554897</v>
      </c>
    </row>
    <row r="69" spans="1:23" ht="9.75" customHeight="1">
      <c r="A69" s="697">
        <v>2001</v>
      </c>
      <c r="B69" s="698">
        <v>4.6158837066490701</v>
      </c>
      <c r="C69" s="698">
        <v>3.9089338539590308</v>
      </c>
      <c r="D69" s="698">
        <v>0.97485861706733401</v>
      </c>
      <c r="E69" s="698">
        <v>2.4435935169018594</v>
      </c>
      <c r="F69" s="698">
        <v>3.5135261359548164</v>
      </c>
      <c r="G69" s="698">
        <v>5.5514488432273978</v>
      </c>
      <c r="H69" s="698">
        <v>3.7067671165792384</v>
      </c>
      <c r="I69" s="698">
        <v>1.4791538718340118</v>
      </c>
      <c r="J69" s="698">
        <v>1.8621165838285321</v>
      </c>
      <c r="K69" s="698">
        <v>2.2218771302504177</v>
      </c>
      <c r="L69" s="698">
        <v>0.24958395819494869</v>
      </c>
      <c r="M69" s="698">
        <v>2.1941540520890377</v>
      </c>
      <c r="N69" s="698">
        <v>3.2173813964398184</v>
      </c>
      <c r="O69" s="698">
        <v>1.502593216056004</v>
      </c>
      <c r="P69" s="698">
        <v>3.0009211583957081</v>
      </c>
      <c r="Q69" s="698">
        <v>2.6234617838675862</v>
      </c>
      <c r="R69" s="698">
        <v>3.0084064691407195</v>
      </c>
      <c r="S69" s="698">
        <v>3.0794205525641472</v>
      </c>
      <c r="T69" s="698">
        <v>3.1798717727872874</v>
      </c>
      <c r="U69" s="698">
        <v>2.0392923216624341</v>
      </c>
      <c r="V69" s="698">
        <v>2.4325255301231916</v>
      </c>
      <c r="W69" s="698">
        <v>3.0084064691407195</v>
      </c>
    </row>
    <row r="70" spans="1:23" ht="9.75" customHeight="1">
      <c r="A70" s="697">
        <v>2002</v>
      </c>
      <c r="B70" s="698">
        <v>0.75297238775523478</v>
      </c>
      <c r="C70" s="698">
        <v>2.3145788308539212</v>
      </c>
      <c r="D70" s="698">
        <v>-0.31465708240165274</v>
      </c>
      <c r="E70" s="698">
        <v>1.0721197002685976</v>
      </c>
      <c r="F70" s="698">
        <v>2.5305412013125337</v>
      </c>
      <c r="G70" s="698">
        <v>1.1657536624540015</v>
      </c>
      <c r="H70" s="698">
        <v>0.31249699737164388</v>
      </c>
      <c r="I70" s="698">
        <v>0.65865621452879142</v>
      </c>
      <c r="J70" s="698">
        <v>-0.53928103606785471</v>
      </c>
      <c r="K70" s="698">
        <v>1.5681963308401665</v>
      </c>
      <c r="L70" s="698">
        <v>1.9968524805726999</v>
      </c>
      <c r="M70" s="698">
        <v>-0.18371103944655948</v>
      </c>
      <c r="N70" s="698">
        <v>3.373464893627899</v>
      </c>
      <c r="O70" s="698">
        <v>3.253434683279254</v>
      </c>
      <c r="P70" s="698">
        <v>-1.338710192835401</v>
      </c>
      <c r="Q70" s="698">
        <v>1.2958093104530832</v>
      </c>
      <c r="R70" s="698">
        <v>1.1774236607841513</v>
      </c>
      <c r="S70" s="698">
        <v>1.0505961750520738</v>
      </c>
      <c r="T70" s="698">
        <v>1.1143674348940249</v>
      </c>
      <c r="U70" s="698">
        <v>1.537798034014368</v>
      </c>
      <c r="V70" s="698">
        <v>2.2124109259060831</v>
      </c>
      <c r="W70" s="698">
        <v>1.1774236607841513</v>
      </c>
    </row>
    <row r="71" spans="1:23" ht="9.75" customHeight="1">
      <c r="A71" s="697">
        <v>2003</v>
      </c>
      <c r="B71" s="698">
        <v>1.1224449253623394</v>
      </c>
      <c r="C71" s="698">
        <v>-0.59254004705263175</v>
      </c>
      <c r="D71" s="698">
        <v>-0.8771183105316116</v>
      </c>
      <c r="E71" s="698">
        <v>0.74393330208721653</v>
      </c>
      <c r="F71" s="698">
        <v>2.6052128774813164</v>
      </c>
      <c r="G71" s="698">
        <v>0.43793506784712</v>
      </c>
      <c r="H71" s="698">
        <v>2.7755147857318492</v>
      </c>
      <c r="I71" s="698">
        <v>0.6291836605544614</v>
      </c>
      <c r="J71" s="698">
        <v>0.71902743660448565</v>
      </c>
      <c r="K71" s="698">
        <v>1.3199377229741059E-2</v>
      </c>
      <c r="L71" s="698">
        <v>0.66123189654844605</v>
      </c>
      <c r="M71" s="698">
        <v>0.98735913402356801</v>
      </c>
      <c r="N71" s="698">
        <v>2.0631584584040312</v>
      </c>
      <c r="O71" s="698">
        <v>0.55097097679427276</v>
      </c>
      <c r="P71" s="698">
        <v>1.0768207903728715</v>
      </c>
      <c r="Q71" s="698">
        <v>1.9632718447169051</v>
      </c>
      <c r="R71" s="698">
        <v>0.6118865212090332</v>
      </c>
      <c r="S71" s="698">
        <v>0.52162827608110385</v>
      </c>
      <c r="T71" s="698">
        <v>0.58604064223569252</v>
      </c>
      <c r="U71" s="698">
        <v>0.75898241949826628</v>
      </c>
      <c r="V71" s="698">
        <v>1.3400740970606744</v>
      </c>
      <c r="W71" s="698">
        <v>0.6118865212090332</v>
      </c>
    </row>
    <row r="72" spans="1:23" ht="9.75" customHeight="1">
      <c r="A72" s="697">
        <v>2004</v>
      </c>
      <c r="B72" s="698">
        <v>1.2491542287916362</v>
      </c>
      <c r="C72" s="698">
        <v>3.2980376453732614</v>
      </c>
      <c r="D72" s="698">
        <v>9.8153580749022723E-2</v>
      </c>
      <c r="E72" s="698">
        <v>2.6307651626187365</v>
      </c>
      <c r="F72" s="698">
        <v>0.710720628712184</v>
      </c>
      <c r="G72" s="698">
        <v>2.3423363226809788</v>
      </c>
      <c r="H72" s="698">
        <v>1.4452578770427646</v>
      </c>
      <c r="I72" s="698">
        <v>1.226458481122471</v>
      </c>
      <c r="J72" s="698">
        <v>2.574238713072682</v>
      </c>
      <c r="K72" s="698">
        <v>2.723900073971059</v>
      </c>
      <c r="L72" s="698">
        <v>3.0638821045014377</v>
      </c>
      <c r="M72" s="698">
        <v>4.3548829876877271</v>
      </c>
      <c r="N72" s="698">
        <v>2.7499445221393586</v>
      </c>
      <c r="O72" s="698">
        <v>1.9478891893977679</v>
      </c>
      <c r="P72" s="698">
        <v>2.17149397975076</v>
      </c>
      <c r="Q72" s="698">
        <v>2.2337123500096134</v>
      </c>
      <c r="R72" s="698">
        <v>2.3037932328617226</v>
      </c>
      <c r="S72" s="698">
        <v>2.3034307618237038</v>
      </c>
      <c r="T72" s="698">
        <v>2.4035066845006496</v>
      </c>
      <c r="U72" s="698">
        <v>1.7372677634431448</v>
      </c>
      <c r="V72" s="698">
        <v>2.3066927588748847</v>
      </c>
      <c r="W72" s="698">
        <v>2.3037932328617226</v>
      </c>
    </row>
    <row r="73" spans="1:23" ht="15" customHeight="1">
      <c r="A73" s="697">
        <v>2005</v>
      </c>
      <c r="B73" s="698">
        <v>0.75399133711595567</v>
      </c>
      <c r="C73" s="698">
        <v>1.4582620836617084</v>
      </c>
      <c r="D73" s="698">
        <v>2.0643711483611269</v>
      </c>
      <c r="E73" s="698">
        <v>1.3361059558957045</v>
      </c>
      <c r="F73" s="698">
        <v>1.6475464074879005</v>
      </c>
      <c r="G73" s="698">
        <v>1.9890845249084441</v>
      </c>
      <c r="H73" s="698">
        <v>0.60029974386142837</v>
      </c>
      <c r="I73" s="698">
        <v>6.1475023406306339E-2</v>
      </c>
      <c r="J73" s="698">
        <v>2.6209900507448558</v>
      </c>
      <c r="K73" s="698">
        <v>1.0268619319878436</v>
      </c>
      <c r="L73" s="698">
        <v>0.25706376571173895</v>
      </c>
      <c r="M73" s="698">
        <v>4.7643680418088845</v>
      </c>
      <c r="N73" s="698">
        <v>-0.26328246041741593</v>
      </c>
      <c r="O73" s="698">
        <v>-6.3623590303528127E-2</v>
      </c>
      <c r="P73" s="698">
        <v>0.56194392678500171</v>
      </c>
      <c r="Q73" s="698">
        <v>-3.9229763908126887E-2</v>
      </c>
      <c r="R73" s="698">
        <v>1.1398794264802079</v>
      </c>
      <c r="S73" s="698">
        <v>1.2629734379991107</v>
      </c>
      <c r="T73" s="698">
        <v>1.2274245717655308</v>
      </c>
      <c r="U73" s="698">
        <v>0.63923041812372161</v>
      </c>
      <c r="V73" s="698">
        <v>0.15482711921989384</v>
      </c>
      <c r="W73" s="698">
        <v>1.1398794264802079</v>
      </c>
    </row>
    <row r="74" spans="1:23" ht="9.75" customHeight="1">
      <c r="A74" s="697">
        <v>2006</v>
      </c>
      <c r="B74" s="698">
        <v>6.4012460740342449</v>
      </c>
      <c r="C74" s="698">
        <v>4.3117635527558473</v>
      </c>
      <c r="D74" s="698">
        <v>3.8704504170711949</v>
      </c>
      <c r="E74" s="698">
        <v>4.7595705439454656</v>
      </c>
      <c r="F74" s="698">
        <v>4.9457113436422828</v>
      </c>
      <c r="G74" s="698">
        <v>1.3653037194446302</v>
      </c>
      <c r="H74" s="698">
        <v>3.2413783344533664</v>
      </c>
      <c r="I74" s="698">
        <v>3.2529535815798556</v>
      </c>
      <c r="J74" s="698">
        <v>4.8293441139807518</v>
      </c>
      <c r="K74" s="698">
        <v>3.446552123283702</v>
      </c>
      <c r="L74" s="698">
        <v>3.9188226222954157</v>
      </c>
      <c r="M74" s="698">
        <v>4.2961991450275701</v>
      </c>
      <c r="N74" s="698">
        <v>5.1024306071364407</v>
      </c>
      <c r="O74" s="698">
        <v>4.6057256018263679</v>
      </c>
      <c r="P74" s="698">
        <v>3.1201462429929703</v>
      </c>
      <c r="Q74" s="698">
        <v>4.2188873672559097</v>
      </c>
      <c r="R74" s="698">
        <v>4.2288850723896676</v>
      </c>
      <c r="S74" s="698">
        <v>4.1864319815314541</v>
      </c>
      <c r="T74" s="698">
        <v>4.2005643638706296</v>
      </c>
      <c r="U74" s="698">
        <v>4.3917920948461084</v>
      </c>
      <c r="V74" s="698">
        <v>4.5723739305459405</v>
      </c>
      <c r="W74" s="698">
        <v>4.2288850723896676</v>
      </c>
    </row>
    <row r="75" spans="1:23" ht="9.75" customHeight="1">
      <c r="A75" s="697">
        <v>2007</v>
      </c>
      <c r="B75" s="698">
        <v>5.5244674718676672</v>
      </c>
      <c r="C75" s="698">
        <v>4.8754946045410907</v>
      </c>
      <c r="D75" s="698">
        <v>4.4349905744713931</v>
      </c>
      <c r="E75" s="698">
        <v>4.0353514962467329</v>
      </c>
      <c r="F75" s="698">
        <v>3.4812184970333977</v>
      </c>
      <c r="G75" s="698">
        <v>3.561594394714009</v>
      </c>
      <c r="H75" s="698">
        <v>3.686289701044946</v>
      </c>
      <c r="I75" s="698">
        <v>5.1103406290637725</v>
      </c>
      <c r="J75" s="698">
        <v>4.3794933516521546</v>
      </c>
      <c r="K75" s="698">
        <v>5.8196738185023511</v>
      </c>
      <c r="L75" s="698">
        <v>4.3190607768980769</v>
      </c>
      <c r="M75" s="698">
        <v>4.6013642816680207</v>
      </c>
      <c r="N75" s="698">
        <v>4.4773111310849165</v>
      </c>
      <c r="O75" s="698">
        <v>4.5006639677756599</v>
      </c>
      <c r="P75" s="698">
        <v>2.4271268517910518</v>
      </c>
      <c r="Q75" s="698">
        <v>4.3229956499397391</v>
      </c>
      <c r="R75" s="698">
        <v>4.7994197259630704</v>
      </c>
      <c r="S75" s="698">
        <v>4.843291468879583</v>
      </c>
      <c r="T75" s="698">
        <v>4.8614950112234601</v>
      </c>
      <c r="U75" s="698">
        <v>4.443010545660961</v>
      </c>
      <c r="V75" s="698">
        <v>4.4457698491755071</v>
      </c>
      <c r="W75" s="698">
        <v>4.7994197259630704</v>
      </c>
    </row>
    <row r="76" spans="1:23" ht="9.75" customHeight="1">
      <c r="A76" s="697">
        <v>2008</v>
      </c>
      <c r="B76" s="698">
        <v>1.2947162238135344</v>
      </c>
      <c r="C76" s="698">
        <v>0.75426195359463166</v>
      </c>
      <c r="D76" s="698">
        <v>4.6404486763398989</v>
      </c>
      <c r="E76" s="698">
        <v>3.4116209643087028</v>
      </c>
      <c r="F76" s="698">
        <v>1.2582863277879797</v>
      </c>
      <c r="G76" s="698">
        <v>3.3298774610053332</v>
      </c>
      <c r="H76" s="698">
        <v>1.3562509446750233</v>
      </c>
      <c r="I76" s="698">
        <v>2.4855621415947637</v>
      </c>
      <c r="J76" s="698">
        <v>2.7677170256880945</v>
      </c>
      <c r="K76" s="698">
        <v>2.3856811291899755</v>
      </c>
      <c r="L76" s="698">
        <v>1.4153515274912856</v>
      </c>
      <c r="M76" s="698">
        <v>1.1367420114165563</v>
      </c>
      <c r="N76" s="698">
        <v>0.99271929082718802</v>
      </c>
      <c r="O76" s="698">
        <v>1.4965930002750893</v>
      </c>
      <c r="P76" s="698">
        <v>3.1604499309322476</v>
      </c>
      <c r="Q76" s="698">
        <v>0.99441145057119062</v>
      </c>
      <c r="R76" s="698">
        <v>1.8779380288451921</v>
      </c>
      <c r="S76" s="698">
        <v>1.8963973971416537</v>
      </c>
      <c r="T76" s="698">
        <v>1.7745551818056149</v>
      </c>
      <c r="U76" s="698">
        <v>2.4739034426186102</v>
      </c>
      <c r="V76" s="698">
        <v>1.7285717246011385</v>
      </c>
      <c r="W76" s="698">
        <v>1.8779380288451921</v>
      </c>
    </row>
    <row r="77" spans="1:23" ht="9.75" customHeight="1">
      <c r="A77" s="697">
        <v>2009</v>
      </c>
      <c r="B77" s="698">
        <v>-7.4468580860322131</v>
      </c>
      <c r="C77" s="698">
        <v>-2.0007931799069767</v>
      </c>
      <c r="D77" s="698">
        <v>0.22608443783044746</v>
      </c>
      <c r="E77" s="698">
        <v>-2.2766018502390435</v>
      </c>
      <c r="F77" s="698">
        <v>-8.8838567237276909</v>
      </c>
      <c r="G77" s="698">
        <v>-3.5840262168688568</v>
      </c>
      <c r="H77" s="698">
        <v>-4.276718018057732</v>
      </c>
      <c r="I77" s="698">
        <v>-0.86683592048278368</v>
      </c>
      <c r="J77" s="698">
        <v>-4.2928208241997394</v>
      </c>
      <c r="K77" s="698">
        <v>-3.900635264873205</v>
      </c>
      <c r="L77" s="698">
        <v>-3.0156780441360374</v>
      </c>
      <c r="M77" s="698">
        <v>-9.4464118290249548</v>
      </c>
      <c r="N77" s="698">
        <v>-2.9159385787904899</v>
      </c>
      <c r="O77" s="698">
        <v>-4.4981675021874183</v>
      </c>
      <c r="P77" s="698">
        <v>-2.7589495712093126</v>
      </c>
      <c r="Q77" s="698">
        <v>-4.052414210614705</v>
      </c>
      <c r="R77" s="698">
        <v>-3.9568189939878029</v>
      </c>
      <c r="S77" s="698">
        <v>-4.0723877565986664</v>
      </c>
      <c r="T77" s="698">
        <v>-4.2686243815041305</v>
      </c>
      <c r="U77" s="698">
        <v>-2.1716447622695596</v>
      </c>
      <c r="V77" s="698">
        <v>-3.0201189228677299</v>
      </c>
      <c r="W77" s="698">
        <v>-3.9568189939878029</v>
      </c>
    </row>
    <row r="78" spans="1:23" ht="15" customHeight="1">
      <c r="A78" s="697">
        <v>2010</v>
      </c>
      <c r="B78" s="698">
        <v>8.3273460963029731</v>
      </c>
      <c r="C78" s="698">
        <v>5.5886493682442699</v>
      </c>
      <c r="D78" s="698">
        <v>3.8915113432641837</v>
      </c>
      <c r="E78" s="698">
        <v>4.4822422429503694</v>
      </c>
      <c r="F78" s="698">
        <v>5.8693394191631345</v>
      </c>
      <c r="G78" s="698">
        <v>2.7585474170513771</v>
      </c>
      <c r="H78" s="698">
        <v>3.3376073526917183</v>
      </c>
      <c r="I78" s="698">
        <v>3.1816802868985286</v>
      </c>
      <c r="J78" s="698">
        <v>6.306491698110487</v>
      </c>
      <c r="K78" s="698">
        <v>2.6475678278473365</v>
      </c>
      <c r="L78" s="698">
        <v>5.9453014900912837</v>
      </c>
      <c r="M78" s="698">
        <v>5.3704872595472741</v>
      </c>
      <c r="N78" s="698">
        <v>4.3700169770215647</v>
      </c>
      <c r="O78" s="698">
        <v>5.8032626811704064</v>
      </c>
      <c r="P78" s="698">
        <v>2.32842399298764</v>
      </c>
      <c r="Q78" s="698">
        <v>6.0363538750793193</v>
      </c>
      <c r="R78" s="698">
        <v>4.8521300388840958</v>
      </c>
      <c r="S78" s="698">
        <v>4.86145052372063</v>
      </c>
      <c r="T78" s="698">
        <v>4.9078098281608273</v>
      </c>
      <c r="U78" s="698">
        <v>4.5401713009703766</v>
      </c>
      <c r="V78" s="698">
        <v>4.7773931544199835</v>
      </c>
      <c r="W78" s="698">
        <v>4.8521300388840958</v>
      </c>
    </row>
    <row r="79" spans="1:23" ht="9.75" customHeight="1">
      <c r="A79" s="697">
        <v>2011</v>
      </c>
      <c r="B79" s="698">
        <v>5.9314666471592483</v>
      </c>
      <c r="C79" s="698">
        <v>6.9331586235811757</v>
      </c>
      <c r="D79" s="698">
        <v>4.9097435524011175</v>
      </c>
      <c r="E79" s="698">
        <v>3.0452101373622513</v>
      </c>
      <c r="F79" s="698">
        <v>3.3637410047923857</v>
      </c>
      <c r="G79" s="698">
        <v>1.0902998537374895</v>
      </c>
      <c r="H79" s="698">
        <v>4.5097483207188702</v>
      </c>
      <c r="I79" s="698">
        <v>4.3534076445546876</v>
      </c>
      <c r="J79" s="698">
        <v>6.1856192187689611</v>
      </c>
      <c r="K79" s="698">
        <v>4.133788998351779</v>
      </c>
      <c r="L79" s="698">
        <v>4.3103751179510796</v>
      </c>
      <c r="M79" s="698">
        <v>5.7951426864476359</v>
      </c>
      <c r="N79" s="698">
        <v>4.8356059779598359</v>
      </c>
      <c r="O79" s="698">
        <v>1.6879308970773481</v>
      </c>
      <c r="P79" s="698">
        <v>4.106741351734259</v>
      </c>
      <c r="Q79" s="698">
        <v>5.847626354665806</v>
      </c>
      <c r="R79" s="698">
        <v>5.0366557479332394</v>
      </c>
      <c r="S79" s="698">
        <v>5.1621705444774566</v>
      </c>
      <c r="T79" s="698">
        <v>5.1741186883783605</v>
      </c>
      <c r="U79" s="698">
        <v>4.2638055786368936</v>
      </c>
      <c r="V79" s="698">
        <v>4.0295764529594473</v>
      </c>
      <c r="W79" s="698">
        <v>5.0366557479332394</v>
      </c>
    </row>
    <row r="80" spans="1:23" ht="9.75" customHeight="1">
      <c r="A80" s="697">
        <v>2012</v>
      </c>
      <c r="B80" s="698">
        <v>2.2187598138048799</v>
      </c>
      <c r="C80" s="698">
        <v>2.6965625704728891</v>
      </c>
      <c r="D80" s="698">
        <v>1.5361182973800973</v>
      </c>
      <c r="E80" s="698">
        <v>2.4999913864984635</v>
      </c>
      <c r="F80" s="698">
        <v>4.6665253079717681</v>
      </c>
      <c r="G80" s="698">
        <v>2.4778771027372906</v>
      </c>
      <c r="H80" s="698">
        <v>0.4321902177208406</v>
      </c>
      <c r="I80" s="698">
        <v>0.72109989242226891</v>
      </c>
      <c r="J80" s="698">
        <v>2.1241077916698217</v>
      </c>
      <c r="K80" s="698">
        <v>0.96814616888345828</v>
      </c>
      <c r="L80" s="698">
        <v>2.6997313639453133</v>
      </c>
      <c r="M80" s="698">
        <v>0.71629039411888684</v>
      </c>
      <c r="N80" s="698">
        <v>1.9382414053245629</v>
      </c>
      <c r="O80" s="698">
        <v>4.1117758603910195</v>
      </c>
      <c r="P80" s="698">
        <v>3.7378376673396976</v>
      </c>
      <c r="Q80" s="698">
        <v>1.4565823973460923</v>
      </c>
      <c r="R80" s="698">
        <v>1.9212492017998486</v>
      </c>
      <c r="S80" s="698">
        <v>1.8870964614764045</v>
      </c>
      <c r="T80" s="698">
        <v>1.90366757505864</v>
      </c>
      <c r="U80" s="698">
        <v>2.020962778772335</v>
      </c>
      <c r="V80" s="698">
        <v>2.1982639205235071</v>
      </c>
      <c r="W80" s="698">
        <v>1.9212492017998486</v>
      </c>
    </row>
    <row r="81" spans="1:23" ht="9.75" customHeight="1">
      <c r="A81" s="697">
        <v>2013</v>
      </c>
      <c r="B81" s="698">
        <v>2.5948701033139838</v>
      </c>
      <c r="C81" s="698">
        <v>3.1078890007550148</v>
      </c>
      <c r="D81" s="698">
        <v>2.8325550852969439</v>
      </c>
      <c r="E81" s="698">
        <v>2.7707389494516823</v>
      </c>
      <c r="F81" s="698">
        <v>1.0792238924320019</v>
      </c>
      <c r="G81" s="698">
        <v>4.2630587072032951</v>
      </c>
      <c r="H81" s="698">
        <v>2.3147895567499166</v>
      </c>
      <c r="I81" s="698">
        <v>3.3123325177428882</v>
      </c>
      <c r="J81" s="698">
        <v>1.2524024169269488</v>
      </c>
      <c r="K81" s="698">
        <v>1.9986337665058225</v>
      </c>
      <c r="L81" s="698">
        <v>2.0965005663952225</v>
      </c>
      <c r="M81" s="698">
        <v>-0.9428843029123225</v>
      </c>
      <c r="N81" s="698">
        <v>2.7719998667717691</v>
      </c>
      <c r="O81" s="698">
        <v>1.7168099739091314</v>
      </c>
      <c r="P81" s="698">
        <v>1.5725023811934438</v>
      </c>
      <c r="Q81" s="698">
        <v>3.9679847042678182</v>
      </c>
      <c r="R81" s="698">
        <v>2.4055571137685727</v>
      </c>
      <c r="S81" s="698">
        <v>2.3504474934305444</v>
      </c>
      <c r="T81" s="698">
        <v>2.3277673232882434</v>
      </c>
      <c r="U81" s="698">
        <v>2.8462259100609906</v>
      </c>
      <c r="V81" s="698">
        <v>2.8511927576098057</v>
      </c>
      <c r="W81" s="698">
        <v>2.4055571137685727</v>
      </c>
    </row>
    <row r="82" spans="1:23" ht="9.75" customHeight="1">
      <c r="A82" s="697">
        <v>2014</v>
      </c>
      <c r="B82" s="698">
        <v>4.0708765456183151</v>
      </c>
      <c r="C82" s="698">
        <v>4.3212965548246975</v>
      </c>
      <c r="D82" s="698">
        <v>4.9940849833469816</v>
      </c>
      <c r="E82" s="698">
        <v>5.2941038877835176</v>
      </c>
      <c r="F82" s="698">
        <v>3.3780632347714779</v>
      </c>
      <c r="G82" s="698">
        <v>2.2606020795141379</v>
      </c>
      <c r="H82" s="698">
        <v>4.2331556644139496</v>
      </c>
      <c r="I82" s="698">
        <v>4.7293192642245243</v>
      </c>
      <c r="J82" s="698">
        <v>4.5080618084270148</v>
      </c>
      <c r="K82" s="698">
        <v>3.8889300978031698</v>
      </c>
      <c r="L82" s="698">
        <v>3.6674503171921051</v>
      </c>
      <c r="M82" s="698">
        <v>4.8513766943136307</v>
      </c>
      <c r="N82" s="698">
        <v>4.9825780970902676</v>
      </c>
      <c r="O82" s="698">
        <v>2.3046465160825247</v>
      </c>
      <c r="P82" s="698">
        <v>3.5761424500994341</v>
      </c>
      <c r="Q82" s="698">
        <v>5.2351877336583117</v>
      </c>
      <c r="R82" s="698">
        <v>4.1289771817809946</v>
      </c>
      <c r="S82" s="698">
        <v>4.0727266523664305</v>
      </c>
      <c r="T82" s="698">
        <v>4.0291686420603012</v>
      </c>
      <c r="U82" s="698">
        <v>4.6915244652741688</v>
      </c>
      <c r="V82" s="698">
        <v>4.5816189053631708</v>
      </c>
      <c r="W82" s="698">
        <v>4.1289771817809946</v>
      </c>
    </row>
    <row r="83" spans="1:23" ht="15" customHeight="1">
      <c r="A83" s="697">
        <v>2015</v>
      </c>
      <c r="B83" s="698">
        <v>4.6677612792693113</v>
      </c>
      <c r="C83" s="698">
        <v>3.861383078398156</v>
      </c>
      <c r="D83" s="698">
        <v>5.3959269171710407</v>
      </c>
      <c r="E83" s="698">
        <v>2.520659199222862</v>
      </c>
      <c r="F83" s="698">
        <v>2.3358302595780853</v>
      </c>
      <c r="G83" s="698">
        <v>4.5779544348782517</v>
      </c>
      <c r="H83" s="698">
        <v>2.5605322438033653</v>
      </c>
      <c r="I83" s="698">
        <v>1.6847514893726734</v>
      </c>
      <c r="J83" s="698">
        <v>0.90358710081763027</v>
      </c>
      <c r="K83" s="698">
        <v>3.2066371116736931</v>
      </c>
      <c r="L83" s="698">
        <v>4.2313936169836541</v>
      </c>
      <c r="M83" s="698">
        <v>2.3584751332516678</v>
      </c>
      <c r="N83" s="698">
        <v>3.8968866150121579</v>
      </c>
      <c r="O83" s="698">
        <v>1.9141760455505517</v>
      </c>
      <c r="P83" s="698">
        <v>2.3301894484834684</v>
      </c>
      <c r="Q83" s="698">
        <v>2.2759038680858055</v>
      </c>
      <c r="R83" s="698">
        <v>3.3732659704928896</v>
      </c>
      <c r="S83" s="698">
        <v>3.4529907504554704</v>
      </c>
      <c r="T83" s="698">
        <v>3.3602847801131071</v>
      </c>
      <c r="U83" s="698">
        <v>3.4459669548525249</v>
      </c>
      <c r="V83" s="698">
        <v>2.7348474759598815</v>
      </c>
      <c r="W83" s="698">
        <v>3.3732659704928896</v>
      </c>
    </row>
    <row r="84" spans="1:23" ht="9.75" customHeight="1">
      <c r="A84" s="697">
        <v>2016</v>
      </c>
      <c r="B84" s="698">
        <v>2.4970133982722182</v>
      </c>
      <c r="C84" s="698">
        <v>4.1517464496190879</v>
      </c>
      <c r="D84" s="698">
        <v>6.6416925070628441</v>
      </c>
      <c r="E84" s="698">
        <v>3.2208969269401519</v>
      </c>
      <c r="F84" s="698">
        <v>2.838866662294222</v>
      </c>
      <c r="G84" s="698">
        <v>2.1957883979332307</v>
      </c>
      <c r="H84" s="698">
        <v>4.1849203053485731</v>
      </c>
      <c r="I84" s="698">
        <v>2.5416550350625173</v>
      </c>
      <c r="J84" s="698">
        <v>7.3500179197574056</v>
      </c>
      <c r="K84" s="698">
        <v>2.5270629414967289</v>
      </c>
      <c r="L84" s="698">
        <v>2.5408267437232883</v>
      </c>
      <c r="M84" s="698">
        <v>0.66202657072557258</v>
      </c>
      <c r="N84" s="698">
        <v>3.2124186675054651</v>
      </c>
      <c r="O84" s="698">
        <v>2.7787907705034942</v>
      </c>
      <c r="P84" s="698">
        <v>3.1987185422780433</v>
      </c>
      <c r="Q84" s="698">
        <v>2.6665427182210775</v>
      </c>
      <c r="R84" s="698">
        <v>3.5873609633267023</v>
      </c>
      <c r="S84" s="698">
        <v>3.6645333351165905</v>
      </c>
      <c r="T84" s="698">
        <v>3.5196823822530683</v>
      </c>
      <c r="U84" s="698">
        <v>3.9660876719430682</v>
      </c>
      <c r="V84" s="698">
        <v>2.9650627271070515</v>
      </c>
      <c r="W84" s="698">
        <v>3.5873609633267023</v>
      </c>
    </row>
    <row r="85" spans="1:23" ht="9.75" customHeight="1">
      <c r="A85" s="697">
        <v>2017</v>
      </c>
      <c r="B85" s="698">
        <v>4.7129842529736381</v>
      </c>
      <c r="C85" s="698">
        <v>4.8526041189510378</v>
      </c>
      <c r="D85" s="698">
        <v>6.0894648012645209</v>
      </c>
      <c r="E85" s="698">
        <v>4.730537989149763</v>
      </c>
      <c r="F85" s="698">
        <v>3.2811746444894023</v>
      </c>
      <c r="G85" s="698">
        <v>5.4705105960300848</v>
      </c>
      <c r="H85" s="698">
        <v>3.2968100805434548</v>
      </c>
      <c r="I85" s="698">
        <v>7.530302969090565</v>
      </c>
      <c r="J85" s="698">
        <v>2.5979215661010353</v>
      </c>
      <c r="K85" s="698">
        <v>3.9174598537384355</v>
      </c>
      <c r="L85" s="698">
        <v>2.7997436208699633</v>
      </c>
      <c r="M85" s="698">
        <v>3.1607101200562959</v>
      </c>
      <c r="N85" s="698">
        <v>3.9299837042665655</v>
      </c>
      <c r="O85" s="698">
        <v>3.2507990646006966</v>
      </c>
      <c r="P85" s="698">
        <v>5.8373641829045733</v>
      </c>
      <c r="Q85" s="698">
        <v>3.6813324566629966</v>
      </c>
      <c r="R85" s="698">
        <v>4.2242737834716753</v>
      </c>
      <c r="S85" s="698">
        <v>4.2077830117830617</v>
      </c>
      <c r="T85" s="698">
        <v>4.1134704412061023</v>
      </c>
      <c r="U85" s="698">
        <v>4.8416626220511665</v>
      </c>
      <c r="V85" s="698">
        <v>4.3581522349626596</v>
      </c>
      <c r="W85" s="698">
        <v>4.2242737834716753</v>
      </c>
    </row>
    <row r="86" spans="1:23" ht="9.75" customHeight="1">
      <c r="A86" s="697">
        <v>2018</v>
      </c>
      <c r="B86" s="698">
        <v>3.8953543502517318</v>
      </c>
      <c r="C86" s="698">
        <v>2.3979417334363551</v>
      </c>
      <c r="D86" s="698">
        <v>5.7095179433570005</v>
      </c>
      <c r="E86" s="698">
        <v>2.9210683095260923</v>
      </c>
      <c r="F86" s="698">
        <v>1.6680781693587106</v>
      </c>
      <c r="G86" s="698">
        <v>2.0347644858078251</v>
      </c>
      <c r="H86" s="698">
        <v>2.1540260153117128</v>
      </c>
      <c r="I86" s="698">
        <v>0.3383111534199979</v>
      </c>
      <c r="J86" s="698">
        <v>3.3653265626852846</v>
      </c>
      <c r="K86" s="698">
        <v>3.5487025317084906</v>
      </c>
      <c r="L86" s="698">
        <v>2.1003615597873986</v>
      </c>
      <c r="M86" s="698">
        <v>1.4833538183373156</v>
      </c>
      <c r="N86" s="698">
        <v>2.7379717099400946</v>
      </c>
      <c r="O86" s="698">
        <v>1.8565201153125956</v>
      </c>
      <c r="P86" s="698">
        <v>2.5782957533252411</v>
      </c>
      <c r="Q86" s="698">
        <v>1.7318601186723142</v>
      </c>
      <c r="R86" s="698">
        <v>3.0084232177181405</v>
      </c>
      <c r="S86" s="698">
        <v>3.1134153449239852</v>
      </c>
      <c r="T86" s="698">
        <v>2.9808254008635346</v>
      </c>
      <c r="U86" s="698">
        <v>3.1611289776286609</v>
      </c>
      <c r="V86" s="698">
        <v>2.1572724158592713</v>
      </c>
      <c r="W86" s="698">
        <v>3.0084232177181405</v>
      </c>
    </row>
    <row r="87" spans="1:23" ht="14.5" customHeight="1">
      <c r="A87" s="697">
        <v>2019</v>
      </c>
      <c r="B87" s="698">
        <v>1.6794663500463018</v>
      </c>
      <c r="C87" s="698">
        <v>3.8216869083304972</v>
      </c>
      <c r="D87" s="698">
        <v>5.1809220770764801</v>
      </c>
      <c r="E87" s="698">
        <v>4.5616395614089109</v>
      </c>
      <c r="F87" s="698">
        <v>0.75488966871003782</v>
      </c>
      <c r="G87" s="698">
        <v>4.9545135349618539</v>
      </c>
      <c r="H87" s="698">
        <v>3.3731255581318544</v>
      </c>
      <c r="I87" s="698">
        <v>7.3058616561210856</v>
      </c>
      <c r="J87" s="698">
        <v>4.4198870187219468</v>
      </c>
      <c r="K87" s="698">
        <v>2.0330910006857006</v>
      </c>
      <c r="L87" s="698">
        <v>2.7435258901239865</v>
      </c>
      <c r="M87" s="698">
        <v>-4.473769515453517E-2</v>
      </c>
      <c r="N87" s="698">
        <v>4.1282967355798164</v>
      </c>
      <c r="O87" s="698">
        <v>4.2754542229463794</v>
      </c>
      <c r="P87" s="698">
        <v>4.8408060561942436</v>
      </c>
      <c r="Q87" s="698">
        <v>2.5112370730560536</v>
      </c>
      <c r="R87" s="698">
        <v>3.2034349046932804</v>
      </c>
      <c r="S87" s="698">
        <v>3.0634463538549377</v>
      </c>
      <c r="T87" s="698">
        <v>2.9524356389949653</v>
      </c>
      <c r="U87" s="698">
        <v>4.5898541660389087</v>
      </c>
      <c r="V87" s="698">
        <v>4.3489256908988061</v>
      </c>
      <c r="W87" s="698">
        <v>3.2034349046932804</v>
      </c>
    </row>
    <row r="88" spans="1:23" ht="9.75" customHeight="1">
      <c r="A88" s="697">
        <v>2020</v>
      </c>
      <c r="B88" s="698">
        <v>-3.0504056656820966</v>
      </c>
      <c r="C88" s="698">
        <v>-2.0889779373001764</v>
      </c>
      <c r="D88" s="698">
        <v>-0.23467590785416251</v>
      </c>
      <c r="E88" s="698">
        <v>-0.35083697956274396</v>
      </c>
      <c r="F88" s="698">
        <v>-3.0472885309755906</v>
      </c>
      <c r="G88" s="698">
        <v>-3.9353155903518817</v>
      </c>
      <c r="H88" s="698">
        <v>-2.5871239753052739</v>
      </c>
      <c r="I88" s="698">
        <v>-1.322510570440101</v>
      </c>
      <c r="J88" s="698">
        <v>-2.2681032533179897</v>
      </c>
      <c r="K88" s="698">
        <v>-1.4181098815303115</v>
      </c>
      <c r="L88" s="698">
        <v>-1.6515674160980267</v>
      </c>
      <c r="M88" s="698">
        <v>-3.4225068405568742</v>
      </c>
      <c r="N88" s="698">
        <v>-1.2804975428752565</v>
      </c>
      <c r="O88" s="698">
        <v>-0.76298892138744401</v>
      </c>
      <c r="P88" s="698">
        <v>8.9564931066235795E-2</v>
      </c>
      <c r="Q88" s="698">
        <v>-0.88053445173503331</v>
      </c>
      <c r="R88" s="698">
        <v>-1.9529203111773954</v>
      </c>
      <c r="S88" s="698">
        <v>-2.077429875515358</v>
      </c>
      <c r="T88" s="698">
        <v>-2.1761291959842191</v>
      </c>
      <c r="U88" s="698">
        <v>-0.73931348383312212</v>
      </c>
      <c r="V88" s="698">
        <v>-0.94665168521897758</v>
      </c>
      <c r="W88" s="698">
        <v>-1.9529203111773954</v>
      </c>
    </row>
    <row r="89" spans="1:23" ht="9.75" customHeight="1">
      <c r="A89" s="697">
        <v>2021</v>
      </c>
      <c r="B89" s="698">
        <v>5.8167392155769324</v>
      </c>
      <c r="C89" s="698">
        <v>5.6870659993901889</v>
      </c>
      <c r="D89" s="698">
        <v>5.5468635395532981</v>
      </c>
      <c r="E89" s="698">
        <v>6.3426122282293012</v>
      </c>
      <c r="F89" s="698">
        <v>9.2781022580617378</v>
      </c>
      <c r="G89" s="698">
        <v>9.1141778053853368</v>
      </c>
      <c r="H89" s="698">
        <v>5.269627196086673</v>
      </c>
      <c r="I89" s="698">
        <v>6.2391233270598034</v>
      </c>
      <c r="J89" s="698">
        <v>3.9594763098612633</v>
      </c>
      <c r="K89" s="698">
        <v>5.038586729603546</v>
      </c>
      <c r="L89" s="698">
        <v>12.182925484543675</v>
      </c>
      <c r="M89" s="698">
        <v>4.2842696711305628</v>
      </c>
      <c r="N89" s="698">
        <v>4.8996860629427283</v>
      </c>
      <c r="O89" s="698">
        <v>6.3156329025806874</v>
      </c>
      <c r="P89" s="698">
        <v>5.0278727052591403</v>
      </c>
      <c r="Q89" s="698">
        <v>5.033294145767246</v>
      </c>
      <c r="R89" s="698">
        <v>5.7649107454858859</v>
      </c>
      <c r="S89" s="698">
        <v>5.7834871592600434</v>
      </c>
      <c r="T89" s="698">
        <v>5.7964124307942235</v>
      </c>
      <c r="U89" s="698">
        <v>5.596112668722653</v>
      </c>
      <c r="V89" s="698">
        <v>5.616492883381655</v>
      </c>
      <c r="W89" s="698">
        <v>5.7649107454858859</v>
      </c>
    </row>
    <row r="90" spans="1:23" ht="9.75" customHeight="1">
      <c r="A90" s="697">
        <v>2022</v>
      </c>
      <c r="B90" s="698">
        <v>6.2880590575321964</v>
      </c>
      <c r="C90" s="698">
        <v>7.562468524262659</v>
      </c>
      <c r="D90" s="698">
        <v>8.4138591106579295</v>
      </c>
      <c r="E90" s="698">
        <v>10.224834190804454</v>
      </c>
      <c r="F90" s="698">
        <v>10.090185406242568</v>
      </c>
      <c r="G90" s="698">
        <v>10.198138952284715</v>
      </c>
      <c r="H90" s="698">
        <v>6.607605768757022</v>
      </c>
      <c r="I90" s="698">
        <v>7.1569048183647306</v>
      </c>
      <c r="J90" s="698">
        <v>7.5047123831704017</v>
      </c>
      <c r="K90" s="698">
        <v>6.8619725935329523</v>
      </c>
      <c r="L90" s="698">
        <v>5.8763606452754367</v>
      </c>
      <c r="M90" s="698">
        <v>6.6287664647901599</v>
      </c>
      <c r="N90" s="698">
        <v>8.5393766935591433</v>
      </c>
      <c r="O90" s="698">
        <v>10.525048131799045</v>
      </c>
      <c r="P90" s="698">
        <v>7.6845544744194143</v>
      </c>
      <c r="Q90" s="698">
        <v>7.536750766410484</v>
      </c>
      <c r="R90" s="698">
        <v>7.3658638162004584</v>
      </c>
      <c r="S90" s="698">
        <v>7.1768100392140033</v>
      </c>
      <c r="T90" s="698">
        <v>7.1093971562021547</v>
      </c>
      <c r="U90" s="698">
        <v>8.7427185716023317</v>
      </c>
      <c r="V90" s="698">
        <v>8.8787170749437401</v>
      </c>
      <c r="W90" s="698">
        <v>7.3658638162004584</v>
      </c>
    </row>
    <row r="91" spans="1:23" ht="28" customHeight="1">
      <c r="A91" s="696"/>
      <c r="B91" s="1216" t="s">
        <v>286</v>
      </c>
      <c r="C91" s="1217"/>
      <c r="D91" s="1217"/>
      <c r="E91" s="1217"/>
      <c r="F91" s="1217"/>
      <c r="G91" s="1217"/>
      <c r="H91" s="1217"/>
      <c r="I91" s="1217"/>
      <c r="J91" s="1217"/>
      <c r="K91" s="1216" t="s">
        <v>286</v>
      </c>
      <c r="L91" s="1217"/>
      <c r="M91" s="1217"/>
      <c r="N91" s="1217"/>
      <c r="O91" s="1217"/>
      <c r="P91" s="1217"/>
      <c r="Q91" s="1217"/>
      <c r="R91" s="1217"/>
      <c r="S91" s="1216" t="s">
        <v>286</v>
      </c>
      <c r="T91" s="1217"/>
      <c r="U91" s="1217"/>
      <c r="V91" s="1217"/>
      <c r="W91" s="1217"/>
    </row>
    <row r="92" spans="1:23" ht="15" customHeight="1">
      <c r="A92" s="697">
        <v>1991</v>
      </c>
      <c r="B92" s="699">
        <v>52.419637098333332</v>
      </c>
      <c r="C92" s="699">
        <v>47.470502557466133</v>
      </c>
      <c r="D92" s="699">
        <v>54.508884850961316</v>
      </c>
      <c r="E92" s="699">
        <v>30.120532002307389</v>
      </c>
      <c r="F92" s="699">
        <v>61.826451105135433</v>
      </c>
      <c r="G92" s="699">
        <v>56.521621517652584</v>
      </c>
      <c r="H92" s="699">
        <v>57.750932500192334</v>
      </c>
      <c r="I92" s="699">
        <v>35.716500742966893</v>
      </c>
      <c r="J92" s="699">
        <v>55.243489265750853</v>
      </c>
      <c r="K92" s="699">
        <v>59.616349532989084</v>
      </c>
      <c r="L92" s="699">
        <v>57.436161593212354</v>
      </c>
      <c r="M92" s="699">
        <v>62.972309959051273</v>
      </c>
      <c r="N92" s="699">
        <v>32.237662667300057</v>
      </c>
      <c r="O92" s="699">
        <v>35.722173156612115</v>
      </c>
      <c r="P92" s="699">
        <v>60.105809909290024</v>
      </c>
      <c r="Q92" s="699">
        <v>29.627553189655092</v>
      </c>
      <c r="R92" s="699">
        <v>52.40269911241235</v>
      </c>
      <c r="S92" s="699">
        <v>54.884455311044682</v>
      </c>
      <c r="T92" s="699">
        <v>54.902728347811781</v>
      </c>
      <c r="U92" s="699">
        <v>38.412601836785392</v>
      </c>
      <c r="V92" s="699">
        <v>32.390494010982685</v>
      </c>
      <c r="W92" s="699">
        <v>52.40269911241235</v>
      </c>
    </row>
    <row r="93" spans="1:23" ht="9.75" customHeight="1">
      <c r="A93" s="697">
        <v>1992</v>
      </c>
      <c r="B93" s="699">
        <v>55.221457047956633</v>
      </c>
      <c r="C93" s="699">
        <v>51.041461341062728</v>
      </c>
      <c r="D93" s="699">
        <v>60.243266096387515</v>
      </c>
      <c r="E93" s="699">
        <v>37.57649167488519</v>
      </c>
      <c r="F93" s="699">
        <v>63.708565619466121</v>
      </c>
      <c r="G93" s="699">
        <v>58.872822465208365</v>
      </c>
      <c r="H93" s="699">
        <v>61.031983465306851</v>
      </c>
      <c r="I93" s="699">
        <v>44.007508180721615</v>
      </c>
      <c r="J93" s="699">
        <v>58.600316371974223</v>
      </c>
      <c r="K93" s="699">
        <v>62.835903724295633</v>
      </c>
      <c r="L93" s="699">
        <v>60.213621478154039</v>
      </c>
      <c r="M93" s="699">
        <v>65.384375838017618</v>
      </c>
      <c r="N93" s="699">
        <v>40.086224674822986</v>
      </c>
      <c r="O93" s="699">
        <v>44.628359320974234</v>
      </c>
      <c r="P93" s="699">
        <v>63.543820041761791</v>
      </c>
      <c r="Q93" s="699">
        <v>39.560387364294591</v>
      </c>
      <c r="R93" s="699">
        <v>56.244506275238088</v>
      </c>
      <c r="S93" s="699">
        <v>58.165278006051047</v>
      </c>
      <c r="T93" s="699">
        <v>58.064175398652488</v>
      </c>
      <c r="U93" s="699">
        <v>46.061684391795033</v>
      </c>
      <c r="V93" s="699">
        <v>40.755924416633505</v>
      </c>
      <c r="W93" s="699">
        <v>56.244506275238088</v>
      </c>
    </row>
    <row r="94" spans="1:23" ht="9.75" customHeight="1">
      <c r="A94" s="697">
        <v>1993</v>
      </c>
      <c r="B94" s="699">
        <v>54.7629849892827</v>
      </c>
      <c r="C94" s="699">
        <v>51.912394592472303</v>
      </c>
      <c r="D94" s="699">
        <v>64.640124595248253</v>
      </c>
      <c r="E94" s="699">
        <v>45.691682083545935</v>
      </c>
      <c r="F94" s="699">
        <v>63.480550272184693</v>
      </c>
      <c r="G94" s="699">
        <v>60.980891302953637</v>
      </c>
      <c r="H94" s="699">
        <v>62.05161457691775</v>
      </c>
      <c r="I94" s="699">
        <v>52.688563880004672</v>
      </c>
      <c r="J94" s="699">
        <v>59.73852165742813</v>
      </c>
      <c r="K94" s="699">
        <v>63.271310868203074</v>
      </c>
      <c r="L94" s="699">
        <v>60.142823073954347</v>
      </c>
      <c r="M94" s="699">
        <v>64.403256250010287</v>
      </c>
      <c r="N94" s="699">
        <v>48.572098386216354</v>
      </c>
      <c r="O94" s="699">
        <v>54.83992534175372</v>
      </c>
      <c r="P94" s="699">
        <v>64.759619010835166</v>
      </c>
      <c r="Q94" s="699">
        <v>48.489653219078058</v>
      </c>
      <c r="R94" s="699">
        <v>57.858091719593681</v>
      </c>
      <c r="S94" s="699">
        <v>58.886454250288473</v>
      </c>
      <c r="T94" s="699">
        <v>58.606514689184934</v>
      </c>
      <c r="U94" s="699">
        <v>53.669937113285521</v>
      </c>
      <c r="V94" s="699">
        <v>49.565657148310457</v>
      </c>
      <c r="W94" s="699">
        <v>57.858091719593681</v>
      </c>
    </row>
    <row r="95" spans="1:23" ht="9.75" customHeight="1">
      <c r="A95" s="697">
        <v>1994</v>
      </c>
      <c r="B95" s="699">
        <v>56.684509890634388</v>
      </c>
      <c r="C95" s="699">
        <v>53.778514169209991</v>
      </c>
      <c r="D95" s="699">
        <v>66.766380138936171</v>
      </c>
      <c r="E95" s="699">
        <v>52.722508966110944</v>
      </c>
      <c r="F95" s="699">
        <v>65.51649504820621</v>
      </c>
      <c r="G95" s="699">
        <v>62.829415339974155</v>
      </c>
      <c r="H95" s="699">
        <v>63.659511903863041</v>
      </c>
      <c r="I95" s="699">
        <v>61.047112401550208</v>
      </c>
      <c r="J95" s="699">
        <v>62.189904837603052</v>
      </c>
      <c r="K95" s="699">
        <v>65.103717074211986</v>
      </c>
      <c r="L95" s="699">
        <v>62.393357402242934</v>
      </c>
      <c r="M95" s="699">
        <v>67.294436115354003</v>
      </c>
      <c r="N95" s="699">
        <v>56.333016377633101</v>
      </c>
      <c r="O95" s="699">
        <v>63.078463202020728</v>
      </c>
      <c r="P95" s="699">
        <v>66.819182129536074</v>
      </c>
      <c r="Q95" s="699">
        <v>56.578698589689743</v>
      </c>
      <c r="R95" s="699">
        <v>60.457408349800737</v>
      </c>
      <c r="S95" s="699">
        <v>60.837308805592073</v>
      </c>
      <c r="T95" s="699">
        <v>60.548835270040648</v>
      </c>
      <c r="U95" s="699">
        <v>59.945785756287947</v>
      </c>
      <c r="V95" s="699">
        <v>57.393994465578288</v>
      </c>
      <c r="W95" s="699">
        <v>60.457408349800737</v>
      </c>
    </row>
    <row r="96" spans="1:23" ht="9.75" customHeight="1">
      <c r="A96" s="697">
        <v>1995</v>
      </c>
      <c r="B96" s="699">
        <v>58.648761824241191</v>
      </c>
      <c r="C96" s="699">
        <v>55.309793853009516</v>
      </c>
      <c r="D96" s="699">
        <v>68.647998401907401</v>
      </c>
      <c r="E96" s="699">
        <v>57.981010917990687</v>
      </c>
      <c r="F96" s="699">
        <v>66.872984849478584</v>
      </c>
      <c r="G96" s="699">
        <v>64.360457860547825</v>
      </c>
      <c r="H96" s="699">
        <v>65.413328195247644</v>
      </c>
      <c r="I96" s="699">
        <v>66.697249487689504</v>
      </c>
      <c r="J96" s="699">
        <v>62.901148815517118</v>
      </c>
      <c r="K96" s="699">
        <v>67.356734194016084</v>
      </c>
      <c r="L96" s="699">
        <v>64.752176997515122</v>
      </c>
      <c r="M96" s="699">
        <v>70.031738025910769</v>
      </c>
      <c r="N96" s="699">
        <v>61.944427304023741</v>
      </c>
      <c r="O96" s="699">
        <v>66.995005238785453</v>
      </c>
      <c r="P96" s="699">
        <v>69.253974678867877</v>
      </c>
      <c r="Q96" s="699">
        <v>59.726446267748578</v>
      </c>
      <c r="R96" s="699">
        <v>62.607313510762744</v>
      </c>
      <c r="S96" s="699">
        <v>62.654661321274141</v>
      </c>
      <c r="T96" s="699">
        <v>62.363060994646496</v>
      </c>
      <c r="U96" s="699">
        <v>63.974143479789191</v>
      </c>
      <c r="V96" s="699">
        <v>62.225512551868377</v>
      </c>
      <c r="W96" s="699">
        <v>62.607313510762744</v>
      </c>
    </row>
    <row r="97" spans="1:23" ht="15" customHeight="1">
      <c r="A97" s="697">
        <v>1996</v>
      </c>
      <c r="B97" s="699">
        <v>59.734372333391313</v>
      </c>
      <c r="C97" s="699">
        <v>56.284962441811082</v>
      </c>
      <c r="D97" s="699">
        <v>68.041432662508939</v>
      </c>
      <c r="E97" s="699">
        <v>60.80442229794911</v>
      </c>
      <c r="F97" s="699">
        <v>67.017127959598611</v>
      </c>
      <c r="G97" s="699">
        <v>65.804271731702158</v>
      </c>
      <c r="H97" s="699">
        <v>67.0354976266714</v>
      </c>
      <c r="I97" s="699">
        <v>69.091259474007089</v>
      </c>
      <c r="J97" s="699">
        <v>63.299335297199804</v>
      </c>
      <c r="K97" s="699">
        <v>67.579191556250365</v>
      </c>
      <c r="L97" s="699">
        <v>64.828418365696464</v>
      </c>
      <c r="M97" s="699">
        <v>68.320172613120192</v>
      </c>
      <c r="N97" s="699">
        <v>64.274774048782291</v>
      </c>
      <c r="O97" s="699">
        <v>69.811465923101835</v>
      </c>
      <c r="P97" s="699">
        <v>70.359411565119856</v>
      </c>
      <c r="Q97" s="699">
        <v>61.950548363129762</v>
      </c>
      <c r="R97" s="699">
        <v>63.491927116034077</v>
      </c>
      <c r="S97" s="699">
        <v>63.338976506727903</v>
      </c>
      <c r="T97" s="699">
        <v>63.110182809238587</v>
      </c>
      <c r="U97" s="699">
        <v>65.628160201302208</v>
      </c>
      <c r="V97" s="699">
        <v>64.725281756531572</v>
      </c>
      <c r="W97" s="699">
        <v>63.491927116034077</v>
      </c>
    </row>
    <row r="98" spans="1:23" ht="9.75" customHeight="1">
      <c r="A98" s="697">
        <v>1997</v>
      </c>
      <c r="B98" s="699">
        <v>60.902733527789593</v>
      </c>
      <c r="C98" s="699">
        <v>57.665952256757315</v>
      </c>
      <c r="D98" s="699">
        <v>67.033877163066691</v>
      </c>
      <c r="E98" s="699">
        <v>62.072608543317919</v>
      </c>
      <c r="F98" s="699">
        <v>69.150022955335473</v>
      </c>
      <c r="G98" s="699">
        <v>68.257227110215297</v>
      </c>
      <c r="H98" s="699">
        <v>68.396557283303508</v>
      </c>
      <c r="I98" s="699">
        <v>70.210516354380658</v>
      </c>
      <c r="J98" s="699">
        <v>64.498451001816278</v>
      </c>
      <c r="K98" s="699">
        <v>69.183855359616672</v>
      </c>
      <c r="L98" s="699">
        <v>66.825215029050455</v>
      </c>
      <c r="M98" s="699">
        <v>69.714545788283587</v>
      </c>
      <c r="N98" s="699">
        <v>64.226873701506747</v>
      </c>
      <c r="O98" s="699">
        <v>71.479284326345265</v>
      </c>
      <c r="P98" s="699">
        <v>71.914599941518219</v>
      </c>
      <c r="Q98" s="699">
        <v>63.900183989671149</v>
      </c>
      <c r="R98" s="699">
        <v>64.806125213966126</v>
      </c>
      <c r="S98" s="699">
        <v>64.693554330457857</v>
      </c>
      <c r="T98" s="699">
        <v>64.579688066434755</v>
      </c>
      <c r="U98" s="699">
        <v>66.073256477353908</v>
      </c>
      <c r="V98" s="699">
        <v>65.713859134255244</v>
      </c>
      <c r="W98" s="699">
        <v>64.806125213966126</v>
      </c>
    </row>
    <row r="99" spans="1:23" ht="9.75" customHeight="1">
      <c r="A99" s="697">
        <v>1998</v>
      </c>
      <c r="B99" s="699">
        <v>62.825534149628119</v>
      </c>
      <c r="C99" s="699">
        <v>60.163209417974734</v>
      </c>
      <c r="D99" s="699">
        <v>67.35697728082539</v>
      </c>
      <c r="E99" s="699">
        <v>63.685168003177068</v>
      </c>
      <c r="F99" s="699">
        <v>70.028330163310812</v>
      </c>
      <c r="G99" s="699">
        <v>70.083452149609968</v>
      </c>
      <c r="H99" s="699">
        <v>69.879736512168705</v>
      </c>
      <c r="I99" s="699">
        <v>70.59719055644679</v>
      </c>
      <c r="J99" s="699">
        <v>66.718273287953139</v>
      </c>
      <c r="K99" s="699">
        <v>71.070274113689266</v>
      </c>
      <c r="L99" s="699">
        <v>67.576541163778671</v>
      </c>
      <c r="M99" s="699">
        <v>71.044133812067358</v>
      </c>
      <c r="N99" s="699">
        <v>65.233686900620043</v>
      </c>
      <c r="O99" s="699">
        <v>72.441408178422108</v>
      </c>
      <c r="P99" s="699">
        <v>72.885933913506491</v>
      </c>
      <c r="Q99" s="699">
        <v>65.636918500365084</v>
      </c>
      <c r="R99" s="699">
        <v>66.56643028504584</v>
      </c>
      <c r="S99" s="699">
        <v>66.527200226678289</v>
      </c>
      <c r="T99" s="699">
        <v>66.48682818406462</v>
      </c>
      <c r="U99" s="699">
        <v>67.01188536043621</v>
      </c>
      <c r="V99" s="699">
        <v>66.882776003166157</v>
      </c>
      <c r="W99" s="699">
        <v>66.56643028504584</v>
      </c>
    </row>
    <row r="100" spans="1:23" ht="9.75" customHeight="1">
      <c r="A100" s="697">
        <v>1999</v>
      </c>
      <c r="B100" s="699">
        <v>64.903265639847575</v>
      </c>
      <c r="C100" s="699">
        <v>62.069470473286962</v>
      </c>
      <c r="D100" s="699">
        <v>67.862430984769489</v>
      </c>
      <c r="E100" s="699">
        <v>66.486037094039858</v>
      </c>
      <c r="F100" s="699">
        <v>70.168823375090184</v>
      </c>
      <c r="G100" s="699">
        <v>70.550667922005317</v>
      </c>
      <c r="H100" s="699">
        <v>72.668664412928024</v>
      </c>
      <c r="I100" s="699">
        <v>72.51571520602252</v>
      </c>
      <c r="J100" s="699">
        <v>68.170250304450718</v>
      </c>
      <c r="K100" s="699">
        <v>71.647237487174493</v>
      </c>
      <c r="L100" s="699">
        <v>69.164979360370864</v>
      </c>
      <c r="M100" s="699">
        <v>72.170873098897189</v>
      </c>
      <c r="N100" s="699">
        <v>66.567166047602797</v>
      </c>
      <c r="O100" s="699">
        <v>73.329843887730235</v>
      </c>
      <c r="P100" s="699">
        <v>73.605381814881611</v>
      </c>
      <c r="Q100" s="699">
        <v>67.759575648125193</v>
      </c>
      <c r="R100" s="699">
        <v>68.055436226529821</v>
      </c>
      <c r="S100" s="699">
        <v>67.983809511338691</v>
      </c>
      <c r="T100" s="699">
        <v>67.989715072383731</v>
      </c>
      <c r="U100" s="699">
        <v>68.423215187181043</v>
      </c>
      <c r="V100" s="699">
        <v>68.633021571111726</v>
      </c>
      <c r="W100" s="699">
        <v>68.055436226529821</v>
      </c>
    </row>
    <row r="101" spans="1:23" ht="9.75" customHeight="1">
      <c r="A101" s="697">
        <v>2000</v>
      </c>
      <c r="B101" s="699">
        <v>66.650582286656217</v>
      </c>
      <c r="C101" s="699">
        <v>64.522816469785084</v>
      </c>
      <c r="D101" s="699">
        <v>68.474229127703339</v>
      </c>
      <c r="E101" s="699">
        <v>68.359919390696206</v>
      </c>
      <c r="F101" s="699">
        <v>73.09560241358956</v>
      </c>
      <c r="G101" s="699">
        <v>71.960804944630766</v>
      </c>
      <c r="H101" s="699">
        <v>74.380865099626604</v>
      </c>
      <c r="I101" s="699">
        <v>73.004829047737104</v>
      </c>
      <c r="J101" s="699">
        <v>70.280510041544673</v>
      </c>
      <c r="K101" s="699">
        <v>72.995245417277204</v>
      </c>
      <c r="L101" s="699">
        <v>70.429317075409315</v>
      </c>
      <c r="M101" s="699">
        <v>74.454443922945984</v>
      </c>
      <c r="N101" s="699">
        <v>66.564610317702588</v>
      </c>
      <c r="O101" s="699">
        <v>73.994861343582556</v>
      </c>
      <c r="P101" s="699">
        <v>75.166400445137057</v>
      </c>
      <c r="Q101" s="699">
        <v>68.768005168949443</v>
      </c>
      <c r="R101" s="699">
        <v>69.694796740445057</v>
      </c>
      <c r="S101" s="699">
        <v>69.738109366543128</v>
      </c>
      <c r="T101" s="699">
        <v>69.799602302032241</v>
      </c>
      <c r="U101" s="699">
        <v>69.108308031960874</v>
      </c>
      <c r="V101" s="699">
        <v>69.345536187563184</v>
      </c>
      <c r="W101" s="699">
        <v>69.694796740445057</v>
      </c>
    </row>
    <row r="102" spans="1:23" ht="15" customHeight="1">
      <c r="A102" s="697">
        <v>2001</v>
      </c>
      <c r="B102" s="699">
        <v>69.727095654812715</v>
      </c>
      <c r="C102" s="699">
        <v>67.044970686300374</v>
      </c>
      <c r="D102" s="699">
        <v>69.14175605082518</v>
      </c>
      <c r="E102" s="699">
        <v>70.030357949086593</v>
      </c>
      <c r="F102" s="699">
        <v>75.663835508624643</v>
      </c>
      <c r="G102" s="699">
        <v>75.955672218306589</v>
      </c>
      <c r="H102" s="699">
        <v>77.137990548166727</v>
      </c>
      <c r="I102" s="699">
        <v>74.084682803222506</v>
      </c>
      <c r="J102" s="699">
        <v>71.589215074227553</v>
      </c>
      <c r="K102" s="699">
        <v>74.617110081373852</v>
      </c>
      <c r="L102" s="699">
        <v>70.605097352695793</v>
      </c>
      <c r="M102" s="699">
        <v>76.088089121241651</v>
      </c>
      <c r="N102" s="699">
        <v>68.706247706677004</v>
      </c>
      <c r="O102" s="699">
        <v>75.106703110361281</v>
      </c>
      <c r="P102" s="699">
        <v>77.422084860099616</v>
      </c>
      <c r="Q102" s="699">
        <v>70.572107504084912</v>
      </c>
      <c r="R102" s="699">
        <v>71.791499514239078</v>
      </c>
      <c r="S102" s="699">
        <v>71.885639039346117</v>
      </c>
      <c r="T102" s="699">
        <v>72.01914015315235</v>
      </c>
      <c r="U102" s="699">
        <v>70.517628451287479</v>
      </c>
      <c r="V102" s="699">
        <v>71.032384059326475</v>
      </c>
      <c r="W102" s="699">
        <v>71.791499514239078</v>
      </c>
    </row>
    <row r="103" spans="1:23" ht="9.75" customHeight="1">
      <c r="A103" s="697">
        <v>2002</v>
      </c>
      <c r="B103" s="699">
        <v>70.252121431877129</v>
      </c>
      <c r="C103" s="699">
        <v>68.596779384957699</v>
      </c>
      <c r="D103" s="699">
        <v>68.924196618514387</v>
      </c>
      <c r="E103" s="699">
        <v>70.78116721282737</v>
      </c>
      <c r="F103" s="699">
        <v>77.578540040663739</v>
      </c>
      <c r="G103" s="699">
        <v>76.841128249033062</v>
      </c>
      <c r="H103" s="699">
        <v>77.37904445246258</v>
      </c>
      <c r="I103" s="699">
        <v>74.572646170519874</v>
      </c>
      <c r="J103" s="699">
        <v>71.20314801346241</v>
      </c>
      <c r="K103" s="699">
        <v>75.78725286384892</v>
      </c>
      <c r="L103" s="699">
        <v>72.014976990593865</v>
      </c>
      <c r="M103" s="699">
        <v>75.948306901821994</v>
      </c>
      <c r="N103" s="699">
        <v>71.024028852790778</v>
      </c>
      <c r="O103" s="699">
        <v>77.550250638821353</v>
      </c>
      <c r="P103" s="699">
        <v>76.385627518571795</v>
      </c>
      <c r="Q103" s="699">
        <v>71.486587443705801</v>
      </c>
      <c r="R103" s="699">
        <v>72.636789615951457</v>
      </c>
      <c r="S103" s="699">
        <v>72.640866813505227</v>
      </c>
      <c r="T103" s="699">
        <v>72.821697997909766</v>
      </c>
      <c r="U103" s="699">
        <v>71.602047155244932</v>
      </c>
      <c r="V103" s="699">
        <v>72.603912285186581</v>
      </c>
      <c r="W103" s="699">
        <v>72.636789615951457</v>
      </c>
    </row>
    <row r="104" spans="1:23" ht="9.75" customHeight="1">
      <c r="A104" s="697">
        <v>2003</v>
      </c>
      <c r="B104" s="699">
        <v>71.040662803848633</v>
      </c>
      <c r="C104" s="699">
        <v>68.190315996113483</v>
      </c>
      <c r="D104" s="699">
        <v>68.319649869586584</v>
      </c>
      <c r="E104" s="699">
        <v>71.307731887329624</v>
      </c>
      <c r="F104" s="699">
        <v>79.599626155965112</v>
      </c>
      <c r="G104" s="699">
        <v>77.17764249616495</v>
      </c>
      <c r="H104" s="699">
        <v>79.526711272298698</v>
      </c>
      <c r="I104" s="699">
        <v>75.041845075467876</v>
      </c>
      <c r="J104" s="699">
        <v>71.715118183405309</v>
      </c>
      <c r="K104" s="699">
        <v>75.797256309246478</v>
      </c>
      <c r="L104" s="699">
        <v>72.491162988747703</v>
      </c>
      <c r="M104" s="699">
        <v>76.698189447153396</v>
      </c>
      <c r="N104" s="699">
        <v>72.489367111566452</v>
      </c>
      <c r="O104" s="699">
        <v>77.977530012272467</v>
      </c>
      <c r="P104" s="699">
        <v>77.20816383654855</v>
      </c>
      <c r="Q104" s="699">
        <v>72.890063487737009</v>
      </c>
      <c r="R104" s="699">
        <v>73.081244341050436</v>
      </c>
      <c r="S104" s="699">
        <v>73.019782114794879</v>
      </c>
      <c r="T104" s="699">
        <v>73.248462744543644</v>
      </c>
      <c r="U104" s="699">
        <v>72.1454941051541</v>
      </c>
      <c r="V104" s="699">
        <v>73.576858507173014</v>
      </c>
      <c r="W104" s="699">
        <v>73.081244341050436</v>
      </c>
    </row>
    <row r="105" spans="1:23" ht="9.75" customHeight="1">
      <c r="A105" s="697">
        <v>2004</v>
      </c>
      <c r="B105" s="699">
        <v>71.928070247424515</v>
      </c>
      <c r="C105" s="699">
        <v>70.439258288164282</v>
      </c>
      <c r="D105" s="699">
        <v>68.386708052288782</v>
      </c>
      <c r="E105" s="699">
        <v>73.183670856075068</v>
      </c>
      <c r="F105" s="699">
        <v>80.165357119433338</v>
      </c>
      <c r="G105" s="699">
        <v>78.985402449341493</v>
      </c>
      <c r="H105" s="699">
        <v>80.676077331314644</v>
      </c>
      <c r="I105" s="699">
        <v>75.962202148786744</v>
      </c>
      <c r="J105" s="699">
        <v>73.561236518808357</v>
      </c>
      <c r="K105" s="699">
        <v>77.861897829922086</v>
      </c>
      <c r="L105" s="699">
        <v>74.712206758904912</v>
      </c>
      <c r="M105" s="699">
        <v>80.038305851251977</v>
      </c>
      <c r="N105" s="699">
        <v>74.482784491584454</v>
      </c>
      <c r="O105" s="699">
        <v>79.496445889540922</v>
      </c>
      <c r="P105" s="699">
        <v>78.884734466135299</v>
      </c>
      <c r="Q105" s="699">
        <v>74.518217837792434</v>
      </c>
      <c r="R105" s="699">
        <v>74.764885102670689</v>
      </c>
      <c r="S105" s="699">
        <v>74.70174223824371</v>
      </c>
      <c r="T105" s="699">
        <v>75.008994442902718</v>
      </c>
      <c r="U105" s="699">
        <v>73.398854517019714</v>
      </c>
      <c r="V105" s="699">
        <v>75.274050574565607</v>
      </c>
      <c r="W105" s="699">
        <v>74.764885102670689</v>
      </c>
    </row>
    <row r="106" spans="1:23" ht="9.75" customHeight="1">
      <c r="A106" s="697">
        <v>2005</v>
      </c>
      <c r="B106" s="699">
        <v>72.470401666044765</v>
      </c>
      <c r="C106" s="699">
        <v>71.466447283793116</v>
      </c>
      <c r="D106" s="699">
        <v>69.798463522634179</v>
      </c>
      <c r="E106" s="699">
        <v>74.161482241126194</v>
      </c>
      <c r="F106" s="699">
        <v>81.4861185807044</v>
      </c>
      <c r="G106" s="699">
        <v>80.556488866398013</v>
      </c>
      <c r="H106" s="699">
        <v>81.160375616891983</v>
      </c>
      <c r="I106" s="699">
        <v>76.008899930337648</v>
      </c>
      <c r="J106" s="699">
        <v>75.489269209171212</v>
      </c>
      <c r="K106" s="699">
        <v>78.661432018260825</v>
      </c>
      <c r="L106" s="699">
        <v>74.904264771045689</v>
      </c>
      <c r="M106" s="699">
        <v>83.85162531643428</v>
      </c>
      <c r="N106" s="699">
        <v>74.28668438398762</v>
      </c>
      <c r="O106" s="699">
        <v>79.445867396502294</v>
      </c>
      <c r="P106" s="699">
        <v>79.328022440628231</v>
      </c>
      <c r="Q106" s="699">
        <v>74.488984516866125</v>
      </c>
      <c r="R106" s="699">
        <v>75.617114646187602</v>
      </c>
      <c r="S106" s="699">
        <v>75.645205400435287</v>
      </c>
      <c r="T106" s="699">
        <v>75.929673271729158</v>
      </c>
      <c r="U106" s="699">
        <v>73.868042321646882</v>
      </c>
      <c r="V106" s="699">
        <v>75.39059521859032</v>
      </c>
      <c r="W106" s="699">
        <v>75.617114646187602</v>
      </c>
    </row>
    <row r="107" spans="1:23" ht="15" customHeight="1">
      <c r="A107" s="697">
        <v>2006</v>
      </c>
      <c r="B107" s="699">
        <v>77.10941040752931</v>
      </c>
      <c r="C107" s="699">
        <v>74.547911510225191</v>
      </c>
      <c r="D107" s="699">
        <v>72.499978445155264</v>
      </c>
      <c r="E107" s="699">
        <v>77.691250304828188</v>
      </c>
      <c r="F107" s="699">
        <v>85.516186790844102</v>
      </c>
      <c r="G107" s="699">
        <v>81.656329605144933</v>
      </c>
      <c r="H107" s="699">
        <v>83.791090448298888</v>
      </c>
      <c r="I107" s="699">
        <v>78.481434162941014</v>
      </c>
      <c r="J107" s="699">
        <v>79.134905788411402</v>
      </c>
      <c r="K107" s="699">
        <v>81.372539273691558</v>
      </c>
      <c r="L107" s="699">
        <v>77.839630043957484</v>
      </c>
      <c r="M107" s="699">
        <v>87.454058126370654</v>
      </c>
      <c r="N107" s="699">
        <v>78.077110905023048</v>
      </c>
      <c r="O107" s="699">
        <v>83.104926050776029</v>
      </c>
      <c r="P107" s="699">
        <v>81.803172752450109</v>
      </c>
      <c r="Q107" s="699">
        <v>77.631590874645411</v>
      </c>
      <c r="R107" s="699">
        <v>78.814875519632011</v>
      </c>
      <c r="S107" s="699">
        <v>78.812040471814271</v>
      </c>
      <c r="T107" s="699">
        <v>79.11914806878481</v>
      </c>
      <c r="U107" s="699">
        <v>77.11217316494654</v>
      </c>
      <c r="V107" s="699">
        <v>78.837735140448572</v>
      </c>
      <c r="W107" s="699">
        <v>78.814875519632011</v>
      </c>
    </row>
    <row r="108" spans="1:23" ht="9.75" customHeight="1">
      <c r="A108" s="697">
        <v>2007</v>
      </c>
      <c r="B108" s="699">
        <v>81.369294703242204</v>
      </c>
      <c r="C108" s="699">
        <v>78.182490913704285</v>
      </c>
      <c r="D108" s="699">
        <v>75.715345655691692</v>
      </c>
      <c r="E108" s="699">
        <v>80.82636533645686</v>
      </c>
      <c r="F108" s="699">
        <v>88.493192103364592</v>
      </c>
      <c r="G108" s="699">
        <v>84.564596863290973</v>
      </c>
      <c r="H108" s="699">
        <v>86.879872785887784</v>
      </c>
      <c r="I108" s="699">
        <v>82.492102779241733</v>
      </c>
      <c r="J108" s="699">
        <v>82.600613726251083</v>
      </c>
      <c r="K108" s="699">
        <v>86.10815563725312</v>
      </c>
      <c r="L108" s="699">
        <v>81.201570974068616</v>
      </c>
      <c r="M108" s="699">
        <v>91.478137919866654</v>
      </c>
      <c r="N108" s="699">
        <v>81.572866082403152</v>
      </c>
      <c r="O108" s="699">
        <v>86.845199512989922</v>
      </c>
      <c r="P108" s="699">
        <v>83.788639523941853</v>
      </c>
      <c r="Q108" s="699">
        <v>80.987601171135339</v>
      </c>
      <c r="R108" s="699">
        <v>82.597532202314468</v>
      </c>
      <c r="S108" s="699">
        <v>82.629137304435574</v>
      </c>
      <c r="T108" s="699">
        <v>82.965521505071294</v>
      </c>
      <c r="U108" s="699">
        <v>80.538275150653462</v>
      </c>
      <c r="V108" s="699">
        <v>82.342679399095474</v>
      </c>
      <c r="W108" s="699">
        <v>82.597532202314468</v>
      </c>
    </row>
    <row r="109" spans="1:23" ht="9.75" customHeight="1">
      <c r="A109" s="697">
        <v>2008</v>
      </c>
      <c r="B109" s="699">
        <v>82.422796162967728</v>
      </c>
      <c r="C109" s="699">
        <v>78.772191697038934</v>
      </c>
      <c r="D109" s="699">
        <v>79.228877410957423</v>
      </c>
      <c r="E109" s="699">
        <v>83.58385456096417</v>
      </c>
      <c r="F109" s="699">
        <v>89.606689840624384</v>
      </c>
      <c r="G109" s="699">
        <v>87.380494314231726</v>
      </c>
      <c r="H109" s="699">
        <v>88.058181881278841</v>
      </c>
      <c r="I109" s="699">
        <v>84.542495255727999</v>
      </c>
      <c r="J109" s="699">
        <v>84.886764975675391</v>
      </c>
      <c r="K109" s="699">
        <v>88.162421656984606</v>
      </c>
      <c r="L109" s="699">
        <v>82.350858649197022</v>
      </c>
      <c r="M109" s="699">
        <v>92.518008344863361</v>
      </c>
      <c r="N109" s="699">
        <v>82.382655660083799</v>
      </c>
      <c r="O109" s="699">
        <v>88.144918689976265</v>
      </c>
      <c r="P109" s="699">
        <v>86.436737523905336</v>
      </c>
      <c r="Q109" s="699">
        <v>81.792951150724036</v>
      </c>
      <c r="R109" s="699">
        <v>84.148662670429388</v>
      </c>
      <c r="S109" s="699">
        <v>84.196114113557499</v>
      </c>
      <c r="T109" s="699">
        <v>84.437790466051581</v>
      </c>
      <c r="U109" s="699">
        <v>82.530714312231126</v>
      </c>
      <c r="V109" s="699">
        <v>83.766031672467207</v>
      </c>
      <c r="W109" s="699">
        <v>84.148662670429388</v>
      </c>
    </row>
    <row r="110" spans="1:23" ht="9.75" customHeight="1">
      <c r="A110" s="697">
        <v>2009</v>
      </c>
      <c r="B110" s="699">
        <v>76.284887502171912</v>
      </c>
      <c r="C110" s="699">
        <v>77.196123057901332</v>
      </c>
      <c r="D110" s="699">
        <v>79.408001573051351</v>
      </c>
      <c r="E110" s="699">
        <v>81.680982981528146</v>
      </c>
      <c r="F110" s="699">
        <v>81.646159900308263</v>
      </c>
      <c r="G110" s="699">
        <v>84.248754489580065</v>
      </c>
      <c r="H110" s="699">
        <v>84.292181750388139</v>
      </c>
      <c r="I110" s="699">
        <v>83.809650538778897</v>
      </c>
      <c r="J110" s="699">
        <v>81.242728251810107</v>
      </c>
      <c r="K110" s="699">
        <v>84.723527147466058</v>
      </c>
      <c r="L110" s="699">
        <v>79.867421885755689</v>
      </c>
      <c r="M110" s="699">
        <v>83.778376260595891</v>
      </c>
      <c r="N110" s="699">
        <v>79.980428021459289</v>
      </c>
      <c r="O110" s="699">
        <v>84.180012602634221</v>
      </c>
      <c r="P110" s="699">
        <v>84.051991524622238</v>
      </c>
      <c r="Q110" s="699">
        <v>78.478361975010955</v>
      </c>
      <c r="R110" s="699">
        <v>80.819052402699114</v>
      </c>
      <c r="S110" s="699">
        <v>80.767321870865146</v>
      </c>
      <c r="T110" s="699">
        <v>80.833458355014329</v>
      </c>
      <c r="U110" s="699">
        <v>80.738440377605912</v>
      </c>
      <c r="V110" s="699">
        <v>81.236197898991648</v>
      </c>
      <c r="W110" s="699">
        <v>80.819052402699114</v>
      </c>
    </row>
    <row r="111" spans="1:23" ht="9.75" customHeight="1">
      <c r="A111" s="697">
        <v>2010</v>
      </c>
      <c r="B111" s="699">
        <v>82.637394103653151</v>
      </c>
      <c r="C111" s="699">
        <v>81.510343701485795</v>
      </c>
      <c r="D111" s="699">
        <v>82.498172961726056</v>
      </c>
      <c r="E111" s="699">
        <v>85.342122505183298</v>
      </c>
      <c r="F111" s="699">
        <v>86.438250147570017</v>
      </c>
      <c r="G111" s="699">
        <v>86.572796330450331</v>
      </c>
      <c r="H111" s="699">
        <v>87.105523806233364</v>
      </c>
      <c r="I111" s="699">
        <v>86.476205668489769</v>
      </c>
      <c r="J111" s="699">
        <v>86.366294164328977</v>
      </c>
      <c r="K111" s="699">
        <v>86.966639994839866</v>
      </c>
      <c r="L111" s="699">
        <v>84.615780909227013</v>
      </c>
      <c r="M111" s="699">
        <v>88.277683283926777</v>
      </c>
      <c r="N111" s="699">
        <v>83.475586304291582</v>
      </c>
      <c r="O111" s="699">
        <v>89.065199859007436</v>
      </c>
      <c r="P111" s="699">
        <v>86.009078261865469</v>
      </c>
      <c r="Q111" s="699">
        <v>83.215593619188311</v>
      </c>
      <c r="R111" s="699">
        <v>84.740497921471956</v>
      </c>
      <c r="S111" s="699">
        <v>84.693785262951437</v>
      </c>
      <c r="T111" s="699">
        <v>84.800610768604017</v>
      </c>
      <c r="U111" s="699">
        <v>84.404103876481045</v>
      </c>
      <c r="V111" s="699">
        <v>85.117170456329148</v>
      </c>
      <c r="W111" s="699">
        <v>84.740497921471956</v>
      </c>
    </row>
    <row r="112" spans="1:23" ht="15" customHeight="1">
      <c r="A112" s="697">
        <v>2011</v>
      </c>
      <c r="B112" s="699">
        <v>87.539003572992883</v>
      </c>
      <c r="C112" s="699">
        <v>87.161585124936011</v>
      </c>
      <c r="D112" s="699">
        <v>86.54862168956312</v>
      </c>
      <c r="E112" s="699">
        <v>87.940969471151263</v>
      </c>
      <c r="F112" s="699">
        <v>89.345809011608836</v>
      </c>
      <c r="G112" s="699">
        <v>87.516699402217682</v>
      </c>
      <c r="H112" s="699">
        <v>91.033763703338352</v>
      </c>
      <c r="I112" s="699">
        <v>90.240867416782635</v>
      </c>
      <c r="J112" s="699">
        <v>91.708584254696248</v>
      </c>
      <c r="K112" s="699">
        <v>90.561657391182763</v>
      </c>
      <c r="L112" s="699">
        <v>88.263038475398332</v>
      </c>
      <c r="M112" s="699">
        <v>93.393500990520664</v>
      </c>
      <c r="N112" s="699">
        <v>87.512136745758923</v>
      </c>
      <c r="O112" s="699">
        <v>90.568558885971314</v>
      </c>
      <c r="P112" s="699">
        <v>89.541248645090988</v>
      </c>
      <c r="Q112" s="699">
        <v>88.081730602855558</v>
      </c>
      <c r="R112" s="699">
        <v>89.008585080861025</v>
      </c>
      <c r="S112" s="699">
        <v>89.065822898798501</v>
      </c>
      <c r="T112" s="699">
        <v>89.188295018241348</v>
      </c>
      <c r="U112" s="699">
        <v>88.002930766164923</v>
      </c>
      <c r="V112" s="699">
        <v>88.547031914462735</v>
      </c>
      <c r="W112" s="699">
        <v>89.008585080861025</v>
      </c>
    </row>
    <row r="113" spans="1:23" ht="9.75" customHeight="1">
      <c r="A113" s="697">
        <v>2012</v>
      </c>
      <c r="B113" s="699">
        <v>89.481283805675659</v>
      </c>
      <c r="C113" s="699">
        <v>89.5119518052459</v>
      </c>
      <c r="D113" s="699">
        <v>87.878110903466776</v>
      </c>
      <c r="E113" s="699">
        <v>90.139486133133275</v>
      </c>
      <c r="F113" s="699">
        <v>93.515153800747683</v>
      </c>
      <c r="G113" s="699">
        <v>89.685255657776651</v>
      </c>
      <c r="H113" s="699">
        <v>91.42720272488728</v>
      </c>
      <c r="I113" s="699">
        <v>90.891594214645977</v>
      </c>
      <c r="J113" s="699">
        <v>93.656573438480322</v>
      </c>
      <c r="K113" s="699">
        <v>91.438426607692861</v>
      </c>
      <c r="L113" s="699">
        <v>90.645903407889776</v>
      </c>
      <c r="M113" s="699">
        <v>94.062469666847093</v>
      </c>
      <c r="N113" s="699">
        <v>89.208333214849475</v>
      </c>
      <c r="O113" s="699">
        <v>94.29253502734872</v>
      </c>
      <c r="P113" s="699">
        <v>92.888155164753499</v>
      </c>
      <c r="Q113" s="699">
        <v>89.364713586094553</v>
      </c>
      <c r="R113" s="699">
        <v>90.718661811260404</v>
      </c>
      <c r="S113" s="699">
        <v>90.746580891106575</v>
      </c>
      <c r="T113" s="699">
        <v>90.886143671251247</v>
      </c>
      <c r="U113" s="699">
        <v>89.781437241177912</v>
      </c>
      <c r="V113" s="699">
        <v>90.493529369732812</v>
      </c>
      <c r="W113" s="699">
        <v>90.718661811260404</v>
      </c>
    </row>
    <row r="114" spans="1:23" ht="9.75" customHeight="1">
      <c r="A114" s="697">
        <v>2013</v>
      </c>
      <c r="B114" s="699">
        <v>91.803206887210678</v>
      </c>
      <c r="C114" s="699">
        <v>92.293883909762272</v>
      </c>
      <c r="D114" s="699">
        <v>90.367306802725807</v>
      </c>
      <c r="E114" s="699">
        <v>92.637015984259605</v>
      </c>
      <c r="F114" s="699">
        <v>94.524391683609892</v>
      </c>
      <c r="G114" s="699">
        <v>93.508590758173042</v>
      </c>
      <c r="H114" s="699">
        <v>93.543550065591546</v>
      </c>
      <c r="I114" s="699">
        <v>93.902226045712609</v>
      </c>
      <c r="J114" s="699">
        <v>94.829530627834814</v>
      </c>
      <c r="K114" s="699">
        <v>93.265945877435854</v>
      </c>
      <c r="L114" s="699">
        <v>92.546295286250256</v>
      </c>
      <c r="M114" s="699">
        <v>93.175569405426728</v>
      </c>
      <c r="N114" s="699">
        <v>91.681188092714422</v>
      </c>
      <c r="O114" s="699">
        <v>95.911358673349994</v>
      </c>
      <c r="P114" s="699">
        <v>94.348823616565909</v>
      </c>
      <c r="Q114" s="699">
        <v>92.910691752203533</v>
      </c>
      <c r="R114" s="699">
        <v>92.900951033976824</v>
      </c>
      <c r="S114" s="699">
        <v>92.879531627035504</v>
      </c>
      <c r="T114" s="699">
        <v>93.001761625027441</v>
      </c>
      <c r="U114" s="699">
        <v>92.336819770361458</v>
      </c>
      <c r="V114" s="699">
        <v>93.073674325228126</v>
      </c>
      <c r="W114" s="699">
        <v>92.900951033976824</v>
      </c>
    </row>
    <row r="115" spans="1:23" ht="9.75" customHeight="1">
      <c r="A115" s="697">
        <v>2014</v>
      </c>
      <c r="B115" s="699">
        <v>95.540402104507592</v>
      </c>
      <c r="C115" s="699">
        <v>96.282176335468733</v>
      </c>
      <c r="D115" s="699">
        <v>94.880326901615831</v>
      </c>
      <c r="E115" s="699">
        <v>97.541315849008924</v>
      </c>
      <c r="F115" s="699">
        <v>97.717485406965309</v>
      </c>
      <c r="G115" s="699">
        <v>95.62244790537666</v>
      </c>
      <c r="H115" s="699">
        <v>97.503394153887044</v>
      </c>
      <c r="I115" s="699">
        <v>98.34316211162816</v>
      </c>
      <c r="J115" s="699">
        <v>99.104504481178836</v>
      </c>
      <c r="K115" s="699">
        <v>96.892993317664263</v>
      </c>
      <c r="L115" s="699">
        <v>95.94038468627538</v>
      </c>
      <c r="M115" s="699">
        <v>97.695867264355613</v>
      </c>
      <c r="N115" s="699">
        <v>96.249274889774128</v>
      </c>
      <c r="O115" s="699">
        <v>98.121776459542772</v>
      </c>
      <c r="P115" s="699">
        <v>97.722871949087349</v>
      </c>
      <c r="Q115" s="699">
        <v>97.774740890071982</v>
      </c>
      <c r="R115" s="699">
        <v>96.736810103827267</v>
      </c>
      <c r="S115" s="699">
        <v>96.662261066202902</v>
      </c>
      <c r="T115" s="699">
        <v>96.748959440986724</v>
      </c>
      <c r="U115" s="699">
        <v>96.668824260344081</v>
      </c>
      <c r="V115" s="699">
        <v>97.33795538402893</v>
      </c>
      <c r="W115" s="699">
        <v>96.736810103827267</v>
      </c>
    </row>
    <row r="116" spans="1:23" ht="14.5" customHeight="1">
      <c r="A116" s="697">
        <v>2015</v>
      </c>
      <c r="B116" s="699">
        <v>100</v>
      </c>
      <c r="C116" s="699">
        <v>100</v>
      </c>
      <c r="D116" s="699">
        <v>100</v>
      </c>
      <c r="E116" s="699">
        <v>100</v>
      </c>
      <c r="F116" s="699">
        <v>100</v>
      </c>
      <c r="G116" s="699">
        <v>100</v>
      </c>
      <c r="H116" s="699">
        <v>100</v>
      </c>
      <c r="I116" s="699">
        <v>100</v>
      </c>
      <c r="J116" s="699">
        <v>100</v>
      </c>
      <c r="K116" s="699">
        <v>100</v>
      </c>
      <c r="L116" s="699">
        <v>100</v>
      </c>
      <c r="M116" s="699">
        <v>100</v>
      </c>
      <c r="N116" s="699">
        <v>100</v>
      </c>
      <c r="O116" s="699">
        <v>100</v>
      </c>
      <c r="P116" s="699">
        <v>100</v>
      </c>
      <c r="Q116" s="699">
        <v>100</v>
      </c>
      <c r="R116" s="699">
        <v>100</v>
      </c>
      <c r="S116" s="699">
        <v>100</v>
      </c>
      <c r="T116" s="699">
        <v>100</v>
      </c>
      <c r="U116" s="699">
        <v>100</v>
      </c>
      <c r="V116" s="699">
        <v>100</v>
      </c>
      <c r="W116" s="699">
        <v>100</v>
      </c>
    </row>
    <row r="117" spans="1:23" ht="9.75" customHeight="1">
      <c r="A117" s="697">
        <v>2016</v>
      </c>
      <c r="B117" s="699">
        <v>102.49701339827222</v>
      </c>
      <c r="C117" s="699">
        <v>104.15174644961908</v>
      </c>
      <c r="D117" s="699">
        <v>106.64169250706284</v>
      </c>
      <c r="E117" s="699">
        <v>103.22089692694016</v>
      </c>
      <c r="F117" s="699">
        <v>102.83886666229422</v>
      </c>
      <c r="G117" s="699">
        <v>102.19578839793323</v>
      </c>
      <c r="H117" s="699">
        <v>104.18492030534857</v>
      </c>
      <c r="I117" s="699">
        <v>102.54165503506252</v>
      </c>
      <c r="J117" s="699">
        <v>107.35001791975741</v>
      </c>
      <c r="K117" s="699">
        <v>102.52706294149672</v>
      </c>
      <c r="L117" s="699">
        <v>102.54082674372329</v>
      </c>
      <c r="M117" s="699">
        <v>100.66202657072557</v>
      </c>
      <c r="N117" s="699">
        <v>103.21241866750546</v>
      </c>
      <c r="O117" s="699">
        <v>102.77879077050349</v>
      </c>
      <c r="P117" s="699">
        <v>103.19871854227804</v>
      </c>
      <c r="Q117" s="699">
        <v>102.66654271822108</v>
      </c>
      <c r="R117" s="699">
        <v>103.5873609633267</v>
      </c>
      <c r="S117" s="699">
        <v>103.66453333511659</v>
      </c>
      <c r="T117" s="699">
        <v>103.51968238225307</v>
      </c>
      <c r="U117" s="699">
        <v>103.96608767194307</v>
      </c>
      <c r="V117" s="699">
        <v>102.96506272710705</v>
      </c>
      <c r="W117" s="699">
        <v>103.5873609633267</v>
      </c>
    </row>
    <row r="118" spans="1:23" ht="9.75" customHeight="1">
      <c r="A118" s="697">
        <v>2017</v>
      </c>
      <c r="B118" s="699">
        <v>107.32768149950107</v>
      </c>
      <c r="C118" s="699">
        <v>109.20581838779275</v>
      </c>
      <c r="D118" s="699">
        <v>113.13560083575318</v>
      </c>
      <c r="E118" s="699">
        <v>108.10380066881018</v>
      </c>
      <c r="F118" s="699">
        <v>106.21318947989768</v>
      </c>
      <c r="G118" s="699">
        <v>107.78641983093866</v>
      </c>
      <c r="H118" s="699">
        <v>107.61969926038147</v>
      </c>
      <c r="I118" s="699">
        <v>110.26335232872243</v>
      </c>
      <c r="J118" s="699">
        <v>110.13888718650811</v>
      </c>
      <c r="K118" s="699">
        <v>106.543519471447</v>
      </c>
      <c r="L118" s="699">
        <v>105.41170699926801</v>
      </c>
      <c r="M118" s="699">
        <v>103.84366143160025</v>
      </c>
      <c r="N118" s="699">
        <v>107.26864990191781</v>
      </c>
      <c r="O118" s="699">
        <v>106.11992273947892</v>
      </c>
      <c r="P118" s="699">
        <v>109.22280357568148</v>
      </c>
      <c r="Q118" s="699">
        <v>106.44603947744073</v>
      </c>
      <c r="R118" s="699">
        <v>107.96317469549068</v>
      </c>
      <c r="S118" s="699">
        <v>108.02651195803581</v>
      </c>
      <c r="T118" s="699">
        <v>107.77793391787749</v>
      </c>
      <c r="U118" s="699">
        <v>108.99977487836448</v>
      </c>
      <c r="V118" s="699">
        <v>107.45243690957918</v>
      </c>
      <c r="W118" s="699">
        <v>107.96317469549068</v>
      </c>
    </row>
    <row r="119" spans="1:23" ht="9.75" customHeight="1">
      <c r="A119" s="697">
        <v>2018</v>
      </c>
      <c r="B119" s="699">
        <v>111.50847500981621</v>
      </c>
      <c r="C119" s="699">
        <v>111.82451028225434</v>
      </c>
      <c r="D119" s="699">
        <v>119.59509826579526</v>
      </c>
      <c r="E119" s="699">
        <v>111.26158653154005</v>
      </c>
      <c r="F119" s="699">
        <v>107.98490850659147</v>
      </c>
      <c r="G119" s="699">
        <v>109.97961962218231</v>
      </c>
      <c r="H119" s="699">
        <v>109.93785558005031</v>
      </c>
      <c r="I119" s="699">
        <v>110.6363855477853</v>
      </c>
      <c r="J119" s="699">
        <v>113.84542041284165</v>
      </c>
      <c r="K119" s="699">
        <v>110.32443204430157</v>
      </c>
      <c r="L119" s="699">
        <v>107.62573397259635</v>
      </c>
      <c r="M119" s="699">
        <v>105.38403034854717</v>
      </c>
      <c r="N119" s="699">
        <v>110.20563518986701</v>
      </c>
      <c r="O119" s="699">
        <v>108.09006045149154</v>
      </c>
      <c r="P119" s="699">
        <v>112.03889048193605</v>
      </c>
      <c r="Q119" s="699">
        <v>108.28953598305671</v>
      </c>
      <c r="R119" s="699">
        <v>111.21116390961542</v>
      </c>
      <c r="S119" s="699">
        <v>111.38982595792345</v>
      </c>
      <c r="T119" s="699">
        <v>110.99060594862749</v>
      </c>
      <c r="U119" s="699">
        <v>112.44539834759446</v>
      </c>
      <c r="V119" s="699">
        <v>109.77047869119811</v>
      </c>
      <c r="W119" s="699">
        <v>111.21116390961542</v>
      </c>
    </row>
    <row r="120" spans="1:23" ht="9.75" customHeight="1">
      <c r="A120" s="697">
        <v>2019</v>
      </c>
      <c r="B120" s="699">
        <v>113.38122232505586</v>
      </c>
      <c r="C120" s="699">
        <v>116.09809295201595</v>
      </c>
      <c r="D120" s="699">
        <v>125.79122711494915</v>
      </c>
      <c r="E120" s="699">
        <v>116.33693907941398</v>
      </c>
      <c r="F120" s="699">
        <v>108.80007542467371</v>
      </c>
      <c r="G120" s="699">
        <v>115.42857476206289</v>
      </c>
      <c r="H120" s="699">
        <v>113.64619748468307</v>
      </c>
      <c r="I120" s="699">
        <v>118.71932681723922</v>
      </c>
      <c r="J120" s="699">
        <v>118.87725937107825</v>
      </c>
      <c r="K120" s="699">
        <v>112.56742814375187</v>
      </c>
      <c r="L120" s="699">
        <v>110.5784738485705</v>
      </c>
      <c r="M120" s="699">
        <v>105.33688396230828</v>
      </c>
      <c r="N120" s="699">
        <v>114.75525082983529</v>
      </c>
      <c r="O120" s="699">
        <v>112.71140150565013</v>
      </c>
      <c r="P120" s="699">
        <v>117.46247587767844</v>
      </c>
      <c r="Q120" s="699">
        <v>111.00894295690361</v>
      </c>
      <c r="R120" s="699">
        <v>114.7737411522117</v>
      </c>
      <c r="S120" s="699">
        <v>114.80219351979682</v>
      </c>
      <c r="T120" s="699">
        <v>114.26753215459124</v>
      </c>
      <c r="U120" s="699">
        <v>117.60647814817058</v>
      </c>
      <c r="V120" s="699">
        <v>114.54431524002223</v>
      </c>
      <c r="W120" s="699">
        <v>114.7737411522117</v>
      </c>
    </row>
    <row r="121" spans="1:23" ht="14.5" customHeight="1">
      <c r="A121" s="697">
        <v>2020</v>
      </c>
      <c r="B121" s="699">
        <v>109.92263509543274</v>
      </c>
      <c r="C121" s="699">
        <v>113.67282940462208</v>
      </c>
      <c r="D121" s="699">
        <v>125.49602541071626</v>
      </c>
      <c r="E121" s="699">
        <v>115.92878607623202</v>
      </c>
      <c r="F121" s="699">
        <v>105.48462320456483</v>
      </c>
      <c r="G121" s="699">
        <v>110.88609606373046</v>
      </c>
      <c r="H121" s="699">
        <v>110.70602946253406</v>
      </c>
      <c r="I121" s="699">
        <v>117.14925117092591</v>
      </c>
      <c r="J121" s="699">
        <v>116.18100038382757</v>
      </c>
      <c r="K121" s="699">
        <v>110.97109832186079</v>
      </c>
      <c r="L121" s="699">
        <v>108.75219580526903</v>
      </c>
      <c r="M121" s="699">
        <v>101.73172190306882</v>
      </c>
      <c r="N121" s="699">
        <v>113.2858126626389</v>
      </c>
      <c r="O121" s="699">
        <v>111.8514259990215</v>
      </c>
      <c r="P121" s="699">
        <v>117.56768106322698</v>
      </c>
      <c r="Q121" s="699">
        <v>110.03147096966119</v>
      </c>
      <c r="R121" s="699">
        <v>112.53230144935199</v>
      </c>
      <c r="S121" s="699">
        <v>112.41725845386959</v>
      </c>
      <c r="T121" s="699">
        <v>111.78092302584453</v>
      </c>
      <c r="U121" s="699">
        <v>116.7369975973599</v>
      </c>
      <c r="V121" s="699">
        <v>113.45997954948001</v>
      </c>
      <c r="W121" s="699">
        <v>112.53230144935199</v>
      </c>
    </row>
    <row r="122" spans="1:23" ht="9.75" customHeight="1">
      <c r="A122" s="697">
        <v>2021</v>
      </c>
      <c r="B122" s="699">
        <v>116.31654811782431</v>
      </c>
      <c r="C122" s="699">
        <v>120.13747823623716</v>
      </c>
      <c r="D122" s="699">
        <v>132.45711868781183</v>
      </c>
      <c r="E122" s="699">
        <v>123.2816994379409</v>
      </c>
      <c r="F122" s="699">
        <v>115.27159441201547</v>
      </c>
      <c r="G122" s="699">
        <v>120.99245202042924</v>
      </c>
      <c r="H122" s="699">
        <v>116.53982449879948</v>
      </c>
      <c r="I122" s="699">
        <v>124.45833742820703</v>
      </c>
      <c r="J122" s="699">
        <v>120.78115957058505</v>
      </c>
      <c r="K122" s="699">
        <v>116.56247335560138</v>
      </c>
      <c r="L122" s="699">
        <v>122.00139478302999</v>
      </c>
      <c r="M122" s="699">
        <v>106.09018321048089</v>
      </c>
      <c r="N122" s="699">
        <v>118.83646183696163</v>
      </c>
      <c r="O122" s="699">
        <v>118.91555146142139</v>
      </c>
      <c r="P122" s="699">
        <v>123.47883440961108</v>
      </c>
      <c r="Q122" s="699">
        <v>115.56967855647872</v>
      </c>
      <c r="R122" s="699">
        <v>119.01968818774824</v>
      </c>
      <c r="S122" s="699">
        <v>118.91889616134132</v>
      </c>
      <c r="T122" s="699">
        <v>118.2602063433711</v>
      </c>
      <c r="U122" s="699">
        <v>123.26973150899221</v>
      </c>
      <c r="V122" s="699">
        <v>119.83245122636283</v>
      </c>
      <c r="W122" s="699">
        <v>119.01968818774824</v>
      </c>
    </row>
    <row r="123" spans="1:23" ht="9.75" customHeight="1">
      <c r="A123" s="697">
        <v>2022</v>
      </c>
      <c r="B123" s="699">
        <v>123.63060135715595</v>
      </c>
      <c r="C123" s="699">
        <v>129.2228372136955</v>
      </c>
      <c r="D123" s="699">
        <v>143.60187403624127</v>
      </c>
      <c r="E123" s="699">
        <v>135.88704879307627</v>
      </c>
      <c r="F123" s="699">
        <v>126.90271200891979</v>
      </c>
      <c r="G123" s="699">
        <v>133.33143039924903</v>
      </c>
      <c r="H123" s="699">
        <v>124.24031666528147</v>
      </c>
      <c r="I123" s="699">
        <v>133.365702176463</v>
      </c>
      <c r="J123" s="699">
        <v>129.84543820941553</v>
      </c>
      <c r="K123" s="699">
        <v>124.5609583316069</v>
      </c>
      <c r="L123" s="699">
        <v>129.17063673274708</v>
      </c>
      <c r="M123" s="699">
        <v>113.12265369757168</v>
      </c>
      <c r="N123" s="699">
        <v>128.98435496251744</v>
      </c>
      <c r="O123" s="699">
        <v>131.43147048893024</v>
      </c>
      <c r="P123" s="699">
        <v>132.96763270419581</v>
      </c>
      <c r="Q123" s="699">
        <v>124.27987719082226</v>
      </c>
      <c r="R123" s="699">
        <v>127.78651633412422</v>
      </c>
      <c r="S123" s="699">
        <v>127.45347943957094</v>
      </c>
      <c r="T123" s="699">
        <v>126.66779409006553</v>
      </c>
      <c r="U123" s="699">
        <v>134.04685721879321</v>
      </c>
      <c r="V123" s="699">
        <v>130.47203553472156</v>
      </c>
      <c r="W123" s="699">
        <v>127.78651633412422</v>
      </c>
    </row>
    <row r="124" spans="1:23" ht="28" customHeight="1">
      <c r="A124" s="696"/>
      <c r="B124" s="1216" t="s">
        <v>23</v>
      </c>
      <c r="C124" s="1217"/>
      <c r="D124" s="1217"/>
      <c r="E124" s="1217"/>
      <c r="F124" s="1217"/>
      <c r="G124" s="1217"/>
      <c r="H124" s="1217"/>
      <c r="I124" s="1217"/>
      <c r="J124" s="1217"/>
      <c r="K124" s="1216" t="s">
        <v>23</v>
      </c>
      <c r="L124" s="1217"/>
      <c r="M124" s="1217"/>
      <c r="N124" s="1217"/>
      <c r="O124" s="1217"/>
      <c r="P124" s="1217"/>
      <c r="Q124" s="1217"/>
      <c r="R124" s="1217"/>
      <c r="S124" s="1216" t="s">
        <v>23</v>
      </c>
      <c r="T124" s="1217"/>
      <c r="U124" s="1217"/>
      <c r="V124" s="1217"/>
      <c r="W124" s="1217"/>
    </row>
    <row r="125" spans="1:23" ht="9.75" customHeight="1">
      <c r="A125" s="697">
        <v>1991</v>
      </c>
      <c r="B125" s="699">
        <v>15.316199899104554</v>
      </c>
      <c r="C125" s="699">
        <v>16.604440850044142</v>
      </c>
      <c r="D125" s="699">
        <v>4.2936802244923697</v>
      </c>
      <c r="E125" s="699">
        <v>1.2412190692395006</v>
      </c>
      <c r="F125" s="699">
        <v>1.1888862403834026</v>
      </c>
      <c r="G125" s="699">
        <v>3.8552998486568293</v>
      </c>
      <c r="H125" s="699">
        <v>9.4781359566149579</v>
      </c>
      <c r="I125" s="699">
        <v>0.90249426157144663</v>
      </c>
      <c r="J125" s="699">
        <v>9.1061749905410512</v>
      </c>
      <c r="K125" s="699">
        <v>23.957458065329803</v>
      </c>
      <c r="L125" s="699">
        <v>4.8143767183755832</v>
      </c>
      <c r="M125" s="699">
        <v>1.3516794677765165</v>
      </c>
      <c r="N125" s="699">
        <v>2.3091237861016523</v>
      </c>
      <c r="O125" s="699">
        <v>1.2929168873754571</v>
      </c>
      <c r="P125" s="699">
        <v>3.2140974271660991</v>
      </c>
      <c r="Q125" s="699">
        <v>1.0738168117038718</v>
      </c>
      <c r="R125" s="700">
        <v>100</v>
      </c>
      <c r="S125" s="699">
        <v>93.180429688485304</v>
      </c>
      <c r="T125" s="699">
        <v>88.886749463992942</v>
      </c>
      <c r="U125" s="699">
        <v>11.113251040484299</v>
      </c>
      <c r="V125" s="699">
        <v>6.8195708159919279</v>
      </c>
      <c r="W125" s="700">
        <v>100</v>
      </c>
    </row>
    <row r="126" spans="1:23" ht="15" customHeight="1">
      <c r="A126" s="697">
        <v>1992</v>
      </c>
      <c r="B126" s="699">
        <v>15.032749668049306</v>
      </c>
      <c r="C126" s="699">
        <v>16.634014429573575</v>
      </c>
      <c r="D126" s="699">
        <v>4.4212437281881956</v>
      </c>
      <c r="E126" s="699">
        <v>1.4426984947651669</v>
      </c>
      <c r="F126" s="699">
        <v>1.1413986580966593</v>
      </c>
      <c r="G126" s="699">
        <v>3.7413811499007084</v>
      </c>
      <c r="H126" s="699">
        <v>9.332434814283868</v>
      </c>
      <c r="I126" s="699">
        <v>1.0360384475282893</v>
      </c>
      <c r="J126" s="699">
        <v>8.9997075896266878</v>
      </c>
      <c r="K126" s="699">
        <v>23.52647010093651</v>
      </c>
      <c r="L126" s="699">
        <v>4.7024366943586005</v>
      </c>
      <c r="M126" s="699">
        <v>1.3075900967063441</v>
      </c>
      <c r="N126" s="699">
        <v>2.67517608074921</v>
      </c>
      <c r="O126" s="699">
        <v>1.5049331398423087</v>
      </c>
      <c r="P126" s="699">
        <v>3.1658435660317497</v>
      </c>
      <c r="Q126" s="699">
        <v>1.3358832238581484</v>
      </c>
      <c r="R126" s="700">
        <v>100</v>
      </c>
      <c r="S126" s="699">
        <v>92.0052704957522</v>
      </c>
      <c r="T126" s="699">
        <v>87.584026767564012</v>
      </c>
      <c r="U126" s="699">
        <v>12.415973114931319</v>
      </c>
      <c r="V126" s="699">
        <v>7.9947293867431233</v>
      </c>
      <c r="W126" s="700">
        <v>100</v>
      </c>
    </row>
    <row r="127" spans="1:23" ht="9.75" customHeight="1">
      <c r="A127" s="697">
        <v>1993</v>
      </c>
      <c r="B127" s="699">
        <v>14.492178663422603</v>
      </c>
      <c r="C127" s="699">
        <v>16.44602853405982</v>
      </c>
      <c r="D127" s="699">
        <v>4.6116266013284672</v>
      </c>
      <c r="E127" s="699">
        <v>1.705345966908258</v>
      </c>
      <c r="F127" s="699">
        <v>1.1055953829195437</v>
      </c>
      <c r="G127" s="699">
        <v>3.7672710450113942</v>
      </c>
      <c r="H127" s="699">
        <v>9.2237297602933364</v>
      </c>
      <c r="I127" s="699">
        <v>1.2058171558464552</v>
      </c>
      <c r="J127" s="699">
        <v>8.9186457173209046</v>
      </c>
      <c r="K127" s="699">
        <v>23.028822941475479</v>
      </c>
      <c r="L127" s="699">
        <v>4.5659171050151635</v>
      </c>
      <c r="M127" s="699">
        <v>1.2520494148690096</v>
      </c>
      <c r="N127" s="699">
        <v>3.151084762606446</v>
      </c>
      <c r="O127" s="699">
        <v>1.7977079656631769</v>
      </c>
      <c r="P127" s="699">
        <v>3.136435926871477</v>
      </c>
      <c r="Q127" s="699">
        <v>1.5917433419575187</v>
      </c>
      <c r="R127" s="700">
        <v>100</v>
      </c>
      <c r="S127" s="699">
        <v>90.548301092587195</v>
      </c>
      <c r="T127" s="699">
        <v>85.936674491258728</v>
      </c>
      <c r="U127" s="699">
        <v>14.063325794310321</v>
      </c>
      <c r="V127" s="699">
        <v>9.4516991929818541</v>
      </c>
      <c r="W127" s="700">
        <v>100</v>
      </c>
    </row>
    <row r="128" spans="1:23" ht="9.75" customHeight="1">
      <c r="A128" s="697">
        <v>1994</v>
      </c>
      <c r="B128" s="699">
        <v>14.355738624251865</v>
      </c>
      <c r="C128" s="699">
        <v>16.304720395725724</v>
      </c>
      <c r="D128" s="699">
        <v>4.5585252111174883</v>
      </c>
      <c r="E128" s="699">
        <v>1.8831547101746331</v>
      </c>
      <c r="F128" s="699">
        <v>1.0919952993905606</v>
      </c>
      <c r="G128" s="699">
        <v>3.7145883960536743</v>
      </c>
      <c r="H128" s="699">
        <v>9.0558947828701051</v>
      </c>
      <c r="I128" s="699">
        <v>1.337041239649094</v>
      </c>
      <c r="J128" s="699">
        <v>8.885439479653467</v>
      </c>
      <c r="K128" s="699">
        <v>22.676982919297096</v>
      </c>
      <c r="L128" s="699">
        <v>4.533119291629089</v>
      </c>
      <c r="M128" s="699">
        <v>1.2520087999781366</v>
      </c>
      <c r="N128" s="699">
        <v>3.4974442895794047</v>
      </c>
      <c r="O128" s="699">
        <v>1.9788732201907573</v>
      </c>
      <c r="P128" s="699">
        <v>3.097047525347763</v>
      </c>
      <c r="Q128" s="699">
        <v>1.7774258697493919</v>
      </c>
      <c r="R128" s="700">
        <v>100</v>
      </c>
      <c r="S128" s="699">
        <v>89.526060725314963</v>
      </c>
      <c r="T128" s="699">
        <v>84.967535514197479</v>
      </c>
      <c r="U128" s="699">
        <v>15.032464540460769</v>
      </c>
      <c r="V128" s="699">
        <v>10.473939329343281</v>
      </c>
      <c r="W128" s="700">
        <v>100</v>
      </c>
    </row>
    <row r="129" spans="1:23" ht="9.75" customHeight="1">
      <c r="A129" s="697">
        <v>1995</v>
      </c>
      <c r="B129" s="699">
        <v>14.343147085679902</v>
      </c>
      <c r="C129" s="699">
        <v>16.193139379608468</v>
      </c>
      <c r="D129" s="699">
        <v>4.5260449907896616</v>
      </c>
      <c r="E129" s="699">
        <v>1.999862663028275</v>
      </c>
      <c r="F129" s="699">
        <v>1.0763295876196157</v>
      </c>
      <c r="G129" s="699">
        <v>3.6744408611798733</v>
      </c>
      <c r="H129" s="699">
        <v>8.9858417827415664</v>
      </c>
      <c r="I129" s="699">
        <v>1.4106265669451761</v>
      </c>
      <c r="J129" s="699">
        <v>8.6784478072004259</v>
      </c>
      <c r="K129" s="699">
        <v>22.656090329935978</v>
      </c>
      <c r="L129" s="699">
        <v>4.5429465166973682</v>
      </c>
      <c r="M129" s="699">
        <v>1.2581939290935866</v>
      </c>
      <c r="N129" s="699">
        <v>3.7137656826470882</v>
      </c>
      <c r="O129" s="699">
        <v>2.0295686711249279</v>
      </c>
      <c r="P129" s="699">
        <v>3.099672966995846</v>
      </c>
      <c r="Q129" s="699">
        <v>1.811881020368308</v>
      </c>
      <c r="R129" s="700">
        <v>100</v>
      </c>
      <c r="S129" s="699">
        <v>89.034295237542295</v>
      </c>
      <c r="T129" s="699">
        <v>84.508250246752624</v>
      </c>
      <c r="U129" s="699">
        <v>15.491749594903437</v>
      </c>
      <c r="V129" s="699">
        <v>10.965704604113775</v>
      </c>
      <c r="W129" s="700">
        <v>100</v>
      </c>
    </row>
    <row r="130" spans="1:23" ht="9.75" customHeight="1">
      <c r="A130" s="697">
        <v>1996</v>
      </c>
      <c r="B130" s="699">
        <v>14.405106329825438</v>
      </c>
      <c r="C130" s="699">
        <v>16.24904922503617</v>
      </c>
      <c r="D130" s="699">
        <v>4.4235505730256381</v>
      </c>
      <c r="E130" s="699">
        <v>2.0680265746494708</v>
      </c>
      <c r="F130" s="699">
        <v>1.0636210952544525</v>
      </c>
      <c r="G130" s="699">
        <v>3.7045271627684269</v>
      </c>
      <c r="H130" s="699">
        <v>9.080377801371931</v>
      </c>
      <c r="I130" s="699">
        <v>1.4408998740488608</v>
      </c>
      <c r="J130" s="699">
        <v>8.6117058572484364</v>
      </c>
      <c r="K130" s="699">
        <v>22.41421311765502</v>
      </c>
      <c r="L130" s="699">
        <v>4.4849255222808608</v>
      </c>
      <c r="M130" s="699">
        <v>1.210342254004934</v>
      </c>
      <c r="N130" s="699">
        <v>3.7997880689920787</v>
      </c>
      <c r="O130" s="699">
        <v>2.085425319301752</v>
      </c>
      <c r="P130" s="699">
        <v>3.1052740217968333</v>
      </c>
      <c r="Q130" s="699">
        <v>1.8531676711530254</v>
      </c>
      <c r="R130" s="700">
        <v>100</v>
      </c>
      <c r="S130" s="699">
        <v>88.752692960268135</v>
      </c>
      <c r="T130" s="699">
        <v>84.329142387242499</v>
      </c>
      <c r="U130" s="699">
        <v>15.670858081170826</v>
      </c>
      <c r="V130" s="699">
        <v>11.247307508145187</v>
      </c>
      <c r="W130" s="700">
        <v>100</v>
      </c>
    </row>
    <row r="131" spans="1:23" ht="15" customHeight="1">
      <c r="A131" s="697">
        <v>1997</v>
      </c>
      <c r="B131" s="699">
        <v>14.389026183616755</v>
      </c>
      <c r="C131" s="699">
        <v>16.310132728246181</v>
      </c>
      <c r="D131" s="699">
        <v>4.2696702954898909</v>
      </c>
      <c r="E131" s="699">
        <v>2.0683469902863116</v>
      </c>
      <c r="F131" s="699">
        <v>1.0752164801264563</v>
      </c>
      <c r="G131" s="699">
        <v>3.7646949493919384</v>
      </c>
      <c r="H131" s="699">
        <v>9.0768629120668987</v>
      </c>
      <c r="I131" s="699">
        <v>1.434548759656324</v>
      </c>
      <c r="J131" s="699">
        <v>8.5968980445146972</v>
      </c>
      <c r="K131" s="699">
        <v>22.481108329296585</v>
      </c>
      <c r="L131" s="699">
        <v>4.529316064553961</v>
      </c>
      <c r="M131" s="699">
        <v>1.2099992351426458</v>
      </c>
      <c r="N131" s="699">
        <v>3.7199581368074854</v>
      </c>
      <c r="O131" s="699">
        <v>2.0919463070137421</v>
      </c>
      <c r="P131" s="699">
        <v>3.1095479183132344</v>
      </c>
      <c r="Q131" s="699">
        <v>1.8727254926956123</v>
      </c>
      <c r="R131" s="700">
        <v>100</v>
      </c>
      <c r="S131" s="699">
        <v>88.812473140759252</v>
      </c>
      <c r="T131" s="699">
        <v>84.542802845269364</v>
      </c>
      <c r="U131" s="699">
        <v>15.457195981949367</v>
      </c>
      <c r="V131" s="699">
        <v>11.187525686459475</v>
      </c>
      <c r="W131" s="700">
        <v>100</v>
      </c>
    </row>
    <row r="132" spans="1:23" ht="9.75" customHeight="1">
      <c r="A132" s="697">
        <v>1998</v>
      </c>
      <c r="B132" s="699">
        <v>14.450790152996893</v>
      </c>
      <c r="C132" s="699">
        <v>16.566463597462295</v>
      </c>
      <c r="D132" s="699">
        <v>4.1767970929597604</v>
      </c>
      <c r="E132" s="699">
        <v>2.0659627585111346</v>
      </c>
      <c r="F132" s="699">
        <v>1.0600787819819104</v>
      </c>
      <c r="G132" s="699">
        <v>3.7632010702832579</v>
      </c>
      <c r="H132" s="699">
        <v>9.0284579680503576</v>
      </c>
      <c r="I132" s="699">
        <v>1.404304713019132</v>
      </c>
      <c r="J132" s="699">
        <v>8.657611173439502</v>
      </c>
      <c r="K132" s="699">
        <v>22.483387029517182</v>
      </c>
      <c r="L132" s="699">
        <v>4.4591184559327255</v>
      </c>
      <c r="M132" s="699">
        <v>1.20046832338837</v>
      </c>
      <c r="N132" s="699">
        <v>3.6783578896158695</v>
      </c>
      <c r="O132" s="699">
        <v>2.0640395250245729</v>
      </c>
      <c r="P132" s="699">
        <v>3.0682072755433327</v>
      </c>
      <c r="Q132" s="699">
        <v>1.8727550858311572</v>
      </c>
      <c r="R132" s="700">
        <v>100</v>
      </c>
      <c r="S132" s="699">
        <v>88.914580921555583</v>
      </c>
      <c r="T132" s="699">
        <v>84.737783828595823</v>
      </c>
      <c r="U132" s="699">
        <v>15.262217064961627</v>
      </c>
      <c r="V132" s="699">
        <v>11.085419972001867</v>
      </c>
      <c r="W132" s="700">
        <v>100</v>
      </c>
    </row>
    <row r="133" spans="1:23" ht="9.75" customHeight="1">
      <c r="A133" s="697">
        <v>1999</v>
      </c>
      <c r="B133" s="699">
        <v>14.602069114533766</v>
      </c>
      <c r="C133" s="699">
        <v>16.717421824926681</v>
      </c>
      <c r="D133" s="699">
        <v>4.1160690077106841</v>
      </c>
      <c r="E133" s="699">
        <v>2.1096338396099985</v>
      </c>
      <c r="F133" s="699">
        <v>1.0389652242313594</v>
      </c>
      <c r="G133" s="699">
        <v>3.7054035484685452</v>
      </c>
      <c r="H133" s="699">
        <v>9.1833671120865468</v>
      </c>
      <c r="I133" s="699">
        <v>1.4109074135218598</v>
      </c>
      <c r="J133" s="699">
        <v>8.652480189173966</v>
      </c>
      <c r="K133" s="699">
        <v>22.169997377978909</v>
      </c>
      <c r="L133" s="699">
        <v>4.4640777283586148</v>
      </c>
      <c r="M133" s="699">
        <v>1.1928254219511722</v>
      </c>
      <c r="N133" s="699">
        <v>3.6714242430127992</v>
      </c>
      <c r="O133" s="699">
        <v>2.0436397051682951</v>
      </c>
      <c r="P133" s="699">
        <v>3.0307002738555364</v>
      </c>
      <c r="Q133" s="699">
        <v>1.8910191407539767</v>
      </c>
      <c r="R133" s="700">
        <v>100</v>
      </c>
      <c r="S133" s="699">
        <v>88.873376823275777</v>
      </c>
      <c r="T133" s="699">
        <v>84.757307815565099</v>
      </c>
      <c r="U133" s="699">
        <v>15.242693349777614</v>
      </c>
      <c r="V133" s="699">
        <v>11.126624342066929</v>
      </c>
      <c r="W133" s="700">
        <v>100</v>
      </c>
    </row>
    <row r="134" spans="1:23" ht="9.75" customHeight="1">
      <c r="A134" s="697">
        <v>2000</v>
      </c>
      <c r="B134" s="699">
        <v>14.642467367442832</v>
      </c>
      <c r="C134" s="699">
        <v>16.969421741130059</v>
      </c>
      <c r="D134" s="699">
        <v>4.0554854937437472</v>
      </c>
      <c r="E134" s="699">
        <v>2.1180716327894968</v>
      </c>
      <c r="F134" s="699">
        <v>1.0568431408806642</v>
      </c>
      <c r="G134" s="699">
        <v>3.6905650304159612</v>
      </c>
      <c r="H134" s="699">
        <v>9.1786425899321511</v>
      </c>
      <c r="I134" s="699">
        <v>1.3870126926778847</v>
      </c>
      <c r="J134" s="699">
        <v>8.7105002157328517</v>
      </c>
      <c r="K134" s="699">
        <v>22.055821136129801</v>
      </c>
      <c r="L134" s="699">
        <v>4.4387577106714273</v>
      </c>
      <c r="M134" s="699">
        <v>1.2016224058717266</v>
      </c>
      <c r="N134" s="699">
        <v>3.5849273857445629</v>
      </c>
      <c r="O134" s="699">
        <v>2.0136667472701495</v>
      </c>
      <c r="P134" s="699">
        <v>3.0221752035237945</v>
      </c>
      <c r="Q134" s="699">
        <v>1.8740196482843312</v>
      </c>
      <c r="R134" s="700">
        <v>100</v>
      </c>
      <c r="S134" s="699">
        <v>89.022302035475022</v>
      </c>
      <c r="T134" s="699">
        <v>84.966816541731262</v>
      </c>
      <c r="U134" s="699">
        <v>15.033183600510172</v>
      </c>
      <c r="V134" s="699">
        <v>10.977698106766425</v>
      </c>
      <c r="W134" s="700">
        <v>100</v>
      </c>
    </row>
    <row r="135" spans="1:23" ht="9.75" customHeight="1">
      <c r="A135" s="697">
        <v>2001</v>
      </c>
      <c r="B135" s="699">
        <v>14.870967485063566</v>
      </c>
      <c r="C135" s="699">
        <v>17.117773021440343</v>
      </c>
      <c r="D135" s="699">
        <v>3.9754238356946248</v>
      </c>
      <c r="E135" s="699">
        <v>2.1064578787962476</v>
      </c>
      <c r="F135" s="699">
        <v>1.0620255553407532</v>
      </c>
      <c r="G135" s="699">
        <v>3.7816766549752825</v>
      </c>
      <c r="H135" s="699">
        <v>9.2408705478380142</v>
      </c>
      <c r="I135" s="699">
        <v>1.366421239654966</v>
      </c>
      <c r="J135" s="699">
        <v>8.6135687260073457</v>
      </c>
      <c r="K135" s="699">
        <v>21.887412061458019</v>
      </c>
      <c r="L135" s="699">
        <v>4.3198766881162145</v>
      </c>
      <c r="M135" s="699">
        <v>1.1921239194675357</v>
      </c>
      <c r="N135" s="699">
        <v>3.5922001896397764</v>
      </c>
      <c r="O135" s="699">
        <v>1.9842302558295819</v>
      </c>
      <c r="P135" s="699">
        <v>3.0219555911513711</v>
      </c>
      <c r="Q135" s="699">
        <v>1.8670163955554329</v>
      </c>
      <c r="R135" s="700">
        <v>100</v>
      </c>
      <c r="S135" s="699">
        <v>89.08367408655306</v>
      </c>
      <c r="T135" s="699">
        <v>85.108250250858447</v>
      </c>
      <c r="U135" s="699">
        <v>14.891749795170631</v>
      </c>
      <c r="V135" s="699">
        <v>10.916325959476005</v>
      </c>
      <c r="W135" s="700">
        <v>100</v>
      </c>
    </row>
    <row r="136" spans="1:23" ht="15" customHeight="1">
      <c r="A136" s="697">
        <v>2002</v>
      </c>
      <c r="B136" s="699">
        <v>14.808582015540553</v>
      </c>
      <c r="C136" s="699">
        <v>17.310163412370571</v>
      </c>
      <c r="D136" s="699">
        <v>3.9167975815697051</v>
      </c>
      <c r="E136" s="699">
        <v>2.1042655087074409</v>
      </c>
      <c r="F136" s="699">
        <v>1.0762287773187997</v>
      </c>
      <c r="G136" s="699">
        <v>3.7812404691281642</v>
      </c>
      <c r="H136" s="699">
        <v>9.1618739195312351</v>
      </c>
      <c r="I136" s="699">
        <v>1.3594151820646734</v>
      </c>
      <c r="J136" s="699">
        <v>8.4674199770713159</v>
      </c>
      <c r="K136" s="699">
        <v>21.971946754499299</v>
      </c>
      <c r="L136" s="699">
        <v>4.3548630648008295</v>
      </c>
      <c r="M136" s="699">
        <v>1.1760863374156096</v>
      </c>
      <c r="N136" s="699">
        <v>3.6701683711535313</v>
      </c>
      <c r="O136" s="699">
        <v>2.0249437246374176</v>
      </c>
      <c r="P136" s="699">
        <v>2.9468039961421577</v>
      </c>
      <c r="Q136" s="699">
        <v>1.8692009535421179</v>
      </c>
      <c r="R136" s="700">
        <v>100</v>
      </c>
      <c r="S136" s="699">
        <v>88.972006305388234</v>
      </c>
      <c r="T136" s="699">
        <v>85.055208723818538</v>
      </c>
      <c r="U136" s="699">
        <v>14.944791321674886</v>
      </c>
      <c r="V136" s="699">
        <v>11.027993740105181</v>
      </c>
      <c r="W136" s="700">
        <v>100</v>
      </c>
    </row>
    <row r="137" spans="1:23" ht="9.75" customHeight="1">
      <c r="A137" s="697">
        <v>2003</v>
      </c>
      <c r="B137" s="699">
        <v>14.883728663347757</v>
      </c>
      <c r="C137" s="699">
        <v>17.102943158028008</v>
      </c>
      <c r="D137" s="699">
        <v>3.8588309662366553</v>
      </c>
      <c r="E137" s="699">
        <v>2.1070272250030522</v>
      </c>
      <c r="F137" s="699">
        <v>1.097551061010956</v>
      </c>
      <c r="G137" s="699">
        <v>3.7747029485840375</v>
      </c>
      <c r="H137" s="699">
        <v>9.3588972539869868</v>
      </c>
      <c r="I137" s="699">
        <v>1.3596488919636276</v>
      </c>
      <c r="J137" s="699">
        <v>8.4764368751610846</v>
      </c>
      <c r="K137" s="699">
        <v>21.841203534140906</v>
      </c>
      <c r="L137" s="699">
        <v>4.3569989193197589</v>
      </c>
      <c r="M137" s="699">
        <v>1.1804753636556835</v>
      </c>
      <c r="N137" s="699">
        <v>3.7231085608866099</v>
      </c>
      <c r="O137" s="699">
        <v>2.0237177208951107</v>
      </c>
      <c r="P137" s="699">
        <v>2.9604213748603931</v>
      </c>
      <c r="Q137" s="699">
        <v>1.8943074377026274</v>
      </c>
      <c r="R137" s="700">
        <v>100</v>
      </c>
      <c r="S137" s="699">
        <v>88.892190118332223</v>
      </c>
      <c r="T137" s="699">
        <v>85.033359152095571</v>
      </c>
      <c r="U137" s="699">
        <v>14.966640802687683</v>
      </c>
      <c r="V137" s="699">
        <v>11.107809836451027</v>
      </c>
      <c r="W137" s="700">
        <v>100</v>
      </c>
    </row>
    <row r="138" spans="1:23" ht="9.75" customHeight="1">
      <c r="A138" s="697">
        <v>2004</v>
      </c>
      <c r="B138" s="699">
        <v>14.73029387585524</v>
      </c>
      <c r="C138" s="699">
        <v>17.269158946661246</v>
      </c>
      <c r="D138" s="699">
        <v>3.7756357070876723</v>
      </c>
      <c r="E138" s="699">
        <v>2.1137614695118718</v>
      </c>
      <c r="F138" s="699">
        <v>1.0804600180329897</v>
      </c>
      <c r="G138" s="699">
        <v>3.776125072927532</v>
      </c>
      <c r="H138" s="699">
        <v>9.2803572123119356</v>
      </c>
      <c r="I138" s="699">
        <v>1.3453307816063504</v>
      </c>
      <c r="J138" s="699">
        <v>8.4988447836925207</v>
      </c>
      <c r="K138" s="699">
        <v>21.9308936495589</v>
      </c>
      <c r="L138" s="699">
        <v>4.3893702155119074</v>
      </c>
      <c r="M138" s="699">
        <v>1.2041427258101587</v>
      </c>
      <c r="N138" s="699">
        <v>3.7393451991584605</v>
      </c>
      <c r="O138" s="699">
        <v>2.0166774216360519</v>
      </c>
      <c r="P138" s="699">
        <v>2.9565929582942911</v>
      </c>
      <c r="Q138" s="699">
        <v>1.893009785548857</v>
      </c>
      <c r="R138" s="700">
        <v>100</v>
      </c>
      <c r="S138" s="699">
        <v>88.891875165744395</v>
      </c>
      <c r="T138" s="699">
        <v>85.116239458656722</v>
      </c>
      <c r="U138" s="699">
        <v>14.883760364549264</v>
      </c>
      <c r="V138" s="699">
        <v>11.108124657461591</v>
      </c>
      <c r="W138" s="700">
        <v>100</v>
      </c>
    </row>
    <row r="139" spans="1:23" ht="9.75" customHeight="1">
      <c r="A139" s="697">
        <v>2005</v>
      </c>
      <c r="B139" s="699">
        <v>14.674092059205265</v>
      </c>
      <c r="C139" s="699">
        <v>17.323521288636591</v>
      </c>
      <c r="D139" s="699">
        <v>3.8101477509603159</v>
      </c>
      <c r="E139" s="699">
        <v>2.1178624836669857</v>
      </c>
      <c r="F139" s="699">
        <v>1.0858833374848686</v>
      </c>
      <c r="G139" s="699">
        <v>3.8078307134959863</v>
      </c>
      <c r="H139" s="699">
        <v>9.2308466510219329</v>
      </c>
      <c r="I139" s="699">
        <v>1.3309861863121693</v>
      </c>
      <c r="J139" s="699">
        <v>8.6233033985779901</v>
      </c>
      <c r="K139" s="699">
        <v>21.906387246483213</v>
      </c>
      <c r="L139" s="699">
        <v>4.3510568935153016</v>
      </c>
      <c r="M139" s="699">
        <v>1.2472948595251518</v>
      </c>
      <c r="N139" s="699">
        <v>3.6874674759975701</v>
      </c>
      <c r="O139" s="699">
        <v>1.9926801875619999</v>
      </c>
      <c r="P139" s="699">
        <v>2.939698336326809</v>
      </c>
      <c r="Q139" s="699">
        <v>1.8709406942241218</v>
      </c>
      <c r="R139" s="700">
        <v>100</v>
      </c>
      <c r="S139" s="699">
        <v>89.000062535233425</v>
      </c>
      <c r="T139" s="699">
        <v>85.189914784273114</v>
      </c>
      <c r="U139" s="699">
        <v>14.810084778723162</v>
      </c>
      <c r="V139" s="699">
        <v>10.999937027762847</v>
      </c>
      <c r="W139" s="700">
        <v>100</v>
      </c>
    </row>
    <row r="140" spans="1:23" ht="9.75" customHeight="1">
      <c r="A140" s="697">
        <v>2006</v>
      </c>
      <c r="B140" s="699">
        <v>14.97993266473242</v>
      </c>
      <c r="C140" s="699">
        <v>17.337296233250036</v>
      </c>
      <c r="D140" s="699">
        <v>3.7970449628523992</v>
      </c>
      <c r="E140" s="699">
        <v>2.1286456638771027</v>
      </c>
      <c r="F140" s="699">
        <v>1.0933514179817867</v>
      </c>
      <c r="G140" s="699">
        <v>3.7032144833716267</v>
      </c>
      <c r="H140" s="699">
        <v>9.1433898653294641</v>
      </c>
      <c r="I140" s="699">
        <v>1.318523697318329</v>
      </c>
      <c r="J140" s="699">
        <v>8.6729819544837063</v>
      </c>
      <c r="K140" s="699">
        <v>21.741959808476025</v>
      </c>
      <c r="L140" s="699">
        <v>4.3381132708336825</v>
      </c>
      <c r="M140" s="699">
        <v>1.2481003991480371</v>
      </c>
      <c r="N140" s="699">
        <v>3.7183722558572461</v>
      </c>
      <c r="O140" s="699">
        <v>1.9998847418115955</v>
      </c>
      <c r="P140" s="699">
        <v>2.9084271806396429</v>
      </c>
      <c r="Q140" s="699">
        <v>1.8707612323276368</v>
      </c>
      <c r="R140" s="700">
        <v>100</v>
      </c>
      <c r="S140" s="699">
        <v>88.963812241098836</v>
      </c>
      <c r="T140" s="699">
        <v>85.166767278246425</v>
      </c>
      <c r="U140" s="699">
        <v>14.833232554044308</v>
      </c>
      <c r="V140" s="699">
        <v>11.03618759119191</v>
      </c>
      <c r="W140" s="700">
        <v>100</v>
      </c>
    </row>
    <row r="141" spans="1:23" ht="15" customHeight="1">
      <c r="A141" s="697">
        <v>2007</v>
      </c>
      <c r="B141" s="699">
        <v>15.083570322658078</v>
      </c>
      <c r="C141" s="699">
        <v>17.349881538676961</v>
      </c>
      <c r="D141" s="699">
        <v>3.7838411314036526</v>
      </c>
      <c r="E141" s="699">
        <v>2.1131262027164888</v>
      </c>
      <c r="F141" s="699">
        <v>1.079598887799804</v>
      </c>
      <c r="G141" s="699">
        <v>3.6594744253965712</v>
      </c>
      <c r="H141" s="699">
        <v>9.0462730891560472</v>
      </c>
      <c r="I141" s="699">
        <v>1.3224355183933107</v>
      </c>
      <c r="J141" s="699">
        <v>8.6382297213498429</v>
      </c>
      <c r="K141" s="699">
        <v>21.953624372387029</v>
      </c>
      <c r="L141" s="699">
        <v>4.3182290812346222</v>
      </c>
      <c r="M141" s="699">
        <v>1.2457416735012303</v>
      </c>
      <c r="N141" s="699">
        <v>3.7069435698425717</v>
      </c>
      <c r="O141" s="699">
        <v>1.9941835930467484</v>
      </c>
      <c r="P141" s="699">
        <v>2.8425905462983336</v>
      </c>
      <c r="Q141" s="699">
        <v>1.8622566461963153</v>
      </c>
      <c r="R141" s="700">
        <v>100</v>
      </c>
      <c r="S141" s="699">
        <v>89.001054789862181</v>
      </c>
      <c r="T141" s="699">
        <v>85.217213658458519</v>
      </c>
      <c r="U141" s="699">
        <v>14.782786661599088</v>
      </c>
      <c r="V141" s="699">
        <v>10.998945530195435</v>
      </c>
      <c r="W141" s="700">
        <v>100</v>
      </c>
    </row>
    <row r="142" spans="1:23" ht="9.75" customHeight="1">
      <c r="A142" s="697">
        <v>2008</v>
      </c>
      <c r="B142" s="699">
        <v>14.997221233933768</v>
      </c>
      <c r="C142" s="699">
        <v>17.158518745410348</v>
      </c>
      <c r="D142" s="699">
        <v>3.8864433396557616</v>
      </c>
      <c r="E142" s="699">
        <v>2.1449374629391831</v>
      </c>
      <c r="F142" s="699">
        <v>1.0730324485860929</v>
      </c>
      <c r="G142" s="699">
        <v>3.711628359035378</v>
      </c>
      <c r="H142" s="699">
        <v>8.999949774002646</v>
      </c>
      <c r="I142" s="699">
        <v>1.3303228365318536</v>
      </c>
      <c r="J142" s="699">
        <v>8.7136740768665888</v>
      </c>
      <c r="K142" s="699">
        <v>22.063037671461501</v>
      </c>
      <c r="L142" s="699">
        <v>4.2986217499381505</v>
      </c>
      <c r="M142" s="699">
        <v>1.2366784868583816</v>
      </c>
      <c r="N142" s="699">
        <v>3.6747338886074559</v>
      </c>
      <c r="O142" s="699">
        <v>1.9867190524997154</v>
      </c>
      <c r="P142" s="699">
        <v>2.8783750967017347</v>
      </c>
      <c r="Q142" s="699">
        <v>1.8461064052872778</v>
      </c>
      <c r="R142" s="700">
        <v>100</v>
      </c>
      <c r="S142" s="699">
        <v>89.017180982450355</v>
      </c>
      <c r="T142" s="699">
        <v>85.130737642794585</v>
      </c>
      <c r="U142" s="699">
        <v>14.869262985521248</v>
      </c>
      <c r="V142" s="699">
        <v>10.982819645865485</v>
      </c>
      <c r="W142" s="700">
        <v>100</v>
      </c>
    </row>
    <row r="143" spans="1:23" ht="9.75" customHeight="1">
      <c r="A143" s="697">
        <v>2009</v>
      </c>
      <c r="B143" s="699">
        <v>14.452248776438937</v>
      </c>
      <c r="C143" s="699">
        <v>17.507970994345246</v>
      </c>
      <c r="D143" s="699">
        <v>4.0557069668360777</v>
      </c>
      <c r="E143" s="699">
        <v>2.1824618416587276</v>
      </c>
      <c r="F143" s="699">
        <v>1.0179856321016629</v>
      </c>
      <c r="G143" s="699">
        <v>3.7260350897278114</v>
      </c>
      <c r="H143" s="699">
        <v>8.9699728915293182</v>
      </c>
      <c r="I143" s="699">
        <v>1.3731231166154891</v>
      </c>
      <c r="J143" s="699">
        <v>8.6831897633835293</v>
      </c>
      <c r="K143" s="699">
        <v>22.075944196620231</v>
      </c>
      <c r="L143" s="699">
        <v>4.3407445629730184</v>
      </c>
      <c r="M143" s="699">
        <v>1.1659929755124236</v>
      </c>
      <c r="N143" s="699">
        <v>3.714559293135383</v>
      </c>
      <c r="O143" s="699">
        <v>1.9755208874242047</v>
      </c>
      <c r="P143" s="699">
        <v>2.9142747564121958</v>
      </c>
      <c r="Q143" s="699">
        <v>1.8442689094871469</v>
      </c>
      <c r="R143" s="700">
        <v>100</v>
      </c>
      <c r="S143" s="699">
        <v>88.910066605880459</v>
      </c>
      <c r="T143" s="699">
        <v>84.854359639044375</v>
      </c>
      <c r="U143" s="699">
        <v>15.145641015157029</v>
      </c>
      <c r="V143" s="699">
        <v>11.089934048320952</v>
      </c>
      <c r="W143" s="700">
        <v>100</v>
      </c>
    </row>
    <row r="144" spans="1:23" ht="9.75" customHeight="1">
      <c r="A144" s="697">
        <v>2010</v>
      </c>
      <c r="B144" s="699">
        <v>14.93125370457027</v>
      </c>
      <c r="C144" s="699">
        <v>17.630953322414602</v>
      </c>
      <c r="D144" s="699">
        <v>4.0185499922009047</v>
      </c>
      <c r="E144" s="699">
        <v>2.1747627515208237</v>
      </c>
      <c r="F144" s="699">
        <v>1.0278614880673842</v>
      </c>
      <c r="G144" s="699">
        <v>3.6516373420683199</v>
      </c>
      <c r="H144" s="699">
        <v>8.8404073077523009</v>
      </c>
      <c r="I144" s="699">
        <v>1.3512472313211668</v>
      </c>
      <c r="J144" s="699">
        <v>8.8036307908282634</v>
      </c>
      <c r="K144" s="699">
        <v>21.611787747621275</v>
      </c>
      <c r="L144" s="699">
        <v>4.3860004679457179</v>
      </c>
      <c r="M144" s="699">
        <v>1.1717572921541102</v>
      </c>
      <c r="N144" s="699">
        <v>3.6974796443612541</v>
      </c>
      <c r="O144" s="699">
        <v>1.9934411948214008</v>
      </c>
      <c r="P144" s="699">
        <v>2.8441305178599281</v>
      </c>
      <c r="Q144" s="699">
        <v>1.8650985025737015</v>
      </c>
      <c r="R144" s="700">
        <v>100</v>
      </c>
      <c r="S144" s="699">
        <v>88.917969973483082</v>
      </c>
      <c r="T144" s="699">
        <v>84.899419981282165</v>
      </c>
      <c r="U144" s="699">
        <v>15.100579316799251</v>
      </c>
      <c r="V144" s="699">
        <v>11.082029324598347</v>
      </c>
      <c r="W144" s="700">
        <v>100</v>
      </c>
    </row>
    <row r="145" spans="1:23" ht="9.75" customHeight="1">
      <c r="A145" s="697">
        <v>2011</v>
      </c>
      <c r="B145" s="699">
        <v>15.058453570739097</v>
      </c>
      <c r="C145" s="699">
        <v>17.949291272516671</v>
      </c>
      <c r="D145" s="699">
        <v>4.0136945158080755</v>
      </c>
      <c r="E145" s="699">
        <v>2.1335302722048146</v>
      </c>
      <c r="F145" s="699">
        <v>1.0114907780038314</v>
      </c>
      <c r="G145" s="699">
        <v>3.5144408515124965</v>
      </c>
      <c r="H145" s="699">
        <v>8.7960601583035096</v>
      </c>
      <c r="I145" s="699">
        <v>1.3424575654524125</v>
      </c>
      <c r="J145" s="699">
        <v>8.8999309835310889</v>
      </c>
      <c r="K145" s="699">
        <v>21.426018651895632</v>
      </c>
      <c r="L145" s="699">
        <v>4.3556732725463698</v>
      </c>
      <c r="M145" s="699">
        <v>1.1802187439670919</v>
      </c>
      <c r="N145" s="699">
        <v>3.6904023300019304</v>
      </c>
      <c r="O145" s="699">
        <v>1.9298873238390828</v>
      </c>
      <c r="P145" s="699">
        <v>2.8189507566194925</v>
      </c>
      <c r="Q145" s="699">
        <v>1.87949861892811</v>
      </c>
      <c r="R145" s="700">
        <v>100</v>
      </c>
      <c r="S145" s="699">
        <v>89.024223555443356</v>
      </c>
      <c r="T145" s="699">
        <v>85.010529039635273</v>
      </c>
      <c r="U145" s="699">
        <v>14.989470626234425</v>
      </c>
      <c r="V145" s="699">
        <v>10.97577611042635</v>
      </c>
      <c r="W145" s="700">
        <v>100</v>
      </c>
    </row>
    <row r="146" spans="1:23" ht="9.75" customHeight="1">
      <c r="A146" s="697">
        <v>2012</v>
      </c>
      <c r="B146" s="699">
        <v>15.102409563947241</v>
      </c>
      <c r="C146" s="699">
        <v>18.0858312540296</v>
      </c>
      <c r="D146" s="699">
        <v>3.9985279258080144</v>
      </c>
      <c r="E146" s="699">
        <v>2.145645154827688</v>
      </c>
      <c r="F146" s="699">
        <v>1.0387355526334003</v>
      </c>
      <c r="G146" s="699">
        <v>3.533634452939741</v>
      </c>
      <c r="H146" s="699">
        <v>8.6675506226983465</v>
      </c>
      <c r="I146" s="699">
        <v>1.3266497772564847</v>
      </c>
      <c r="J146" s="699">
        <v>8.9176449289879827</v>
      </c>
      <c r="K146" s="699">
        <v>21.225656082555339</v>
      </c>
      <c r="L146" s="699">
        <v>4.3889422323890566</v>
      </c>
      <c r="M146" s="699">
        <v>1.1662656676295209</v>
      </c>
      <c r="N146" s="699">
        <v>3.6910175899989435</v>
      </c>
      <c r="O146" s="699">
        <v>1.9713651281640325</v>
      </c>
      <c r="P146" s="699">
        <v>2.86919418936295</v>
      </c>
      <c r="Q146" s="699">
        <v>1.8709298403458989</v>
      </c>
      <c r="R146" s="700">
        <v>100</v>
      </c>
      <c r="S146" s="699">
        <v>88.99439247298119</v>
      </c>
      <c r="T146" s="699">
        <v>84.995864547173184</v>
      </c>
      <c r="U146" s="699">
        <v>15.004135416401063</v>
      </c>
      <c r="V146" s="699">
        <v>11.005607490593048</v>
      </c>
      <c r="W146" s="700">
        <v>100</v>
      </c>
    </row>
    <row r="147" spans="1:23" ht="9.75" customHeight="1">
      <c r="A147" s="697">
        <v>2013</v>
      </c>
      <c r="B147" s="699">
        <v>15.130328774432213</v>
      </c>
      <c r="C147" s="699">
        <v>18.209869991285327</v>
      </c>
      <c r="D147" s="699">
        <v>4.0152004908673771</v>
      </c>
      <c r="E147" s="699">
        <v>2.1532966012769665</v>
      </c>
      <c r="F147" s="699">
        <v>1.0252820886762588</v>
      </c>
      <c r="G147" s="699">
        <v>3.597729916232415</v>
      </c>
      <c r="H147" s="699">
        <v>8.6598681060700375</v>
      </c>
      <c r="I147" s="699">
        <v>1.3383969267433795</v>
      </c>
      <c r="J147" s="699">
        <v>8.8172263147598127</v>
      </c>
      <c r="K147" s="699">
        <v>21.141312856812565</v>
      </c>
      <c r="L147" s="699">
        <v>4.3756965514788266</v>
      </c>
      <c r="M147" s="699">
        <v>1.1281312892382662</v>
      </c>
      <c r="N147" s="699">
        <v>3.704225336582069</v>
      </c>
      <c r="O147" s="699">
        <v>1.9581063545983246</v>
      </c>
      <c r="P147" s="699">
        <v>2.8458537001796289</v>
      </c>
      <c r="Q147" s="699">
        <v>1.8994750920376331</v>
      </c>
      <c r="R147" s="700">
        <v>100</v>
      </c>
      <c r="S147" s="699">
        <v>88.94650008003272</v>
      </c>
      <c r="T147" s="699">
        <v>84.931299589165349</v>
      </c>
      <c r="U147" s="699">
        <v>15.06870080210575</v>
      </c>
      <c r="V147" s="699">
        <v>11.053500311238373</v>
      </c>
      <c r="W147" s="700">
        <v>100</v>
      </c>
    </row>
    <row r="148" spans="1:23" ht="9.75" customHeight="1">
      <c r="A148" s="697">
        <v>2014</v>
      </c>
      <c r="B148" s="699">
        <v>15.121886535288631</v>
      </c>
      <c r="C148" s="699">
        <v>18.24350242362755</v>
      </c>
      <c r="D148" s="699">
        <v>4.0485589407774052</v>
      </c>
      <c r="E148" s="699">
        <v>2.1773904072855714</v>
      </c>
      <c r="F148" s="699">
        <v>1.0178883867419546</v>
      </c>
      <c r="G148" s="699">
        <v>3.5331762330781609</v>
      </c>
      <c r="H148" s="699">
        <v>8.6685320912882631</v>
      </c>
      <c r="I148" s="699">
        <v>1.3461132802492288</v>
      </c>
      <c r="J148" s="699">
        <v>8.8493256884024554</v>
      </c>
      <c r="K148" s="699">
        <v>21.092576082092485</v>
      </c>
      <c r="L148" s="699">
        <v>4.3563023197821984</v>
      </c>
      <c r="M148" s="699">
        <v>1.1359577513382044</v>
      </c>
      <c r="N148" s="699">
        <v>3.7345908527274778</v>
      </c>
      <c r="O148" s="699">
        <v>1.9238005007805481</v>
      </c>
      <c r="P148" s="699">
        <v>2.8307446804876633</v>
      </c>
      <c r="Q148" s="699">
        <v>1.919654099329446</v>
      </c>
      <c r="R148" s="700">
        <v>100</v>
      </c>
      <c r="S148" s="699">
        <v>88.898451132904967</v>
      </c>
      <c r="T148" s="699">
        <v>84.84989219212757</v>
      </c>
      <c r="U148" s="699">
        <v>15.150108081149677</v>
      </c>
      <c r="V148" s="699">
        <v>11.101549140372272</v>
      </c>
      <c r="W148" s="700">
        <v>100</v>
      </c>
    </row>
    <row r="149" spans="1:23" ht="9.75" customHeight="1">
      <c r="A149" s="697">
        <v>2015</v>
      </c>
      <c r="B149" s="699">
        <v>15.311250883952706</v>
      </c>
      <c r="C149" s="699">
        <v>18.329646220647813</v>
      </c>
      <c r="D149" s="699">
        <v>4.1277753801822756</v>
      </c>
      <c r="E149" s="699">
        <v>2.1594316266712488</v>
      </c>
      <c r="F149" s="699">
        <v>1.0076730399381397</v>
      </c>
      <c r="G149" s="699">
        <v>3.5743510630563944</v>
      </c>
      <c r="H149" s="699">
        <v>8.6003789926574097</v>
      </c>
      <c r="I149" s="699">
        <v>1.3241256633775915</v>
      </c>
      <c r="J149" s="699">
        <v>8.637907460891288</v>
      </c>
      <c r="K149" s="699">
        <v>21.058576654395971</v>
      </c>
      <c r="L149" s="699">
        <v>4.3924650879987315</v>
      </c>
      <c r="M149" s="699">
        <v>1.124806323483732</v>
      </c>
      <c r="N149" s="699">
        <v>3.7535078217422626</v>
      </c>
      <c r="O149" s="699">
        <v>1.8966464982254856</v>
      </c>
      <c r="P149" s="699">
        <v>2.8021813639638093</v>
      </c>
      <c r="Q149" s="699">
        <v>1.8992759518601008</v>
      </c>
      <c r="R149" s="700">
        <v>100</v>
      </c>
      <c r="S149" s="699">
        <v>88.967012471168275</v>
      </c>
      <c r="T149" s="699">
        <v>84.839237090985989</v>
      </c>
      <c r="U149" s="699">
        <v>15.160762942058966</v>
      </c>
      <c r="V149" s="699">
        <v>11.032987561876689</v>
      </c>
      <c r="W149" s="700">
        <v>100</v>
      </c>
    </row>
    <row r="150" spans="1:23" ht="9.75" customHeight="1">
      <c r="A150" s="697">
        <v>2016</v>
      </c>
      <c r="B150" s="699">
        <v>15.150086578153212</v>
      </c>
      <c r="C150" s="699">
        <v>18.42951348437191</v>
      </c>
      <c r="D150" s="699">
        <v>4.2494851566637104</v>
      </c>
      <c r="E150" s="699">
        <v>2.1517921422510318</v>
      </c>
      <c r="F150" s="699">
        <v>1.0003918666300873</v>
      </c>
      <c r="G150" s="699">
        <v>3.5263339224305685</v>
      </c>
      <c r="H150" s="699">
        <v>8.6499915782489136</v>
      </c>
      <c r="I150" s="699">
        <v>1.3107587232114943</v>
      </c>
      <c r="J150" s="699">
        <v>8.9516666134990466</v>
      </c>
      <c r="K150" s="699">
        <v>20.843025577878866</v>
      </c>
      <c r="L150" s="699">
        <v>4.3480883901057181</v>
      </c>
      <c r="M150" s="699">
        <v>1.093041496264443</v>
      </c>
      <c r="N150" s="699">
        <v>3.7399217159955849</v>
      </c>
      <c r="O150" s="699">
        <v>1.8818418752432418</v>
      </c>
      <c r="P150" s="699">
        <v>2.7916680490247994</v>
      </c>
      <c r="Q150" s="699">
        <v>1.8823927343256539</v>
      </c>
      <c r="R150" s="700">
        <v>100</v>
      </c>
      <c r="S150" s="699">
        <v>89.03329271327128</v>
      </c>
      <c r="T150" s="699">
        <v>84.78380755660757</v>
      </c>
      <c r="U150" s="699">
        <v>15.216192347690718</v>
      </c>
      <c r="V150" s="699">
        <v>10.966707191027007</v>
      </c>
      <c r="W150" s="700">
        <v>100</v>
      </c>
    </row>
    <row r="151" spans="1:23" ht="9.75" customHeight="1">
      <c r="A151" s="697">
        <v>2017</v>
      </c>
      <c r="B151" s="699">
        <v>15.221125748356371</v>
      </c>
      <c r="C151" s="699">
        <v>18.540618335190196</v>
      </c>
      <c r="D151" s="699">
        <v>4.3255336745062989</v>
      </c>
      <c r="E151" s="699">
        <v>2.1622443651366936</v>
      </c>
      <c r="F151" s="699">
        <v>0.99133957320731159</v>
      </c>
      <c r="G151" s="699">
        <v>3.5684992164448635</v>
      </c>
      <c r="H151" s="699">
        <v>8.5730176361120982</v>
      </c>
      <c r="I151" s="699">
        <v>1.3523364328652407</v>
      </c>
      <c r="J151" s="699">
        <v>8.8119816599125844</v>
      </c>
      <c r="K151" s="699">
        <v>20.781668176642711</v>
      </c>
      <c r="L151" s="699">
        <v>4.2886590188420524</v>
      </c>
      <c r="M151" s="699">
        <v>1.0818874802580836</v>
      </c>
      <c r="N151" s="699">
        <v>3.7293615862094294</v>
      </c>
      <c r="O151" s="699">
        <v>1.8642651109832393</v>
      </c>
      <c r="P151" s="699">
        <v>2.8348749984696187</v>
      </c>
      <c r="Q151" s="699">
        <v>1.8725866807869831</v>
      </c>
      <c r="R151" s="700">
        <v>100</v>
      </c>
      <c r="S151" s="699">
        <v>89.019205517942183</v>
      </c>
      <c r="T151" s="699">
        <v>84.693671843435894</v>
      </c>
      <c r="U151" s="699">
        <v>15.306327850487886</v>
      </c>
      <c r="V151" s="699">
        <v>10.980794175981586</v>
      </c>
      <c r="W151" s="700">
        <v>100</v>
      </c>
    </row>
    <row r="152" spans="1:23" ht="9.75" customHeight="1">
      <c r="A152" s="697">
        <v>2018</v>
      </c>
      <c r="B152" s="699">
        <v>15.3521838684277</v>
      </c>
      <c r="C152" s="699">
        <v>18.430736989109924</v>
      </c>
      <c r="D152" s="699">
        <v>4.4389581482416913</v>
      </c>
      <c r="E152" s="699">
        <v>2.1604107028777726</v>
      </c>
      <c r="F152" s="699">
        <v>0.97844026801764994</v>
      </c>
      <c r="G152" s="699">
        <v>3.5347689610601849</v>
      </c>
      <c r="H152" s="699">
        <v>8.5019092543344872</v>
      </c>
      <c r="I152" s="699">
        <v>1.3172821168045878</v>
      </c>
      <c r="J152" s="699">
        <v>8.8425133934540696</v>
      </c>
      <c r="K152" s="699">
        <v>20.890668053306392</v>
      </c>
      <c r="L152" s="699">
        <v>4.2508527240042193</v>
      </c>
      <c r="M152" s="699">
        <v>1.0658698242434146</v>
      </c>
      <c r="N152" s="699">
        <v>3.7195700426391718</v>
      </c>
      <c r="O152" s="699">
        <v>1.8434177598835222</v>
      </c>
      <c r="P152" s="699">
        <v>2.8230375432705879</v>
      </c>
      <c r="Q152" s="699">
        <v>1.8493800829012466</v>
      </c>
      <c r="R152" s="700">
        <v>100</v>
      </c>
      <c r="S152" s="699">
        <v>89.109939027470318</v>
      </c>
      <c r="T152" s="699">
        <v>84.670980879228637</v>
      </c>
      <c r="U152" s="699">
        <v>15.329018853347993</v>
      </c>
      <c r="V152" s="699">
        <v>10.890060705106301</v>
      </c>
      <c r="W152" s="700">
        <v>100</v>
      </c>
    </row>
    <row r="153" spans="1:23" ht="9.75" customHeight="1">
      <c r="A153" s="697">
        <v>2019</v>
      </c>
      <c r="B153" s="699">
        <v>15.125483609058925</v>
      </c>
      <c r="C153" s="699">
        <v>18.541148431156895</v>
      </c>
      <c r="D153" s="699">
        <v>4.5240132901078525</v>
      </c>
      <c r="E153" s="699">
        <v>2.1888427010934972</v>
      </c>
      <c r="F153" s="699">
        <v>0.95522635794613708</v>
      </c>
      <c r="G153" s="699">
        <v>3.5947442748311387</v>
      </c>
      <c r="H153" s="699">
        <v>8.5158883872788103</v>
      </c>
      <c r="I153" s="699">
        <v>1.3696452324329305</v>
      </c>
      <c r="J153" s="699">
        <v>8.9467395184927128</v>
      </c>
      <c r="K153" s="699">
        <v>20.653764446082356</v>
      </c>
      <c r="L153" s="699">
        <v>4.2319095028877767</v>
      </c>
      <c r="M153" s="699">
        <v>1.0323231776486643</v>
      </c>
      <c r="N153" s="699">
        <v>3.7529031227146832</v>
      </c>
      <c r="O153" s="699">
        <v>1.8625661482296172</v>
      </c>
      <c r="P153" s="699">
        <v>2.867826364856072</v>
      </c>
      <c r="Q153" s="699">
        <v>1.8369760685926191</v>
      </c>
      <c r="R153" s="700">
        <v>100</v>
      </c>
      <c r="S153" s="699">
        <v>88.989067360347335</v>
      </c>
      <c r="T153" s="699">
        <v>84.465054070239489</v>
      </c>
      <c r="U153" s="699">
        <v>15.5349465631712</v>
      </c>
      <c r="V153" s="699">
        <v>11.010933273063348</v>
      </c>
      <c r="W153" s="700">
        <v>100</v>
      </c>
    </row>
    <row r="154" spans="1:23" ht="9.75" customHeight="1">
      <c r="A154" s="697">
        <v>2020</v>
      </c>
      <c r="B154" s="699">
        <v>14.956177222847041</v>
      </c>
      <c r="C154" s="699">
        <v>18.515419315622403</v>
      </c>
      <c r="D154" s="699">
        <v>4.6032952079473075</v>
      </c>
      <c r="E154" s="699">
        <v>2.224608257987978</v>
      </c>
      <c r="F154" s="699">
        <v>0.94456444560598807</v>
      </c>
      <c r="G154" s="699">
        <v>3.5220628231970705</v>
      </c>
      <c r="H154" s="699">
        <v>8.4608045679987551</v>
      </c>
      <c r="I154" s="699">
        <v>1.3784515905480366</v>
      </c>
      <c r="J154" s="699">
        <v>8.91797925665775</v>
      </c>
      <c r="K154" s="699">
        <v>20.766423065515955</v>
      </c>
      <c r="L154" s="699">
        <v>4.2449165009998735</v>
      </c>
      <c r="M154" s="699">
        <v>1.0168501187808883</v>
      </c>
      <c r="N154" s="699">
        <v>3.7786411407663643</v>
      </c>
      <c r="O154" s="699">
        <v>1.8851708594803005</v>
      </c>
      <c r="P154" s="699">
        <v>2.9275680016914163</v>
      </c>
      <c r="Q154" s="699">
        <v>1.8570679180015446</v>
      </c>
      <c r="R154" s="700">
        <v>100</v>
      </c>
      <c r="S154" s="699">
        <v>88.87606052686445</v>
      </c>
      <c r="T154" s="699">
        <v>84.272765318917138</v>
      </c>
      <c r="U154" s="699">
        <v>15.727234974731532</v>
      </c>
      <c r="V154" s="699">
        <v>11.123939766784224</v>
      </c>
      <c r="W154" s="700">
        <v>100</v>
      </c>
    </row>
    <row r="155" spans="1:23" ht="9.75" customHeight="1">
      <c r="A155" s="697">
        <v>2021</v>
      </c>
      <c r="B155" s="699">
        <v>14.963506267786492</v>
      </c>
      <c r="C155" s="699">
        <v>18.501791656833483</v>
      </c>
      <c r="D155" s="699">
        <v>4.5938049559242033</v>
      </c>
      <c r="E155" s="699">
        <v>2.2367593530922467</v>
      </c>
      <c r="F155" s="699">
        <v>0.97594002915249534</v>
      </c>
      <c r="G155" s="699">
        <v>3.6335963073505932</v>
      </c>
      <c r="H155" s="699">
        <v>8.4211837023669052</v>
      </c>
      <c r="I155" s="699">
        <v>1.3846320816269868</v>
      </c>
      <c r="J155" s="699">
        <v>8.7657470396335118</v>
      </c>
      <c r="K155" s="699">
        <v>20.623812896508642</v>
      </c>
      <c r="L155" s="699">
        <v>4.5025060595543831</v>
      </c>
      <c r="M155" s="699">
        <v>1.0026148677726106</v>
      </c>
      <c r="N155" s="699">
        <v>3.7477294370791978</v>
      </c>
      <c r="O155" s="699">
        <v>1.8949870201985146</v>
      </c>
      <c r="P155" s="699">
        <v>2.9071668216839037</v>
      </c>
      <c r="Q155" s="699">
        <v>1.8442218643714861</v>
      </c>
      <c r="R155" s="700">
        <v>100</v>
      </c>
      <c r="S155" s="699">
        <v>88.891670604567224</v>
      </c>
      <c r="T155" s="699">
        <v>84.297865648643025</v>
      </c>
      <c r="U155" s="699">
        <v>15.702134712292635</v>
      </c>
      <c r="V155" s="699">
        <v>11.108329756368432</v>
      </c>
      <c r="W155" s="700">
        <v>100</v>
      </c>
    </row>
    <row r="156" spans="1:23" ht="9.75" customHeight="1">
      <c r="A156" s="697">
        <v>2022</v>
      </c>
      <c r="B156" s="699">
        <v>14.813293363157962</v>
      </c>
      <c r="C156" s="699">
        <v>18.535671506704077</v>
      </c>
      <c r="D156" s="699">
        <v>4.6386449619218784</v>
      </c>
      <c r="E156" s="699">
        <v>2.2963204509897728</v>
      </c>
      <c r="F156" s="699">
        <v>1.0007037147179374</v>
      </c>
      <c r="G156" s="699">
        <v>3.7294493476939787</v>
      </c>
      <c r="H156" s="699">
        <v>8.3617101408050072</v>
      </c>
      <c r="I156" s="699">
        <v>1.3819372648401236</v>
      </c>
      <c r="J156" s="699">
        <v>8.7770831512393173</v>
      </c>
      <c r="K156" s="699">
        <v>20.527020881550534</v>
      </c>
      <c r="L156" s="699">
        <v>4.440042099274641</v>
      </c>
      <c r="M156" s="699">
        <v>0.99573163005391707</v>
      </c>
      <c r="N156" s="699">
        <v>3.7886922589570862</v>
      </c>
      <c r="O156" s="699">
        <v>1.9507460208686207</v>
      </c>
      <c r="P156" s="699">
        <v>2.9157960719411435</v>
      </c>
      <c r="Q156" s="699">
        <v>1.8471571870030126</v>
      </c>
      <c r="R156" s="700">
        <v>100</v>
      </c>
      <c r="S156" s="699">
        <v>88.735146869060401</v>
      </c>
      <c r="T156" s="699">
        <v>84.096501907138517</v>
      </c>
      <c r="U156" s="699">
        <v>15.903498144580494</v>
      </c>
      <c r="V156" s="699">
        <v>11.264853182658616</v>
      </c>
      <c r="W156" s="700">
        <v>100</v>
      </c>
    </row>
  </sheetData>
  <mergeCells count="12">
    <mergeCell ref="B5:J5"/>
    <mergeCell ref="K5:R5"/>
    <mergeCell ref="S5:W5"/>
    <mergeCell ref="B59:J59"/>
    <mergeCell ref="K59:R59"/>
    <mergeCell ref="S59:W59"/>
    <mergeCell ref="B124:J124"/>
    <mergeCell ref="K124:R124"/>
    <mergeCell ref="S124:W124"/>
    <mergeCell ref="B91:J91"/>
    <mergeCell ref="K91:R91"/>
    <mergeCell ref="S91:W91"/>
  </mergeCells>
  <hyperlinks>
    <hyperlink ref="K1" location="Inhalt!B14" tooltip="zurück zum Inhaltsverzeichnis" display="zurück"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17"/>
  <sheetViews>
    <sheetView topLeftCell="G1" workbookViewId="0">
      <selection activeCell="M40" sqref="M40"/>
    </sheetView>
  </sheetViews>
  <sheetFormatPr baseColWidth="10" defaultRowHeight="12.5"/>
  <cols>
    <col min="3" max="3" width="45.453125" customWidth="1"/>
    <col min="4" max="4" width="28.453125" customWidth="1"/>
    <col min="5" max="5" width="34.81640625" customWidth="1"/>
    <col min="6" max="6" width="18.54296875" customWidth="1"/>
    <col min="7" max="7" width="36.54296875" customWidth="1"/>
  </cols>
  <sheetData>
    <row r="1" spans="1:12" ht="14.5">
      <c r="A1" s="607" t="s">
        <v>156</v>
      </c>
      <c r="B1" s="607"/>
      <c r="C1" s="607"/>
      <c r="D1" s="607"/>
      <c r="E1" s="607"/>
      <c r="F1" s="607"/>
    </row>
    <row r="2" spans="1:12" ht="29">
      <c r="A2" s="608" t="s">
        <v>157</v>
      </c>
      <c r="B2" s="607" t="s">
        <v>250</v>
      </c>
      <c r="C2" s="607"/>
      <c r="D2" s="607"/>
      <c r="E2" s="607" t="s">
        <v>158</v>
      </c>
      <c r="F2" s="607"/>
      <c r="L2" s="27" t="s">
        <v>168</v>
      </c>
    </row>
    <row r="3" spans="1:12" ht="14.5">
      <c r="A3" s="607"/>
      <c r="B3" s="607" t="s">
        <v>664</v>
      </c>
      <c r="C3" s="607" t="s">
        <v>665</v>
      </c>
      <c r="D3" s="607" t="s">
        <v>159</v>
      </c>
      <c r="E3" s="607" t="s">
        <v>664</v>
      </c>
      <c r="F3" s="607" t="s">
        <v>666</v>
      </c>
      <c r="H3" s="379" t="s">
        <v>632</v>
      </c>
    </row>
    <row r="4" spans="1:12" ht="14.5">
      <c r="A4" s="607">
        <v>2000</v>
      </c>
      <c r="B4" s="607">
        <v>80.7</v>
      </c>
      <c r="C4" s="607">
        <v>3.5</v>
      </c>
      <c r="D4" s="607">
        <v>3.5</v>
      </c>
      <c r="E4" s="607" t="s">
        <v>160</v>
      </c>
      <c r="F4" s="607" t="s">
        <v>160</v>
      </c>
    </row>
    <row r="5" spans="1:12" ht="14.5">
      <c r="A5" s="607" t="s">
        <v>161</v>
      </c>
      <c r="B5" s="607">
        <v>77.599999999999994</v>
      </c>
      <c r="C5" s="607">
        <v>4.8</v>
      </c>
      <c r="D5" s="607">
        <v>3.6</v>
      </c>
      <c r="E5" s="607">
        <v>79.099999999999994</v>
      </c>
      <c r="F5" s="607">
        <v>-0.1</v>
      </c>
      <c r="H5" s="399" t="s">
        <v>625</v>
      </c>
    </row>
    <row r="6" spans="1:12" ht="14.5">
      <c r="A6" s="607" t="s">
        <v>162</v>
      </c>
      <c r="B6" s="607">
        <v>79.5</v>
      </c>
      <c r="C6" s="607">
        <v>4.5</v>
      </c>
      <c r="D6" s="607">
        <v>4.2</v>
      </c>
      <c r="E6" s="607">
        <v>80.599999999999994</v>
      </c>
      <c r="F6" s="607">
        <v>1.9</v>
      </c>
      <c r="H6" s="379" t="s">
        <v>631</v>
      </c>
    </row>
    <row r="7" spans="1:12" ht="14.5">
      <c r="A7" s="607" t="s">
        <v>163</v>
      </c>
      <c r="B7" s="607">
        <v>81</v>
      </c>
      <c r="C7" s="607">
        <v>3.4</v>
      </c>
      <c r="D7" s="607">
        <v>4.3</v>
      </c>
      <c r="E7" s="607">
        <v>81.3</v>
      </c>
      <c r="F7" s="607">
        <v>0.9</v>
      </c>
      <c r="H7" s="24" t="s">
        <v>630</v>
      </c>
    </row>
    <row r="8" spans="1:12" ht="14.5">
      <c r="A8" s="607" t="s">
        <v>164</v>
      </c>
      <c r="B8" s="607">
        <v>84.8</v>
      </c>
      <c r="C8" s="607">
        <v>1.7</v>
      </c>
      <c r="D8" s="607">
        <v>3.5</v>
      </c>
      <c r="E8" s="607">
        <v>82.4</v>
      </c>
      <c r="F8" s="607">
        <v>1.4</v>
      </c>
      <c r="H8" s="573" t="s">
        <v>752</v>
      </c>
    </row>
    <row r="9" spans="1:12" ht="14.5">
      <c r="A9" s="607">
        <v>2001</v>
      </c>
      <c r="B9" s="607">
        <v>83.3</v>
      </c>
      <c r="C9" s="607">
        <v>3.3</v>
      </c>
      <c r="D9" s="607">
        <v>3.3</v>
      </c>
      <c r="E9" s="607" t="s">
        <v>160</v>
      </c>
      <c r="F9" s="607" t="s">
        <v>160</v>
      </c>
    </row>
    <row r="10" spans="1:12" ht="14.5">
      <c r="A10" s="607" t="s">
        <v>161</v>
      </c>
      <c r="B10" s="607">
        <v>81.900000000000006</v>
      </c>
      <c r="C10" s="607">
        <v>5.5</v>
      </c>
      <c r="D10" s="607">
        <v>3.7</v>
      </c>
      <c r="E10" s="607">
        <v>83.8</v>
      </c>
      <c r="F10" s="607">
        <v>1.7</v>
      </c>
    </row>
    <row r="11" spans="1:12" ht="14.5">
      <c r="A11" s="607" t="s">
        <v>162</v>
      </c>
      <c r="B11" s="607">
        <v>82.7</v>
      </c>
      <c r="C11" s="607">
        <v>4.0999999999999996</v>
      </c>
      <c r="D11" s="607">
        <v>3.6</v>
      </c>
      <c r="E11" s="607">
        <v>83.9</v>
      </c>
      <c r="F11" s="607">
        <v>0.1</v>
      </c>
      <c r="H11" s="1232" t="s">
        <v>626</v>
      </c>
      <c r="I11" s="1233"/>
      <c r="J11" s="1233"/>
      <c r="K11" s="1234"/>
    </row>
    <row r="12" spans="1:12" ht="52">
      <c r="A12" s="607" t="s">
        <v>163</v>
      </c>
      <c r="B12" s="607">
        <v>83.4</v>
      </c>
      <c r="C12" s="607">
        <v>3</v>
      </c>
      <c r="D12" s="607">
        <v>3.6</v>
      </c>
      <c r="E12" s="607">
        <v>83.7</v>
      </c>
      <c r="F12" s="607">
        <v>-0.2</v>
      </c>
      <c r="H12" s="428" t="s">
        <v>273</v>
      </c>
      <c r="I12" s="427" t="s">
        <v>627</v>
      </c>
      <c r="J12" s="426" t="s">
        <v>628</v>
      </c>
      <c r="K12" s="425" t="s">
        <v>629</v>
      </c>
    </row>
    <row r="13" spans="1:12" ht="14.5">
      <c r="A13" s="607" t="s">
        <v>164</v>
      </c>
      <c r="B13" s="607">
        <v>85.3</v>
      </c>
      <c r="C13" s="607">
        <v>0.6</v>
      </c>
      <c r="D13" s="607">
        <v>3.3</v>
      </c>
      <c r="E13" s="607">
        <v>82.9</v>
      </c>
      <c r="F13" s="607">
        <v>-0.9</v>
      </c>
      <c r="H13">
        <v>106.14856497413349</v>
      </c>
      <c r="I13">
        <v>2.94256336297678</v>
      </c>
      <c r="J13">
        <v>106.98</v>
      </c>
      <c r="K13">
        <v>7.4836295603364356E-2</v>
      </c>
    </row>
    <row r="14" spans="1:12" ht="14.5">
      <c r="A14" s="607">
        <v>2002</v>
      </c>
      <c r="B14" s="607">
        <v>82.6</v>
      </c>
      <c r="C14" s="607">
        <v>-0.9</v>
      </c>
      <c r="D14" s="607">
        <v>-0.9</v>
      </c>
      <c r="E14" s="607" t="s">
        <v>160</v>
      </c>
      <c r="F14" s="607" t="s">
        <v>160</v>
      </c>
      <c r="H14">
        <v>106.8283676880648</v>
      </c>
      <c r="I14">
        <v>3.7991863233257428</v>
      </c>
      <c r="J14">
        <v>107.64</v>
      </c>
      <c r="K14">
        <v>0.61693774537296964</v>
      </c>
    </row>
    <row r="15" spans="1:12" ht="14.5">
      <c r="A15" s="607" t="s">
        <v>161</v>
      </c>
      <c r="B15" s="607">
        <v>79.7</v>
      </c>
      <c r="C15" s="607">
        <v>-2.7</v>
      </c>
      <c r="D15" s="607">
        <v>1.3</v>
      </c>
      <c r="E15" s="607">
        <v>82.7</v>
      </c>
      <c r="F15" s="607">
        <v>-0.2</v>
      </c>
      <c r="H15">
        <v>106.85335713787485</v>
      </c>
      <c r="I15">
        <v>1.4570988905686644</v>
      </c>
      <c r="J15">
        <v>107.17</v>
      </c>
      <c r="K15">
        <v>-0.43664065403196117</v>
      </c>
    </row>
    <row r="16" spans="1:12" ht="14.5">
      <c r="A16" s="607" t="s">
        <v>162</v>
      </c>
      <c r="B16" s="607">
        <v>81.900000000000006</v>
      </c>
      <c r="C16" s="607">
        <v>-1</v>
      </c>
      <c r="D16" s="607" t="s">
        <v>165</v>
      </c>
      <c r="E16" s="607">
        <v>82.7</v>
      </c>
      <c r="F16" s="607">
        <v>-0.1</v>
      </c>
      <c r="H16">
        <v>108.04703331570535</v>
      </c>
      <c r="I16">
        <v>0.70153889975539396</v>
      </c>
      <c r="J16">
        <v>106.91</v>
      </c>
      <c r="K16">
        <v>-0.24260520668097918</v>
      </c>
    </row>
    <row r="17" spans="1:18" ht="14.5">
      <c r="A17" s="607" t="s">
        <v>163</v>
      </c>
      <c r="B17" s="607">
        <v>83.1</v>
      </c>
      <c r="C17" s="607">
        <v>-0.4</v>
      </c>
      <c r="D17" s="607">
        <v>-0.8</v>
      </c>
      <c r="E17" s="607">
        <v>82.7</v>
      </c>
      <c r="F17" s="607" t="s">
        <v>165</v>
      </c>
      <c r="H17">
        <v>106.52202989007473</v>
      </c>
      <c r="I17">
        <v>0.35183227962831687</v>
      </c>
      <c r="J17">
        <v>107.33</v>
      </c>
      <c r="K17">
        <v>0.39285380226359301</v>
      </c>
    </row>
    <row r="18" spans="1:18" ht="14.5">
      <c r="A18" s="607" t="s">
        <v>164</v>
      </c>
      <c r="B18" s="607">
        <v>85.7</v>
      </c>
      <c r="C18" s="607">
        <v>0.5</v>
      </c>
      <c r="D18" s="607">
        <v>-0.9</v>
      </c>
      <c r="E18" s="607">
        <v>83.1</v>
      </c>
      <c r="F18" s="607">
        <v>0.5</v>
      </c>
      <c r="H18">
        <v>105.11517442348105</v>
      </c>
      <c r="I18">
        <v>-1.603687580050106</v>
      </c>
      <c r="J18">
        <v>106.8</v>
      </c>
      <c r="K18">
        <v>-0.49380415540855038</v>
      </c>
    </row>
    <row r="19" spans="1:18" ht="14.5">
      <c r="A19" s="607">
        <v>2003</v>
      </c>
      <c r="B19" s="607">
        <v>82.4</v>
      </c>
      <c r="C19" s="607">
        <v>-0.2</v>
      </c>
      <c r="D19" s="607">
        <v>-0.2</v>
      </c>
      <c r="E19" s="607" t="s">
        <v>160</v>
      </c>
      <c r="F19" s="607" t="s">
        <v>160</v>
      </c>
      <c r="H19">
        <v>106.95956798215543</v>
      </c>
      <c r="I19">
        <v>9.9398696611419091E-2</v>
      </c>
      <c r="J19">
        <v>106.72</v>
      </c>
      <c r="K19">
        <v>-7.4906367041194244E-2</v>
      </c>
    </row>
    <row r="20" spans="1:18" ht="14.5">
      <c r="A20" s="607" t="s">
        <v>161</v>
      </c>
      <c r="B20" s="607">
        <v>79.900000000000006</v>
      </c>
      <c r="C20" s="607">
        <v>0.3</v>
      </c>
      <c r="D20" s="607">
        <v>-0.2</v>
      </c>
      <c r="E20" s="607">
        <v>82.5</v>
      </c>
      <c r="F20" s="607">
        <v>-0.7</v>
      </c>
      <c r="H20">
        <v>107.20454851711405</v>
      </c>
      <c r="I20">
        <v>-0.77973894584372205</v>
      </c>
      <c r="J20">
        <v>105.8</v>
      </c>
      <c r="K20">
        <v>-0.86206896551723755</v>
      </c>
    </row>
    <row r="21" spans="1:18" ht="14.5">
      <c r="A21" s="607" t="s">
        <v>162</v>
      </c>
      <c r="B21" s="607">
        <v>81.099999999999994</v>
      </c>
      <c r="C21" s="607">
        <v>-1</v>
      </c>
      <c r="D21" s="607">
        <v>-0.2</v>
      </c>
      <c r="E21" s="607">
        <v>82.4</v>
      </c>
      <c r="F21" s="607">
        <v>-0.1</v>
      </c>
      <c r="H21">
        <v>103.84138450849508</v>
      </c>
      <c r="I21">
        <v>-2.5165173667324403</v>
      </c>
      <c r="J21">
        <v>104.17</v>
      </c>
      <c r="K21">
        <v>-1.5406427221172025</v>
      </c>
    </row>
    <row r="22" spans="1:18" ht="14.5">
      <c r="A22" s="607" t="s">
        <v>163</v>
      </c>
      <c r="B22" s="607">
        <v>83.2</v>
      </c>
      <c r="C22" s="607" t="s">
        <v>165</v>
      </c>
      <c r="D22" s="607">
        <v>-0.1</v>
      </c>
      <c r="E22" s="607">
        <v>82.6</v>
      </c>
      <c r="F22" s="607">
        <v>0.2</v>
      </c>
      <c r="H22">
        <v>91.497094980851259</v>
      </c>
      <c r="I22">
        <v>-12.955388712733495</v>
      </c>
      <c r="J22">
        <v>93.39</v>
      </c>
      <c r="K22">
        <v>-10.348468848996827</v>
      </c>
    </row>
    <row r="23" spans="1:18" ht="14.5">
      <c r="A23" s="607" t="s">
        <v>164</v>
      </c>
      <c r="B23" s="607">
        <v>85.6</v>
      </c>
      <c r="C23" s="607">
        <v>-0.1</v>
      </c>
      <c r="D23" s="607">
        <v>-0.2</v>
      </c>
      <c r="E23" s="607">
        <v>82.8</v>
      </c>
      <c r="F23" s="607">
        <v>0.2</v>
      </c>
      <c r="H23">
        <v>102.14131546437056</v>
      </c>
      <c r="I23">
        <v>-4.5047419400466531</v>
      </c>
      <c r="J23">
        <v>101.9</v>
      </c>
      <c r="K23">
        <v>9.1123246600278485</v>
      </c>
    </row>
    <row r="24" spans="1:18" ht="14.5">
      <c r="A24" s="607">
        <v>2004</v>
      </c>
      <c r="B24" s="607">
        <v>82.7</v>
      </c>
      <c r="C24" s="607">
        <v>0.3</v>
      </c>
      <c r="D24" s="607">
        <v>0.3</v>
      </c>
      <c r="E24" s="607" t="s">
        <v>160</v>
      </c>
      <c r="F24" s="607" t="s">
        <v>160</v>
      </c>
      <c r="H24">
        <v>104.7304015261994</v>
      </c>
      <c r="I24">
        <v>-2.3078750156945826</v>
      </c>
      <c r="J24">
        <v>101.57</v>
      </c>
      <c r="K24">
        <v>-0.32384690873406008</v>
      </c>
    </row>
    <row r="25" spans="1:18" ht="14.5">
      <c r="A25" s="607" t="s">
        <v>161</v>
      </c>
      <c r="B25" s="607">
        <v>80.900000000000006</v>
      </c>
      <c r="C25" s="607">
        <v>1.3</v>
      </c>
      <c r="D25" s="607" t="s">
        <v>165</v>
      </c>
      <c r="E25" s="607">
        <v>82.9</v>
      </c>
      <c r="F25" s="607">
        <v>0.1</v>
      </c>
    </row>
    <row r="26" spans="1:18" ht="14.5">
      <c r="A26" s="607" t="s">
        <v>162</v>
      </c>
      <c r="B26" s="607">
        <v>82</v>
      </c>
      <c r="C26" s="607">
        <v>1.2</v>
      </c>
      <c r="D26" s="607">
        <v>0.6</v>
      </c>
      <c r="E26" s="607">
        <v>82.7</v>
      </c>
      <c r="F26" s="607">
        <v>-0.3</v>
      </c>
    </row>
    <row r="27" spans="1:18" ht="14.5">
      <c r="A27" s="607" t="s">
        <v>163</v>
      </c>
      <c r="B27" s="607">
        <v>82.8</v>
      </c>
      <c r="C27" s="607">
        <v>-0.4</v>
      </c>
      <c r="D27" s="607">
        <v>0.5</v>
      </c>
      <c r="E27" s="607">
        <v>82.1</v>
      </c>
      <c r="F27" s="607">
        <v>-0.7</v>
      </c>
    </row>
    <row r="28" spans="1:18" ht="14.5" customHeight="1">
      <c r="A28" s="607" t="s">
        <v>164</v>
      </c>
      <c r="B28" s="607">
        <v>85.1</v>
      </c>
      <c r="C28" s="607">
        <v>-0.7</v>
      </c>
      <c r="D28" s="607">
        <v>0.3</v>
      </c>
      <c r="E28" s="607">
        <v>81.5</v>
      </c>
      <c r="F28" s="607">
        <v>-0.8</v>
      </c>
      <c r="H28" s="1232"/>
      <c r="I28" s="1233"/>
      <c r="J28" s="1233"/>
      <c r="K28" s="1234"/>
      <c r="L28" s="617"/>
      <c r="M28" s="617"/>
      <c r="N28" s="1235"/>
      <c r="O28" s="1235"/>
      <c r="P28" s="1235"/>
    </row>
    <row r="29" spans="1:18" ht="14.5">
      <c r="A29" s="607">
        <v>2005</v>
      </c>
      <c r="B29" s="607">
        <v>83.1</v>
      </c>
      <c r="C29" s="607">
        <v>0.5</v>
      </c>
      <c r="D29" s="607">
        <v>0.5</v>
      </c>
      <c r="E29" s="607" t="s">
        <v>160</v>
      </c>
      <c r="F29" s="607" t="s">
        <v>160</v>
      </c>
      <c r="H29" s="428"/>
      <c r="I29" s="427"/>
      <c r="J29" s="426"/>
      <c r="K29" s="425"/>
      <c r="L29" s="617"/>
      <c r="M29" s="617"/>
      <c r="N29" s="426"/>
      <c r="O29" s="426"/>
      <c r="P29" s="426"/>
    </row>
    <row r="30" spans="1:18" ht="14.5" customHeight="1">
      <c r="A30" s="607" t="s">
        <v>161</v>
      </c>
      <c r="B30" s="607">
        <v>78.7</v>
      </c>
      <c r="C30" s="607">
        <v>-2.7</v>
      </c>
      <c r="D30" s="607">
        <v>-0.7</v>
      </c>
      <c r="E30" s="607">
        <v>81.8</v>
      </c>
      <c r="F30" s="607">
        <v>0.4</v>
      </c>
      <c r="J30" s="1232" t="s">
        <v>754</v>
      </c>
      <c r="K30" s="1233"/>
      <c r="L30" s="1233"/>
      <c r="M30" s="1234"/>
      <c r="N30" s="617"/>
      <c r="O30" s="617"/>
      <c r="P30" s="1235" t="s">
        <v>755</v>
      </c>
      <c r="Q30" s="1235"/>
      <c r="R30" s="1235"/>
    </row>
    <row r="31" spans="1:18" ht="52">
      <c r="A31" s="607" t="s">
        <v>162</v>
      </c>
      <c r="B31" s="607">
        <v>82.6</v>
      </c>
      <c r="C31" s="607">
        <v>0.8</v>
      </c>
      <c r="D31" s="607">
        <v>-0.8</v>
      </c>
      <c r="E31" s="607">
        <v>82.1</v>
      </c>
      <c r="F31" s="607">
        <v>0.4</v>
      </c>
      <c r="J31" s="428" t="s">
        <v>273</v>
      </c>
      <c r="K31" s="427" t="s">
        <v>627</v>
      </c>
      <c r="L31" s="426" t="s">
        <v>628</v>
      </c>
      <c r="M31" s="425" t="s">
        <v>629</v>
      </c>
      <c r="N31" s="617"/>
      <c r="O31" s="617"/>
      <c r="P31" s="426" t="s">
        <v>756</v>
      </c>
      <c r="Q31" s="426" t="s">
        <v>757</v>
      </c>
      <c r="R31" s="426" t="s">
        <v>629</v>
      </c>
    </row>
    <row r="32" spans="1:18" ht="14.5">
      <c r="A32" s="607" t="s">
        <v>163</v>
      </c>
      <c r="B32" s="607">
        <v>83.9</v>
      </c>
      <c r="C32" s="607">
        <v>1.4</v>
      </c>
      <c r="D32" s="607">
        <v>-0.3</v>
      </c>
      <c r="E32" s="607">
        <v>83.3</v>
      </c>
      <c r="F32" s="607">
        <v>1.5</v>
      </c>
      <c r="H32" s="1230">
        <v>2020</v>
      </c>
      <c r="I32" s="618" t="s">
        <v>161</v>
      </c>
      <c r="J32" s="620">
        <v>104.44607165023055</v>
      </c>
      <c r="K32" s="621">
        <v>-2.3097445747708334</v>
      </c>
      <c r="L32" s="622">
        <v>105.08</v>
      </c>
      <c r="M32" s="623">
        <v>-1.2591618116895353</v>
      </c>
    </row>
    <row r="33" spans="1:13" ht="14.5">
      <c r="A33" s="607" t="s">
        <v>164</v>
      </c>
      <c r="B33" s="607">
        <v>87.2</v>
      </c>
      <c r="C33" s="607">
        <v>2.5</v>
      </c>
      <c r="D33" s="607">
        <v>0.5</v>
      </c>
      <c r="E33" s="607">
        <v>84.5</v>
      </c>
      <c r="F33" s="607">
        <v>1.4</v>
      </c>
      <c r="H33" s="1230"/>
      <c r="I33" s="618" t="s">
        <v>162</v>
      </c>
      <c r="J33" s="620">
        <v>91.56819068528165</v>
      </c>
      <c r="K33" s="621">
        <v>-13.230867375974187</v>
      </c>
      <c r="L33" s="622">
        <v>93.01</v>
      </c>
      <c r="M33" s="623">
        <v>-11.486486486486481</v>
      </c>
    </row>
    <row r="34" spans="1:13" ht="14.5">
      <c r="A34" s="607">
        <v>2006</v>
      </c>
      <c r="B34" s="607">
        <v>88.4</v>
      </c>
      <c r="C34" s="607">
        <v>6.4</v>
      </c>
      <c r="D34" s="607">
        <v>6.4</v>
      </c>
      <c r="E34" s="607" t="s">
        <v>160</v>
      </c>
      <c r="F34" s="607" t="s">
        <v>160</v>
      </c>
      <c r="H34" s="1230"/>
      <c r="I34" s="618" t="s">
        <v>163</v>
      </c>
      <c r="J34" s="620">
        <v>102.44791898224844</v>
      </c>
      <c r="K34" s="621">
        <v>-4.4885665732663504</v>
      </c>
      <c r="L34" s="622">
        <v>101.95</v>
      </c>
      <c r="M34" s="623">
        <v>9.6118696914310178</v>
      </c>
    </row>
    <row r="35" spans="1:13" ht="14.5">
      <c r="A35" s="607" t="s">
        <v>161</v>
      </c>
      <c r="B35" s="607">
        <v>84.6</v>
      </c>
      <c r="C35" s="607">
        <v>7.4</v>
      </c>
      <c r="D35" s="607">
        <v>3</v>
      </c>
      <c r="E35" s="607">
        <v>86</v>
      </c>
      <c r="F35" s="607">
        <v>1.8</v>
      </c>
      <c r="H35" s="1231"/>
      <c r="I35" s="619" t="s">
        <v>164</v>
      </c>
      <c r="J35" s="624">
        <v>105.73786926218065</v>
      </c>
      <c r="K35" s="625">
        <v>-1.7004809834597179</v>
      </c>
      <c r="L35" s="626">
        <v>102.97</v>
      </c>
      <c r="M35" s="627">
        <v>1.0004904364884659</v>
      </c>
    </row>
    <row r="36" spans="1:13" ht="14.5">
      <c r="A36" s="607" t="s">
        <v>162</v>
      </c>
      <c r="B36" s="607">
        <v>86.8</v>
      </c>
      <c r="C36" s="607">
        <v>5.0999999999999996</v>
      </c>
      <c r="D36" s="607">
        <v>4</v>
      </c>
      <c r="E36" s="607">
        <v>88.1</v>
      </c>
      <c r="F36" s="607">
        <v>2.4</v>
      </c>
      <c r="H36" s="1230">
        <v>2021</v>
      </c>
      <c r="I36" s="618" t="s">
        <v>161</v>
      </c>
      <c r="J36" s="620">
        <v>101.64709668499337</v>
      </c>
      <c r="K36" s="621">
        <v>-2.6798278968407696</v>
      </c>
      <c r="L36" s="622">
        <v>102.95</v>
      </c>
      <c r="M36" s="623">
        <v>-1.9423132951346123E-2</v>
      </c>
    </row>
    <row r="37" spans="1:13" ht="14.5">
      <c r="A37" s="607" t="s">
        <v>163</v>
      </c>
      <c r="B37" s="607">
        <v>89</v>
      </c>
      <c r="C37" s="607">
        <v>6.1</v>
      </c>
      <c r="D37" s="607">
        <v>5.2</v>
      </c>
      <c r="E37" s="607">
        <v>89.3</v>
      </c>
      <c r="F37" s="607">
        <v>1.4</v>
      </c>
      <c r="H37" s="1230"/>
      <c r="I37" s="618" t="s">
        <v>162</v>
      </c>
      <c r="J37" s="620">
        <v>103.34724450662924</v>
      </c>
      <c r="K37" s="621">
        <v>12.863696151682191</v>
      </c>
      <c r="L37" s="622">
        <v>104.16</v>
      </c>
      <c r="M37" s="623">
        <v>1.1753278290432156</v>
      </c>
    </row>
    <row r="38" spans="1:13" ht="14.5">
      <c r="A38" s="607" t="s">
        <v>164</v>
      </c>
      <c r="B38" s="607">
        <v>93.1</v>
      </c>
      <c r="C38" s="607">
        <v>6.8</v>
      </c>
      <c r="D38" s="607">
        <v>6.4</v>
      </c>
      <c r="E38" s="607">
        <v>90.8</v>
      </c>
      <c r="F38" s="607">
        <v>1.8</v>
      </c>
      <c r="H38" s="1230"/>
      <c r="I38" s="618" t="s">
        <v>163</v>
      </c>
      <c r="J38" s="620">
        <v>105.59141169708644</v>
      </c>
      <c r="K38" s="621">
        <v>3.0683812283026413</v>
      </c>
      <c r="L38" s="622">
        <v>105.07</v>
      </c>
      <c r="M38" s="623">
        <v>0.8736559139784994</v>
      </c>
    </row>
    <row r="39" spans="1:13" ht="14.5">
      <c r="A39" s="607">
        <v>2007</v>
      </c>
      <c r="B39" s="607">
        <v>91.6</v>
      </c>
      <c r="C39" s="607">
        <v>3.7</v>
      </c>
      <c r="D39" s="607">
        <v>3.7</v>
      </c>
      <c r="E39" s="607" t="s">
        <v>160</v>
      </c>
      <c r="F39" s="607" t="s">
        <v>160</v>
      </c>
      <c r="H39" s="1231"/>
      <c r="I39" s="619" t="s">
        <v>164</v>
      </c>
      <c r="J39" s="624">
        <v>107.3052055709836</v>
      </c>
      <c r="K39" s="625">
        <v>1.48228474787655</v>
      </c>
      <c r="L39" s="626">
        <v>104.68</v>
      </c>
      <c r="M39" s="627">
        <v>-0.37118111735032766</v>
      </c>
    </row>
    <row r="40" spans="1:13" ht="14.5">
      <c r="A40" s="607" t="s">
        <v>161</v>
      </c>
      <c r="B40" s="607">
        <v>89.4</v>
      </c>
      <c r="C40" s="607">
        <v>5.7</v>
      </c>
      <c r="D40" s="607">
        <v>5.9</v>
      </c>
      <c r="E40" s="607">
        <v>91</v>
      </c>
      <c r="F40" s="607">
        <v>0.2</v>
      </c>
      <c r="H40" s="1230">
        <v>2022</v>
      </c>
      <c r="I40" s="618" t="s">
        <v>161</v>
      </c>
      <c r="J40" s="620">
        <v>105.24135420603307</v>
      </c>
      <c r="K40" s="621">
        <v>3.53601592003987</v>
      </c>
      <c r="L40" s="622">
        <v>106</v>
      </c>
      <c r="M40" s="623">
        <v>1.2609858616736691</v>
      </c>
    </row>
    <row r="41" spans="1:13" ht="14.5">
      <c r="A41" s="607" t="s">
        <v>162</v>
      </c>
      <c r="B41" s="607">
        <v>90</v>
      </c>
      <c r="C41" s="607">
        <v>3.7</v>
      </c>
      <c r="D41" s="607">
        <v>5.6</v>
      </c>
      <c r="E41" s="607">
        <v>91.5</v>
      </c>
      <c r="F41" s="607">
        <v>0.5</v>
      </c>
      <c r="H41" s="1230"/>
      <c r="I41" s="618" t="s">
        <v>162</v>
      </c>
    </row>
    <row r="42" spans="1:13" ht="14.5">
      <c r="A42" s="607" t="s">
        <v>163</v>
      </c>
      <c r="B42" s="607">
        <v>92</v>
      </c>
      <c r="C42" s="607">
        <v>3.3</v>
      </c>
      <c r="D42" s="607">
        <v>4.9000000000000004</v>
      </c>
      <c r="E42" s="607">
        <v>92.1</v>
      </c>
      <c r="F42" s="607">
        <v>0.6</v>
      </c>
      <c r="H42" s="1230"/>
      <c r="I42" s="618" t="s">
        <v>163</v>
      </c>
    </row>
    <row r="43" spans="1:13" ht="14.5">
      <c r="A43" s="607" t="s">
        <v>164</v>
      </c>
      <c r="B43" s="607">
        <v>95.1</v>
      </c>
      <c r="C43" s="607">
        <v>2.1</v>
      </c>
      <c r="D43" s="607">
        <v>3.7</v>
      </c>
      <c r="E43" s="607">
        <v>93</v>
      </c>
      <c r="F43" s="607">
        <v>1</v>
      </c>
      <c r="H43" s="1231"/>
      <c r="I43" s="619" t="s">
        <v>164</v>
      </c>
    </row>
    <row r="44" spans="1:13" ht="14.5">
      <c r="A44" s="607">
        <v>2008</v>
      </c>
      <c r="B44" s="607">
        <v>92</v>
      </c>
      <c r="C44" s="607">
        <v>0.4</v>
      </c>
      <c r="D44" s="607">
        <v>0.4</v>
      </c>
      <c r="E44" s="607" t="s">
        <v>160</v>
      </c>
      <c r="F44" s="607" t="s">
        <v>160</v>
      </c>
    </row>
    <row r="45" spans="1:13" ht="14.5">
      <c r="A45" s="607" t="s">
        <v>161</v>
      </c>
      <c r="B45" s="607">
        <v>91.6</v>
      </c>
      <c r="C45" s="607">
        <v>2.5</v>
      </c>
      <c r="D45" s="607">
        <v>2.9</v>
      </c>
      <c r="E45" s="607">
        <v>94.2</v>
      </c>
      <c r="F45" s="607">
        <v>1.3</v>
      </c>
    </row>
    <row r="46" spans="1:13" ht="14.5">
      <c r="A46" s="607" t="s">
        <v>162</v>
      </c>
      <c r="B46" s="607">
        <v>93.3</v>
      </c>
      <c r="C46" s="607">
        <v>3.6</v>
      </c>
      <c r="D46" s="607">
        <v>2.9</v>
      </c>
      <c r="E46" s="607">
        <v>93.4</v>
      </c>
      <c r="F46" s="607">
        <v>-0.8</v>
      </c>
    </row>
    <row r="47" spans="1:13" ht="14.5">
      <c r="A47" s="607" t="s">
        <v>163</v>
      </c>
      <c r="B47" s="607">
        <v>92.5</v>
      </c>
      <c r="C47" s="607">
        <v>0.6</v>
      </c>
      <c r="D47" s="607">
        <v>2.2000000000000002</v>
      </c>
      <c r="E47" s="607">
        <v>91.6</v>
      </c>
      <c r="F47" s="607">
        <v>-2</v>
      </c>
    </row>
    <row r="48" spans="1:13" ht="14.5">
      <c r="A48" s="607" t="s">
        <v>164</v>
      </c>
      <c r="B48" s="607">
        <v>90.6</v>
      </c>
      <c r="C48" s="607">
        <v>-4.7</v>
      </c>
      <c r="D48" s="607">
        <v>0.4</v>
      </c>
      <c r="E48" s="607">
        <v>88</v>
      </c>
      <c r="F48" s="607">
        <v>-3.9</v>
      </c>
    </row>
    <row r="49" spans="1:20" ht="14.5">
      <c r="A49" s="607">
        <v>2009</v>
      </c>
      <c r="B49" s="607">
        <v>83</v>
      </c>
      <c r="C49" s="607">
        <v>-9.8000000000000007</v>
      </c>
      <c r="D49" s="607">
        <v>-9.8000000000000007</v>
      </c>
      <c r="E49" s="607" t="s">
        <v>160</v>
      </c>
      <c r="F49" s="607" t="s">
        <v>160</v>
      </c>
      <c r="T49">
        <f>BIPQ!F1280</f>
        <v>0</v>
      </c>
    </row>
    <row r="50" spans="1:20" ht="14.5">
      <c r="A50" s="607" t="s">
        <v>161</v>
      </c>
      <c r="B50" s="607">
        <v>80.400000000000006</v>
      </c>
      <c r="C50" s="607">
        <v>-12.2</v>
      </c>
      <c r="D50" s="607">
        <v>-3.2</v>
      </c>
      <c r="E50" s="607">
        <v>82.7</v>
      </c>
      <c r="F50" s="607">
        <v>-6.1</v>
      </c>
    </row>
    <row r="51" spans="1:20" ht="14.5">
      <c r="A51" s="607" t="s">
        <v>162</v>
      </c>
      <c r="B51" s="607">
        <v>80.5</v>
      </c>
      <c r="C51" s="607">
        <v>-13.7</v>
      </c>
      <c r="D51" s="607">
        <v>-7.5</v>
      </c>
      <c r="E51" s="607">
        <v>82.2</v>
      </c>
      <c r="F51" s="607">
        <v>-0.6</v>
      </c>
    </row>
    <row r="52" spans="1:20" ht="14.5">
      <c r="A52" s="607" t="s">
        <v>163</v>
      </c>
      <c r="B52" s="607">
        <v>83.4</v>
      </c>
      <c r="C52" s="607">
        <v>-9.9</v>
      </c>
      <c r="D52" s="607">
        <v>-10.1</v>
      </c>
      <c r="E52" s="607">
        <v>82.4</v>
      </c>
      <c r="F52" s="607">
        <v>0.3</v>
      </c>
    </row>
    <row r="53" spans="1:20" ht="14.5">
      <c r="A53" s="607" t="s">
        <v>164</v>
      </c>
      <c r="B53" s="607">
        <v>87.5</v>
      </c>
      <c r="C53" s="607">
        <v>-3.4</v>
      </c>
      <c r="D53" s="607">
        <v>-9.8000000000000007</v>
      </c>
      <c r="E53" s="607">
        <v>83.9</v>
      </c>
      <c r="F53" s="607">
        <v>1.8</v>
      </c>
    </row>
    <row r="54" spans="1:20" ht="14.5">
      <c r="A54" s="607">
        <v>2010</v>
      </c>
      <c r="B54" s="607">
        <v>89.4</v>
      </c>
      <c r="C54" s="607">
        <v>7.8</v>
      </c>
      <c r="D54" s="607">
        <v>7.8</v>
      </c>
      <c r="E54" s="607" t="s">
        <v>160</v>
      </c>
      <c r="F54" s="607" t="s">
        <v>160</v>
      </c>
    </row>
    <row r="55" spans="1:20" ht="14.5">
      <c r="A55" s="607" t="s">
        <v>161</v>
      </c>
      <c r="B55" s="607">
        <v>83.2</v>
      </c>
      <c r="C55" s="607">
        <v>3.5</v>
      </c>
      <c r="D55" s="607">
        <v>-6.2</v>
      </c>
      <c r="E55" s="607">
        <v>85.6</v>
      </c>
      <c r="F55" s="607">
        <v>2</v>
      </c>
    </row>
    <row r="56" spans="1:20" ht="14.5">
      <c r="A56" s="607" t="s">
        <v>162</v>
      </c>
      <c r="B56" s="607">
        <v>88.1</v>
      </c>
      <c r="C56" s="607">
        <v>9.4</v>
      </c>
      <c r="D56" s="607">
        <v>-0.5</v>
      </c>
      <c r="E56" s="607">
        <v>88.9</v>
      </c>
      <c r="F56" s="607">
        <v>3.9</v>
      </c>
    </row>
    <row r="57" spans="1:20" ht="14.5">
      <c r="A57" s="607" t="s">
        <v>163</v>
      </c>
      <c r="B57" s="607">
        <v>91</v>
      </c>
      <c r="C57" s="607">
        <v>9.1999999999999993</v>
      </c>
      <c r="D57" s="607">
        <v>4.5</v>
      </c>
      <c r="E57" s="607">
        <v>90.4</v>
      </c>
      <c r="F57" s="607">
        <v>1.7</v>
      </c>
    </row>
    <row r="58" spans="1:20" ht="14.5">
      <c r="A58" s="607" t="s">
        <v>164</v>
      </c>
      <c r="B58" s="607">
        <v>95.3</v>
      </c>
      <c r="C58" s="607">
        <v>8.9</v>
      </c>
      <c r="D58" s="607">
        <v>7.8</v>
      </c>
      <c r="E58" s="607">
        <v>92</v>
      </c>
      <c r="F58" s="607">
        <v>1.7</v>
      </c>
    </row>
    <row r="59" spans="1:20" ht="14.5">
      <c r="A59" s="607">
        <v>2011</v>
      </c>
      <c r="B59" s="607">
        <v>94.1</v>
      </c>
      <c r="C59" s="607">
        <v>5.2</v>
      </c>
      <c r="D59" s="607">
        <v>5.2</v>
      </c>
      <c r="E59" s="607" t="s">
        <v>160</v>
      </c>
      <c r="F59" s="607" t="s">
        <v>160</v>
      </c>
    </row>
    <row r="60" spans="1:20" ht="14.5">
      <c r="A60" s="607" t="s">
        <v>161</v>
      </c>
      <c r="B60" s="607">
        <v>92.1</v>
      </c>
      <c r="C60" s="607">
        <v>10.7</v>
      </c>
      <c r="D60" s="607">
        <v>9.5</v>
      </c>
      <c r="E60" s="607">
        <v>93.6</v>
      </c>
      <c r="F60" s="607">
        <v>1.8</v>
      </c>
    </row>
    <row r="61" spans="1:20" ht="14.5">
      <c r="A61" s="607" t="s">
        <v>162</v>
      </c>
      <c r="B61" s="607">
        <v>92.9</v>
      </c>
      <c r="C61" s="607">
        <v>5.5</v>
      </c>
      <c r="D61" s="607">
        <v>8.5</v>
      </c>
      <c r="E61" s="607">
        <v>93.6</v>
      </c>
      <c r="F61" s="607" t="s">
        <v>165</v>
      </c>
    </row>
    <row r="62" spans="1:20" ht="14.5">
      <c r="A62" s="607" t="s">
        <v>163</v>
      </c>
      <c r="B62" s="607">
        <v>94.6</v>
      </c>
      <c r="C62" s="607">
        <v>3.9</v>
      </c>
      <c r="D62" s="607">
        <v>7.2</v>
      </c>
      <c r="E62" s="607">
        <v>94</v>
      </c>
      <c r="F62" s="607">
        <v>0.4</v>
      </c>
    </row>
    <row r="63" spans="1:20" ht="14.5">
      <c r="A63" s="607" t="s">
        <v>164</v>
      </c>
      <c r="B63" s="607">
        <v>96.7</v>
      </c>
      <c r="C63" s="607">
        <v>1.4</v>
      </c>
      <c r="D63" s="607">
        <v>5.2</v>
      </c>
      <c r="E63" s="607">
        <v>94.5</v>
      </c>
      <c r="F63" s="607">
        <v>0.5</v>
      </c>
    </row>
    <row r="64" spans="1:20" ht="14.5">
      <c r="A64" s="607">
        <v>2012</v>
      </c>
      <c r="B64" s="607">
        <v>94.7</v>
      </c>
      <c r="C64" s="607">
        <v>0.7</v>
      </c>
      <c r="D64" s="607">
        <v>0.7</v>
      </c>
      <c r="E64" s="607" t="s">
        <v>160</v>
      </c>
      <c r="F64" s="607" t="s">
        <v>160</v>
      </c>
    </row>
    <row r="65" spans="1:6" ht="14.5">
      <c r="A65" s="607" t="s">
        <v>161</v>
      </c>
      <c r="B65" s="607">
        <v>93.8</v>
      </c>
      <c r="C65" s="607">
        <v>1.8</v>
      </c>
      <c r="D65" s="607">
        <v>3.1</v>
      </c>
      <c r="E65" s="607">
        <v>94.7</v>
      </c>
      <c r="F65" s="607">
        <v>0.2</v>
      </c>
    </row>
    <row r="66" spans="1:6" ht="14.5">
      <c r="A66" s="607" t="s">
        <v>162</v>
      </c>
      <c r="B66" s="607">
        <v>93.5</v>
      </c>
      <c r="C66" s="607">
        <v>0.7</v>
      </c>
      <c r="D66" s="607">
        <v>1.9</v>
      </c>
      <c r="E66" s="607">
        <v>94.9</v>
      </c>
      <c r="F66" s="607">
        <v>0.3</v>
      </c>
    </row>
    <row r="67" spans="1:6" ht="14.5">
      <c r="A67" s="607" t="s">
        <v>163</v>
      </c>
      <c r="B67" s="607">
        <v>95.2</v>
      </c>
      <c r="C67" s="607">
        <v>0.6</v>
      </c>
      <c r="D67" s="607">
        <v>1.1000000000000001</v>
      </c>
      <c r="E67" s="607">
        <v>95</v>
      </c>
      <c r="F67" s="607" t="s">
        <v>165</v>
      </c>
    </row>
    <row r="68" spans="1:6" ht="14.5">
      <c r="A68" s="607" t="s">
        <v>164</v>
      </c>
      <c r="B68" s="607">
        <v>96.5</v>
      </c>
      <c r="C68" s="607">
        <v>-0.2</v>
      </c>
      <c r="D68" s="607">
        <v>0.7</v>
      </c>
      <c r="E68" s="607">
        <v>94.7</v>
      </c>
      <c r="F68" s="607">
        <v>-0.3</v>
      </c>
    </row>
    <row r="69" spans="1:6" ht="14.5">
      <c r="A69" s="607">
        <v>2013</v>
      </c>
      <c r="B69" s="607">
        <v>95.4</v>
      </c>
      <c r="C69" s="607">
        <v>0.7</v>
      </c>
      <c r="D69" s="607">
        <v>0.7</v>
      </c>
      <c r="E69" s="607" t="s">
        <v>160</v>
      </c>
      <c r="F69" s="607" t="s">
        <v>160</v>
      </c>
    </row>
    <row r="70" spans="1:6" ht="14.5">
      <c r="A70" s="607" t="s">
        <v>161</v>
      </c>
      <c r="B70" s="607">
        <v>92.1</v>
      </c>
      <c r="C70" s="607">
        <v>-1.8</v>
      </c>
      <c r="D70" s="607">
        <v>-0.2</v>
      </c>
      <c r="E70" s="607">
        <v>94.8</v>
      </c>
      <c r="F70" s="607">
        <v>0.1</v>
      </c>
    </row>
    <row r="71" spans="1:6" ht="14.5">
      <c r="A71" s="607" t="s">
        <v>162</v>
      </c>
      <c r="B71" s="607">
        <v>94.4</v>
      </c>
      <c r="C71" s="607">
        <v>1</v>
      </c>
      <c r="D71" s="607">
        <v>-0.1</v>
      </c>
      <c r="E71" s="607">
        <v>95.4</v>
      </c>
      <c r="F71" s="607">
        <v>0.6</v>
      </c>
    </row>
    <row r="72" spans="1:6" ht="14.5">
      <c r="A72" s="607" t="s">
        <v>163</v>
      </c>
      <c r="B72" s="607">
        <v>96.8</v>
      </c>
      <c r="C72" s="607">
        <v>1.7</v>
      </c>
      <c r="D72" s="607">
        <v>0.2</v>
      </c>
      <c r="E72" s="607">
        <v>96</v>
      </c>
      <c r="F72" s="607">
        <v>0.6</v>
      </c>
    </row>
    <row r="73" spans="1:6" ht="14.5">
      <c r="A73" s="607" t="s">
        <v>164</v>
      </c>
      <c r="B73" s="607">
        <v>98.4</v>
      </c>
      <c r="C73" s="607">
        <v>2</v>
      </c>
      <c r="D73" s="607">
        <v>0.7</v>
      </c>
      <c r="E73" s="607">
        <v>96.5</v>
      </c>
      <c r="F73" s="607">
        <v>0.5</v>
      </c>
    </row>
    <row r="74" spans="1:6" ht="14.5">
      <c r="A74" s="607">
        <v>2014</v>
      </c>
      <c r="B74" s="607">
        <v>97.5</v>
      </c>
      <c r="C74" s="607">
        <v>2.2000000000000002</v>
      </c>
      <c r="D74" s="607">
        <v>2.2000000000000002</v>
      </c>
      <c r="E74" s="607" t="s">
        <v>160</v>
      </c>
      <c r="F74" s="607" t="s">
        <v>160</v>
      </c>
    </row>
    <row r="75" spans="1:6" ht="14.5">
      <c r="A75" s="607" t="s">
        <v>161</v>
      </c>
      <c r="B75" s="607">
        <v>94.7</v>
      </c>
      <c r="C75" s="607">
        <v>2.9</v>
      </c>
      <c r="D75" s="607">
        <v>1.9</v>
      </c>
      <c r="E75" s="607">
        <v>96.9</v>
      </c>
      <c r="F75" s="607">
        <v>0.5</v>
      </c>
    </row>
    <row r="76" spans="1:6" ht="14.5">
      <c r="A76" s="607" t="s">
        <v>162</v>
      </c>
      <c r="B76" s="607">
        <v>95.6</v>
      </c>
      <c r="C76" s="607">
        <v>1.2</v>
      </c>
      <c r="D76" s="607">
        <v>1.9</v>
      </c>
      <c r="E76" s="607">
        <v>97.1</v>
      </c>
      <c r="F76" s="607">
        <v>0.1</v>
      </c>
    </row>
    <row r="77" spans="1:6" ht="14.5">
      <c r="A77" s="607" t="s">
        <v>163</v>
      </c>
      <c r="B77" s="607">
        <v>98.5</v>
      </c>
      <c r="C77" s="607">
        <v>1.8</v>
      </c>
      <c r="D77" s="607">
        <v>2</v>
      </c>
      <c r="E77" s="607">
        <v>97.8</v>
      </c>
      <c r="F77" s="607">
        <v>0.8</v>
      </c>
    </row>
    <row r="78" spans="1:6" ht="14.5">
      <c r="A78" s="607" t="s">
        <v>164</v>
      </c>
      <c r="B78" s="607">
        <v>101.3</v>
      </c>
      <c r="C78" s="607">
        <v>3</v>
      </c>
      <c r="D78" s="607">
        <v>2.2000000000000002</v>
      </c>
      <c r="E78" s="607">
        <v>98.8</v>
      </c>
      <c r="F78" s="607">
        <v>1</v>
      </c>
    </row>
    <row r="79" spans="1:6" ht="14.5">
      <c r="A79" s="607">
        <v>2015</v>
      </c>
      <c r="B79" s="607">
        <v>100</v>
      </c>
      <c r="C79" s="607">
        <v>2.5</v>
      </c>
      <c r="D79" s="607">
        <v>2.5</v>
      </c>
      <c r="E79" s="607" t="s">
        <v>160</v>
      </c>
      <c r="F79" s="607" t="s">
        <v>160</v>
      </c>
    </row>
    <row r="80" spans="1:6" ht="14.5">
      <c r="A80" s="607" t="s">
        <v>161</v>
      </c>
      <c r="B80" s="607">
        <v>97.1</v>
      </c>
      <c r="C80" s="607">
        <v>2.5</v>
      </c>
      <c r="D80" s="607">
        <v>2.1</v>
      </c>
      <c r="E80" s="607">
        <v>99.3</v>
      </c>
      <c r="F80" s="607">
        <v>0.5</v>
      </c>
    </row>
    <row r="81" spans="1:16" ht="14.5">
      <c r="A81" s="607" t="s">
        <v>162</v>
      </c>
      <c r="B81" s="607">
        <v>98.7</v>
      </c>
      <c r="C81" s="607">
        <v>3.3</v>
      </c>
      <c r="D81" s="607">
        <v>2.6</v>
      </c>
      <c r="E81" s="607">
        <v>100.1</v>
      </c>
      <c r="F81" s="607">
        <v>0.9</v>
      </c>
      <c r="K81" s="116"/>
      <c r="L81" s="116"/>
      <c r="M81" s="116"/>
      <c r="N81" s="116"/>
      <c r="O81" s="116"/>
      <c r="P81" s="116"/>
    </row>
    <row r="82" spans="1:16" ht="14.5">
      <c r="A82" s="607" t="s">
        <v>163</v>
      </c>
      <c r="B82" s="607">
        <v>100.7</v>
      </c>
      <c r="C82" s="607">
        <v>2.2000000000000002</v>
      </c>
      <c r="D82" s="607">
        <v>2.7</v>
      </c>
      <c r="E82" s="607">
        <v>100.1</v>
      </c>
      <c r="F82" s="607">
        <v>-0.1</v>
      </c>
      <c r="K82" s="116"/>
      <c r="L82" s="116"/>
      <c r="M82" s="116"/>
      <c r="N82" s="116"/>
      <c r="O82" s="116"/>
      <c r="P82" s="116"/>
    </row>
    <row r="83" spans="1:16" ht="14.5">
      <c r="A83" s="607" t="s">
        <v>164</v>
      </c>
      <c r="B83" s="607">
        <v>103.6</v>
      </c>
      <c r="C83" s="607">
        <v>2.2000000000000002</v>
      </c>
      <c r="D83" s="607">
        <v>2.5</v>
      </c>
      <c r="E83" s="607">
        <v>100</v>
      </c>
      <c r="F83" s="607">
        <v>-0.1</v>
      </c>
      <c r="K83" s="116"/>
      <c r="L83" s="116"/>
      <c r="M83" s="116"/>
      <c r="N83" s="116"/>
      <c r="O83" s="116"/>
      <c r="P83" s="116"/>
    </row>
    <row r="84" spans="1:16" ht="14.5">
      <c r="A84" s="607">
        <v>2016</v>
      </c>
      <c r="B84" s="607">
        <v>101.1</v>
      </c>
      <c r="C84" s="607">
        <v>1.1000000000000001</v>
      </c>
      <c r="D84" s="607">
        <v>1.1000000000000001</v>
      </c>
      <c r="E84" s="607" t="s">
        <v>160</v>
      </c>
      <c r="F84" s="607" t="s">
        <v>160</v>
      </c>
      <c r="K84" s="116"/>
      <c r="L84" s="116"/>
      <c r="M84" s="116"/>
      <c r="N84" s="116"/>
      <c r="O84" s="116"/>
      <c r="P84" s="116"/>
    </row>
    <row r="85" spans="1:16" ht="14.5">
      <c r="A85" s="607" t="s">
        <v>161</v>
      </c>
      <c r="B85" s="607">
        <v>97.6</v>
      </c>
      <c r="C85" s="607">
        <v>0.5</v>
      </c>
      <c r="D85" s="607">
        <v>2.1</v>
      </c>
      <c r="E85" s="607">
        <v>100.3</v>
      </c>
      <c r="F85" s="607">
        <v>0.3</v>
      </c>
      <c r="K85" s="116"/>
      <c r="L85" s="116"/>
      <c r="M85" s="116"/>
      <c r="N85" s="116"/>
      <c r="O85" s="116"/>
      <c r="P85" s="116"/>
    </row>
    <row r="86" spans="1:16" ht="14.5">
      <c r="A86" s="607" t="s">
        <v>162</v>
      </c>
      <c r="B86" s="607">
        <v>100.5</v>
      </c>
      <c r="C86" s="607">
        <v>1.8</v>
      </c>
      <c r="D86" s="607">
        <v>1.7</v>
      </c>
      <c r="E86" s="607">
        <v>100.2</v>
      </c>
      <c r="F86" s="607" t="s">
        <v>165</v>
      </c>
      <c r="K86" s="116"/>
      <c r="L86" s="116"/>
      <c r="M86" s="116"/>
      <c r="N86" s="116"/>
      <c r="O86" s="116"/>
      <c r="P86" s="116"/>
    </row>
    <row r="87" spans="1:16" ht="14.5">
      <c r="A87" s="607" t="s">
        <v>163</v>
      </c>
      <c r="B87" s="607">
        <v>101.7</v>
      </c>
      <c r="C87" s="607">
        <v>1</v>
      </c>
      <c r="D87" s="607">
        <v>1.4</v>
      </c>
      <c r="E87" s="607">
        <v>101.2</v>
      </c>
      <c r="F87" s="607">
        <v>1</v>
      </c>
      <c r="K87" s="116"/>
      <c r="L87" s="116"/>
      <c r="M87" s="116"/>
      <c r="N87" s="116"/>
      <c r="O87" s="116"/>
      <c r="P87" s="116"/>
    </row>
    <row r="88" spans="1:16" ht="14.5">
      <c r="A88" s="607" t="s">
        <v>164</v>
      </c>
      <c r="B88" s="607">
        <v>104.5</v>
      </c>
      <c r="C88" s="607">
        <v>0.9</v>
      </c>
      <c r="D88" s="607">
        <v>1.1000000000000001</v>
      </c>
      <c r="E88" s="607">
        <v>101.9</v>
      </c>
      <c r="F88" s="607">
        <v>0.7</v>
      </c>
      <c r="K88" s="116"/>
      <c r="L88" s="116"/>
      <c r="M88" s="116"/>
      <c r="N88" s="116"/>
      <c r="O88" s="116"/>
      <c r="P88" s="116"/>
    </row>
    <row r="89" spans="1:16" ht="14.5">
      <c r="A89" s="607">
        <v>2017</v>
      </c>
      <c r="B89" s="607">
        <v>104.7</v>
      </c>
      <c r="C89" s="607">
        <v>3.6</v>
      </c>
      <c r="D89" s="607">
        <v>3.6</v>
      </c>
      <c r="E89" s="607" t="s">
        <v>160</v>
      </c>
      <c r="F89" s="607" t="s">
        <v>160</v>
      </c>
      <c r="K89" s="116"/>
      <c r="L89" s="116"/>
      <c r="M89" s="116"/>
      <c r="N89" s="116"/>
      <c r="O89" s="116"/>
      <c r="P89" s="116"/>
    </row>
    <row r="90" spans="1:16" ht="14.5">
      <c r="A90" s="607" t="s">
        <v>161</v>
      </c>
      <c r="B90" s="607">
        <v>102.1</v>
      </c>
      <c r="C90" s="607">
        <v>4.5999999999999996</v>
      </c>
      <c r="D90" s="607">
        <v>2</v>
      </c>
      <c r="E90" s="607">
        <v>103.1</v>
      </c>
      <c r="F90" s="607">
        <v>1.1000000000000001</v>
      </c>
      <c r="K90" s="116"/>
      <c r="L90" s="116"/>
      <c r="M90" s="116"/>
      <c r="N90" s="116"/>
      <c r="O90" s="116"/>
      <c r="P90" s="116"/>
    </row>
    <row r="91" spans="1:16" ht="14.5">
      <c r="A91" s="607" t="s">
        <v>162</v>
      </c>
      <c r="B91" s="607">
        <v>103.2</v>
      </c>
      <c r="C91" s="607">
        <v>2.7</v>
      </c>
      <c r="D91" s="607">
        <v>2.2999999999999998</v>
      </c>
      <c r="E91" s="607">
        <v>104.6</v>
      </c>
      <c r="F91" s="607">
        <v>1.5</v>
      </c>
      <c r="K91" s="116"/>
      <c r="L91" s="116"/>
      <c r="M91" s="116"/>
      <c r="N91" s="116"/>
      <c r="O91" s="116"/>
      <c r="P91" s="116"/>
    </row>
    <row r="92" spans="1:16" ht="14.5">
      <c r="A92" s="607" t="s">
        <v>163</v>
      </c>
      <c r="B92" s="607">
        <v>105.1</v>
      </c>
      <c r="C92" s="607">
        <v>3.4</v>
      </c>
      <c r="D92" s="607">
        <v>2.9</v>
      </c>
      <c r="E92" s="607">
        <v>105.5</v>
      </c>
      <c r="F92" s="607">
        <v>0.9</v>
      </c>
      <c r="K92" s="116"/>
      <c r="L92" s="116"/>
      <c r="M92" s="116"/>
      <c r="N92" s="116"/>
      <c r="O92" s="116"/>
      <c r="P92" s="116"/>
    </row>
    <row r="93" spans="1:16" ht="14.5">
      <c r="A93" s="607" t="s">
        <v>164</v>
      </c>
      <c r="B93" s="607">
        <v>108.5</v>
      </c>
      <c r="C93" s="607">
        <v>3.8</v>
      </c>
      <c r="D93" s="607">
        <v>3.6</v>
      </c>
      <c r="E93" s="607">
        <v>106.8</v>
      </c>
      <c r="F93" s="607">
        <v>1.3</v>
      </c>
      <c r="K93" s="116"/>
      <c r="L93" s="116"/>
      <c r="M93" s="116"/>
      <c r="N93" s="116"/>
      <c r="O93" s="116"/>
      <c r="P93" s="116"/>
    </row>
    <row r="94" spans="1:16" ht="14.5">
      <c r="A94" s="607">
        <v>2018</v>
      </c>
      <c r="B94" s="607">
        <v>107</v>
      </c>
      <c r="C94" s="607">
        <v>2.2000000000000002</v>
      </c>
      <c r="D94" s="607">
        <v>2.2000000000000002</v>
      </c>
      <c r="E94" s="607" t="s">
        <v>160</v>
      </c>
      <c r="F94" s="607" t="s">
        <v>160</v>
      </c>
      <c r="K94" s="116"/>
      <c r="L94" s="116"/>
      <c r="M94" s="116"/>
      <c r="N94" s="116"/>
      <c r="O94" s="116"/>
      <c r="P94" s="116"/>
    </row>
    <row r="95" spans="1:16" ht="14.5">
      <c r="A95" s="607" t="s">
        <v>161</v>
      </c>
      <c r="B95" s="607">
        <v>105.2</v>
      </c>
      <c r="C95" s="607">
        <v>3.1</v>
      </c>
      <c r="D95" s="607">
        <v>3.3</v>
      </c>
      <c r="E95" s="607">
        <v>107.1</v>
      </c>
      <c r="F95" s="607">
        <v>0.3</v>
      </c>
      <c r="K95" s="116"/>
      <c r="L95" s="116"/>
      <c r="M95" s="116"/>
      <c r="N95" s="116"/>
      <c r="O95" s="116"/>
      <c r="P95" s="116"/>
    </row>
    <row r="96" spans="1:16" ht="14.5">
      <c r="A96" s="607" t="s">
        <v>162</v>
      </c>
      <c r="B96" s="607">
        <v>106.5</v>
      </c>
      <c r="C96" s="607">
        <v>3.2</v>
      </c>
      <c r="D96" s="607">
        <v>3.4</v>
      </c>
      <c r="E96" s="607">
        <v>107.6</v>
      </c>
      <c r="F96" s="607">
        <v>0.5</v>
      </c>
      <c r="K96" s="116"/>
      <c r="L96" s="116"/>
      <c r="M96" s="116"/>
      <c r="N96" s="116"/>
      <c r="O96" s="116"/>
      <c r="P96" s="116"/>
    </row>
    <row r="97" spans="1:16" ht="14.5">
      <c r="A97" s="607" t="s">
        <v>163</v>
      </c>
      <c r="B97" s="607">
        <v>107</v>
      </c>
      <c r="C97" s="607">
        <v>1.8</v>
      </c>
      <c r="D97" s="607">
        <v>3</v>
      </c>
      <c r="E97" s="607">
        <v>107.3</v>
      </c>
      <c r="F97" s="607">
        <v>-0.3</v>
      </c>
      <c r="K97" s="116"/>
      <c r="L97" s="116"/>
      <c r="M97" s="116"/>
      <c r="N97" s="116"/>
      <c r="O97" s="116"/>
      <c r="P97" s="116"/>
    </row>
    <row r="98" spans="1:16" ht="14.5">
      <c r="A98" s="607" t="s">
        <v>164</v>
      </c>
      <c r="B98" s="607">
        <v>109.4</v>
      </c>
      <c r="C98" s="607">
        <v>0.9</v>
      </c>
      <c r="D98" s="607">
        <v>2.2000000000000002</v>
      </c>
      <c r="E98" s="607">
        <v>107.1</v>
      </c>
      <c r="F98" s="607">
        <v>-0.2</v>
      </c>
      <c r="K98" s="116"/>
      <c r="L98" s="116"/>
      <c r="M98" s="116"/>
      <c r="N98" s="116"/>
      <c r="O98" s="116"/>
      <c r="P98" s="116"/>
    </row>
    <row r="99" spans="1:16" ht="14.5">
      <c r="A99" s="607">
        <v>2019</v>
      </c>
      <c r="B99" s="607">
        <v>106.8</v>
      </c>
      <c r="C99" s="607">
        <v>-0.2</v>
      </c>
      <c r="D99" s="607">
        <v>-0.2</v>
      </c>
      <c r="E99" s="607" t="s">
        <v>160</v>
      </c>
      <c r="F99" s="607" t="s">
        <v>160</v>
      </c>
      <c r="K99" s="116"/>
      <c r="L99" s="116"/>
      <c r="M99" s="116"/>
      <c r="N99" s="116"/>
      <c r="O99" s="116"/>
      <c r="P99" s="116"/>
    </row>
    <row r="100" spans="1:16" ht="14.5">
      <c r="A100" s="607" t="s">
        <v>161</v>
      </c>
      <c r="B100" s="607">
        <v>105.9</v>
      </c>
      <c r="C100" s="607">
        <v>0.7</v>
      </c>
      <c r="D100" s="607">
        <v>1.6</v>
      </c>
      <c r="E100" s="607">
        <v>107.7</v>
      </c>
      <c r="F100" s="607">
        <v>0.5</v>
      </c>
      <c r="K100" s="116"/>
      <c r="L100" s="116"/>
      <c r="M100" s="116"/>
      <c r="N100" s="116"/>
      <c r="O100" s="116"/>
      <c r="P100" s="116"/>
    </row>
    <row r="101" spans="1:16" ht="14.5">
      <c r="A101" s="607" t="s">
        <v>162</v>
      </c>
      <c r="B101" s="607">
        <v>104.9</v>
      </c>
      <c r="C101" s="607">
        <v>-1.5</v>
      </c>
      <c r="D101" s="607">
        <v>0.5</v>
      </c>
      <c r="E101" s="607">
        <v>107</v>
      </c>
      <c r="F101" s="607">
        <v>-0.7</v>
      </c>
      <c r="K101" s="116"/>
      <c r="L101" s="116"/>
      <c r="M101" s="116"/>
      <c r="N101" s="116"/>
      <c r="O101" s="116"/>
      <c r="P101" s="116"/>
    </row>
    <row r="102" spans="1:16" ht="14.5">
      <c r="A102" s="607" t="s">
        <v>163</v>
      </c>
      <c r="B102" s="607">
        <v>107.7</v>
      </c>
      <c r="C102" s="607">
        <v>0.6</v>
      </c>
      <c r="D102" s="607">
        <v>0.2</v>
      </c>
      <c r="E102" s="607">
        <v>107.3</v>
      </c>
      <c r="F102" s="607">
        <v>0.3</v>
      </c>
      <c r="K102" s="116"/>
      <c r="L102" s="116"/>
      <c r="M102" s="116"/>
      <c r="N102" s="116"/>
      <c r="O102" s="116"/>
      <c r="P102" s="116"/>
    </row>
    <row r="103" spans="1:16" ht="14.5">
      <c r="A103" s="607" t="s">
        <v>164</v>
      </c>
      <c r="B103" s="607">
        <v>108.7</v>
      </c>
      <c r="C103" s="607">
        <v>-0.6</v>
      </c>
      <c r="D103" s="607">
        <v>-0.2</v>
      </c>
      <c r="E103" s="607">
        <v>106.1</v>
      </c>
      <c r="F103" s="607">
        <v>-1.2</v>
      </c>
      <c r="K103" s="116"/>
      <c r="L103" s="116"/>
      <c r="M103" s="116"/>
      <c r="N103" s="116"/>
      <c r="O103" s="116"/>
      <c r="P103" s="116"/>
    </row>
    <row r="104" spans="1:16" ht="14.5">
      <c r="A104" s="607">
        <v>2020</v>
      </c>
      <c r="B104" s="607">
        <v>101.1</v>
      </c>
      <c r="C104" s="607">
        <v>-5.4</v>
      </c>
      <c r="D104" s="607">
        <v>-5.4</v>
      </c>
      <c r="E104" s="607" t="s">
        <v>160</v>
      </c>
      <c r="F104" s="607" t="s">
        <v>160</v>
      </c>
    </row>
    <row r="105" spans="1:16" ht="14.5">
      <c r="A105" s="607" t="s">
        <v>161</v>
      </c>
      <c r="B105" s="607">
        <v>103.3</v>
      </c>
      <c r="C105" s="607">
        <v>-2.5</v>
      </c>
      <c r="D105" s="607">
        <v>-1</v>
      </c>
      <c r="E105" s="607">
        <v>104.8</v>
      </c>
      <c r="F105" s="607">
        <v>-1.2</v>
      </c>
    </row>
    <row r="106" spans="1:16" ht="14.5">
      <c r="A106" s="607" t="s">
        <v>162</v>
      </c>
      <c r="B106" s="607">
        <v>90.6</v>
      </c>
      <c r="C106" s="607">
        <v>-13.7</v>
      </c>
      <c r="D106" s="607">
        <v>-4</v>
      </c>
      <c r="E106" s="607">
        <v>92.6</v>
      </c>
      <c r="F106" s="607">
        <v>-11.6</v>
      </c>
    </row>
    <row r="107" spans="1:16" ht="14.5">
      <c r="A107" s="607" t="s">
        <v>163</v>
      </c>
      <c r="B107" s="607">
        <v>102.8</v>
      </c>
      <c r="C107" s="607">
        <v>-4.5</v>
      </c>
      <c r="D107" s="607">
        <v>-5.3</v>
      </c>
      <c r="E107" s="607">
        <v>102.7</v>
      </c>
      <c r="F107" s="607">
        <v>11</v>
      </c>
    </row>
    <row r="108" spans="1:16" ht="14.5">
      <c r="A108" s="607" t="s">
        <v>164</v>
      </c>
      <c r="B108" s="607">
        <v>107.5</v>
      </c>
      <c r="C108" s="607">
        <v>-1.1000000000000001</v>
      </c>
      <c r="D108" s="607">
        <v>-5.4</v>
      </c>
      <c r="E108" s="607">
        <v>102.9</v>
      </c>
      <c r="F108" s="607">
        <v>0.2</v>
      </c>
    </row>
    <row r="109" spans="1:16" ht="14.5">
      <c r="A109" s="607">
        <v>2021</v>
      </c>
      <c r="B109" s="607">
        <v>104.5</v>
      </c>
      <c r="C109" s="607">
        <v>3.4</v>
      </c>
      <c r="D109" s="607">
        <v>3.4</v>
      </c>
      <c r="E109" s="607" t="s">
        <v>160</v>
      </c>
      <c r="F109" s="607" t="s">
        <v>160</v>
      </c>
    </row>
    <row r="110" spans="1:16" ht="14.5">
      <c r="A110" s="607" t="s">
        <v>161</v>
      </c>
      <c r="B110" s="607">
        <v>100.6</v>
      </c>
      <c r="C110" s="607">
        <v>-2.6</v>
      </c>
      <c r="D110" s="607">
        <v>-5.5</v>
      </c>
      <c r="E110" s="607">
        <v>102.8</v>
      </c>
      <c r="F110" s="607">
        <v>-0.1</v>
      </c>
    </row>
    <row r="111" spans="1:16" ht="14.5">
      <c r="A111" s="607" t="s">
        <v>162</v>
      </c>
      <c r="B111" s="607">
        <v>102.7</v>
      </c>
      <c r="C111" s="607">
        <v>13.3</v>
      </c>
      <c r="D111" s="607">
        <v>0.8</v>
      </c>
      <c r="E111" s="607">
        <v>103.9</v>
      </c>
      <c r="F111" s="607">
        <v>1.1000000000000001</v>
      </c>
    </row>
    <row r="112" spans="1:16" ht="14.5">
      <c r="A112" s="607" t="s">
        <v>163</v>
      </c>
      <c r="B112" s="607">
        <v>104.3</v>
      </c>
      <c r="C112" s="607">
        <v>1.5</v>
      </c>
      <c r="D112" s="607">
        <v>2.4</v>
      </c>
      <c r="E112" s="607">
        <v>104.4</v>
      </c>
      <c r="F112" s="607">
        <v>0.5</v>
      </c>
    </row>
    <row r="113" spans="1:6" ht="14.5">
      <c r="A113" s="607" t="s">
        <v>164</v>
      </c>
      <c r="B113" s="607">
        <v>110.4</v>
      </c>
      <c r="C113" s="607">
        <v>2.6</v>
      </c>
      <c r="D113" s="607">
        <v>3.4</v>
      </c>
      <c r="E113" s="607">
        <v>105.6</v>
      </c>
      <c r="F113" s="607">
        <v>1.2</v>
      </c>
    </row>
    <row r="114" spans="1:6" ht="14.5">
      <c r="A114" s="607" t="s">
        <v>742</v>
      </c>
      <c r="B114" s="607"/>
      <c r="C114" s="607"/>
      <c r="D114" s="607"/>
      <c r="E114" s="607"/>
      <c r="F114" s="607"/>
    </row>
    <row r="115" spans="1:6" ht="14.5">
      <c r="A115" s="607" t="s">
        <v>167</v>
      </c>
      <c r="B115" s="607"/>
      <c r="C115" s="607"/>
      <c r="D115" s="607"/>
      <c r="E115" s="607"/>
      <c r="F115" s="607"/>
    </row>
    <row r="116" spans="1:6" ht="14.5">
      <c r="A116" s="607" t="s">
        <v>663</v>
      </c>
      <c r="B116" s="607"/>
      <c r="C116" s="607"/>
      <c r="D116" s="607"/>
      <c r="E116" s="607"/>
      <c r="F116" s="607"/>
    </row>
    <row r="117" spans="1:6" ht="14.5">
      <c r="A117" s="607" t="s">
        <v>696</v>
      </c>
      <c r="B117" s="607"/>
      <c r="C117" s="607"/>
      <c r="D117" s="607"/>
      <c r="E117" s="607"/>
      <c r="F117" s="607"/>
    </row>
  </sheetData>
  <mergeCells count="8">
    <mergeCell ref="H40:H43"/>
    <mergeCell ref="H11:K11"/>
    <mergeCell ref="H28:K28"/>
    <mergeCell ref="N28:P28"/>
    <mergeCell ref="J30:M30"/>
    <mergeCell ref="P30:R30"/>
    <mergeCell ref="H32:H35"/>
    <mergeCell ref="H36:H39"/>
  </mergeCells>
  <hyperlinks>
    <hyperlink ref="L2" r:id="rId1" xr:uid="{00000000-0004-0000-0800-000000000000}"/>
    <hyperlink ref="H5" r:id="rId2" xr:uid="{00000000-0004-0000-0800-000001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vt:i4>
      </vt:variant>
    </vt:vector>
  </HeadingPairs>
  <TitlesOfParts>
    <vt:vector size="35" baseType="lpstr">
      <vt:lpstr>Daten</vt:lpstr>
      <vt:lpstr>M-Daten</vt:lpstr>
      <vt:lpstr>EZH_BW</vt:lpstr>
      <vt:lpstr>EZH_D</vt:lpstr>
      <vt:lpstr>EW</vt:lpstr>
      <vt:lpstr>U</vt:lpstr>
      <vt:lpstr>ET</vt:lpstr>
      <vt:lpstr>BIPnom</vt:lpstr>
      <vt:lpstr>BIPQ</vt:lpstr>
      <vt:lpstr>BIPreal</vt:lpstr>
      <vt:lpstr>P</vt:lpstr>
      <vt:lpstr>BWS_A-T</vt:lpstr>
      <vt:lpstr>BWS_A</vt:lpstr>
      <vt:lpstr>BWS_B_F</vt:lpstr>
      <vt:lpstr>BWS_C</vt:lpstr>
      <vt:lpstr>BWS_F</vt:lpstr>
      <vt:lpstr>BWS_G_T</vt:lpstr>
      <vt:lpstr>BWS_G_J</vt:lpstr>
      <vt:lpstr>BWS_K_N</vt:lpstr>
      <vt:lpstr>BWS_O_T</vt:lpstr>
      <vt:lpstr>Patente</vt:lpstr>
      <vt:lpstr>EX-18</vt:lpstr>
      <vt:lpstr>EX_BW_18</vt:lpstr>
      <vt:lpstr>EX_D_18</vt:lpstr>
      <vt:lpstr>Tabelle2</vt:lpstr>
      <vt:lpstr>ALO_17</vt:lpstr>
      <vt:lpstr>ALO_18</vt:lpstr>
      <vt:lpstr>AE_U_Prod_BW</vt:lpstr>
      <vt:lpstr>AE_U_PROD_D</vt:lpstr>
      <vt:lpstr>BAU-DE</vt:lpstr>
      <vt:lpstr>BAU-BW</vt:lpstr>
      <vt:lpstr>Tabelle1</vt:lpstr>
      <vt:lpstr>Daten!Druckbereich</vt:lpstr>
      <vt:lpstr>'BAU-DE'!Drucktitel</vt:lpstr>
      <vt:lpstr>Jahr_Wirtschaftsdaten</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Wirtschaftsministerium</dc:creator>
  <cp:lastModifiedBy>Ansel, Margit (WM)</cp:lastModifiedBy>
  <cp:lastPrinted>2023-10-13T10:18:49Z</cp:lastPrinted>
  <dcterms:created xsi:type="dcterms:W3CDTF">2010-06-07T08:59:20Z</dcterms:created>
  <dcterms:modified xsi:type="dcterms:W3CDTF">2023-10-13T10:19:26Z</dcterms:modified>
</cp:coreProperties>
</file>